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22\"/>
    </mc:Choice>
  </mc:AlternateContent>
  <xr:revisionPtr revIDLastSave="0" documentId="13_ncr:1_{1BD35517-9C67-4792-A02C-00786F273BDC}" xr6:coauthVersionLast="47" xr6:coauthVersionMax="47" xr10:uidLastSave="{00000000-0000-0000-0000-000000000000}"/>
  <workbookProtection workbookAlgorithmName="SHA-512" workbookHashValue="VjSfsANRx7OlyK2XKmlT0R87tL5KskHAY5tZ/aFx0hF2KTXNcmQhUHXQaGxjMTsqOFb2CgFuB1/y2m37bdSouA==" workbookSaltValue="qo4VUfaBzI4gKEMSN5nziQ==" workbookSpinCount="100000" lockStructure="1"/>
  <bookViews>
    <workbookView xWindow="-110" yWindow="-110" windowWidth="19420" windowHeight="10420" tabRatio="637" xr2:uid="{00000000-000D-0000-FFFF-FFFF00000000}"/>
  </bookViews>
  <sheets>
    <sheet name="FY2022 Report" sheetId="1" r:id="rId1"/>
    <sheet name="Data Information" sheetId="5" r:id="rId2"/>
    <sheet name="components" sheetId="4" state="hidden" r:id="rId3"/>
    <sheet name="counties" sheetId="7" state="hidden" r:id="rId4"/>
    <sheet name="sim_dist" sheetId="8" state="hidden" r:id="rId5"/>
    <sheet name="state" sheetId="9" state="hidden" r:id="rId6"/>
    <sheet name="EPP" sheetId="11" state="hidden" r:id="rId7"/>
    <sheet name="Expenditure Equivalent Pupil" sheetId="13" r:id="rId8"/>
  </sheets>
  <externalReferences>
    <externalReference r:id="rId9"/>
  </externalReferences>
  <definedNames>
    <definedName name="_xlnm._FilterDatabase" localSheetId="6" hidden="1">EPP!$A$1:$A$611</definedName>
    <definedName name="components">components!$A$1:$AS$608</definedName>
    <definedName name="counties2" localSheetId="3">counties!$A$1:$AM$89</definedName>
    <definedName name="counties2">#REF!</definedName>
    <definedName name="dist_names" localSheetId="7">[1]components!$A$2:$A$612</definedName>
    <definedName name="dist_names">components!$A$3:$A$609</definedName>
    <definedName name="_xlnm.Print_Area" localSheetId="1">'Data Information'!$A$1:$F$71</definedName>
    <definedName name="_xlnm.Print_Area" localSheetId="7">'Expenditure Equivalent Pupil'!$A$1:$N$29</definedName>
    <definedName name="_xlnm.Print_Area" localSheetId="0">'FY2022 Report'!$A$1:$J$65</definedName>
    <definedName name="sim_dist2">sim_dist!$A$1:$AM$608</definedName>
    <definedName name="state1">state!$A$1:$AL$1</definedName>
    <definedName name="test">components!$A$3:$A$609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D23" i="1" l="1"/>
  <c r="D9" i="1"/>
  <c r="D54" i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0" i="13"/>
  <c r="F15" i="1"/>
  <c r="F13" i="1"/>
  <c r="E22" i="13"/>
  <c r="D59" i="1"/>
  <c r="D39" i="1"/>
  <c r="D16" i="1"/>
  <c r="D53" i="1"/>
  <c r="D31" i="1"/>
  <c r="D57" i="1"/>
  <c r="D37" i="1"/>
  <c r="D14" i="1"/>
  <c r="D40" i="1"/>
  <c r="D13" i="1"/>
  <c r="F31" i="1"/>
  <c r="F56" i="1"/>
  <c r="A10" i="13"/>
  <c r="D10" i="13"/>
  <c r="F48" i="1"/>
  <c r="F39" i="1"/>
  <c r="D7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29" i="1"/>
  <c r="E39" i="1" l="1"/>
  <c r="E15" i="1"/>
  <c r="E38" i="1"/>
  <c r="E46" i="1"/>
  <c r="E31" i="1"/>
  <c r="E51" i="1"/>
  <c r="E43" i="1"/>
  <c r="E33" i="1"/>
  <c r="E59" i="1"/>
  <c r="E62" i="1"/>
  <c r="E14" i="1"/>
  <c r="E58" i="1"/>
  <c r="E50" i="1"/>
  <c r="E47" i="1"/>
  <c r="E27" i="1"/>
  <c r="E61" i="1"/>
  <c r="E56" i="1"/>
  <c r="E48" i="1"/>
  <c r="E63" i="1"/>
  <c r="E53" i="1"/>
  <c r="E32" i="1"/>
  <c r="E40" i="1"/>
  <c r="E24" i="1"/>
  <c r="E52" i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<sst xmlns="http://schemas.openxmlformats.org/spreadsheetml/2006/main" count="5040" uniqueCount="2090">
  <si>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</si>
  <si>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</si>
  <si>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</si>
  <si>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</si>
  <si>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</si>
  <si>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</si>
  <si>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</si>
  <si>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</si>
  <si>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</si>
  <si>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</si>
  <si>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</si>
  <si>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</si>
  <si>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</si>
  <si>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</si>
  <si>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</si>
  <si>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</si>
  <si>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</si>
  <si>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</si>
  <si>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</si>
  <si>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</si>
  <si>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</si>
  <si>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</si>
  <si>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</si>
  <si>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</si>
  <si>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</si>
  <si>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</si>
  <si>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</si>
  <si>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</si>
  <si>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</si>
  <si>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</si>
  <si>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</si>
  <si>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</si>
  <si>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</si>
  <si>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</si>
  <si>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</si>
  <si>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</si>
  <si>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</si>
  <si>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</si>
  <si>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</si>
  <si>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</si>
  <si>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</si>
  <si>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</si>
  <si>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</si>
  <si>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</si>
  <si>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</si>
  <si>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</si>
  <si>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</si>
  <si>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</si>
  <si>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</si>
  <si>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</si>
  <si>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</si>
  <si>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</si>
  <si>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</si>
  <si>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</si>
  <si>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</si>
  <si>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</si>
  <si>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</si>
  <si>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</si>
  <si>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</si>
  <si>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</si>
  <si>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</si>
  <si>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</si>
  <si>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</si>
  <si>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</si>
  <si>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</si>
  <si>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</si>
  <si>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</si>
  <si>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</si>
  <si>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</si>
  <si>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</si>
  <si>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</si>
  <si>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</si>
  <si>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</si>
  <si>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</si>
  <si>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</si>
  <si>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</si>
  <si>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</si>
  <si>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</si>
  <si>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</si>
  <si>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</si>
  <si>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</si>
  <si>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</si>
  <si>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</si>
  <si>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</si>
  <si>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</si>
  <si>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</si>
  <si>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</si>
  <si>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</si>
  <si>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</si>
  <si>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</si>
  <si>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</si>
  <si>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</si>
  <si>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</si>
  <si>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</si>
  <si>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</si>
  <si>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</si>
  <si>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</si>
  <si>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</si>
  <si>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</si>
  <si>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</si>
  <si>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</si>
  <si>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</si>
  <si>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</si>
  <si>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</si>
  <si>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</si>
  <si>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</si>
  <si>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</si>
  <si>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</si>
  <si>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</si>
  <si>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</si>
  <si>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</si>
  <si>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</si>
  <si>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</si>
  <si>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</si>
  <si>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</si>
  <si>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</si>
  <si>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</si>
  <si>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</si>
  <si>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</si>
  <si>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</si>
  <si>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</si>
  <si>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</si>
  <si>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</si>
  <si>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</si>
  <si>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</si>
  <si>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</si>
  <si>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</si>
  <si>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</si>
  <si>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</si>
  <si>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</si>
  <si>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</si>
  <si>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</si>
  <si>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</si>
  <si>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</si>
  <si>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</si>
  <si>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</si>
  <si>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</si>
  <si>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</si>
  <si>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</si>
  <si>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</si>
  <si>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</si>
  <si>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</si>
  <si>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</si>
  <si>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</si>
  <si>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</si>
  <si>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</si>
  <si>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</si>
  <si>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</si>
  <si>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</si>
  <si>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</si>
  <si>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</si>
  <si>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</si>
  <si>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</si>
  <si>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</si>
  <si>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</si>
  <si>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</si>
  <si>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</si>
  <si>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</si>
  <si>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</si>
  <si>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</si>
  <si>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</si>
  <si>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</si>
  <si>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</si>
  <si>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</si>
  <si>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</si>
  <si>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</si>
  <si>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</si>
  <si>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</si>
  <si>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</si>
  <si>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</si>
  <si>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</si>
  <si>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</si>
  <si>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</si>
  <si>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</si>
  <si>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</si>
  <si>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</si>
  <si>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</si>
  <si>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</si>
  <si>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</si>
  <si>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</si>
  <si>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</si>
  <si>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</si>
  <si>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</si>
  <si>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</si>
  <si>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</si>
  <si>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</si>
  <si>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</si>
  <si>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</si>
  <si>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</si>
  <si>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</si>
  <si>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</si>
  <si>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</si>
  <si>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</si>
  <si>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</si>
  <si>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</si>
  <si>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</si>
  <si>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</si>
  <si>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</si>
  <si>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</si>
  <si>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</si>
  <si>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</si>
  <si>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</si>
  <si>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</si>
  <si>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</si>
  <si>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</si>
  <si>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</si>
  <si>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</si>
  <si>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</si>
  <si>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</si>
  <si>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</si>
  <si>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</si>
  <si>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</si>
  <si>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</si>
  <si>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</si>
  <si>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</si>
  <si>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</si>
  <si>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</si>
  <si>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</si>
  <si>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</si>
  <si>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</si>
  <si>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</si>
  <si>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</si>
  <si>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</si>
  <si>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</si>
  <si>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</si>
  <si>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</si>
  <si>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</si>
  <si>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</si>
  <si>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</si>
  <si>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</si>
  <si>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</si>
  <si>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</si>
  <si>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</si>
  <si>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</si>
  <si>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</si>
  <si>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</si>
  <si>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</si>
  <si>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</si>
  <si>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</si>
  <si>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</si>
  <si>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</si>
  <si>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</si>
  <si>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</si>
  <si>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</si>
  <si>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</si>
  <si>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</si>
  <si>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</si>
  <si>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</si>
  <si>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</si>
  <si>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</si>
  <si>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</si>
  <si>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</si>
  <si>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</si>
  <si>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</si>
  <si>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</si>
  <si>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</si>
  <si>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</si>
  <si>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</si>
  <si>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</si>
  <si>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</si>
  <si>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</si>
  <si>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</si>
  <si>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</si>
  <si>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</si>
  <si>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</si>
  <si>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</si>
  <si>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</si>
  <si>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</si>
  <si>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</si>
  <si>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</si>
  <si>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</si>
  <si>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</si>
  <si>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</si>
  <si>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</si>
  <si>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</si>
  <si>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</si>
  <si>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</si>
  <si>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</si>
  <si>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</si>
  <si>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</si>
  <si>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</si>
  <si>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</si>
  <si>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</si>
  <si>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</si>
  <si>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</si>
  <si>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</si>
  <si>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</si>
  <si>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</si>
  <si>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</si>
  <si>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</si>
  <si>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</si>
  <si>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</si>
  <si>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</si>
  <si>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</si>
  <si>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</si>
  <si>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</si>
  <si>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</si>
  <si>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</si>
  <si>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</si>
  <si>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</si>
  <si>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</si>
  <si>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</si>
  <si>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</si>
  <si>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</si>
  <si>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</si>
  <si>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</si>
  <si>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</si>
  <si>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</si>
  <si>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</si>
  <si>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</si>
  <si>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</si>
  <si>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</si>
  <si>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</si>
  <si>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</si>
  <si>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</si>
  <si>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</si>
  <si>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</si>
  <si>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</si>
  <si>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</si>
  <si>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</si>
  <si>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</si>
  <si>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</si>
  <si>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</si>
  <si>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</si>
  <si>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</si>
  <si>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</si>
  <si>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</si>
  <si>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</si>
  <si>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</si>
  <si>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</si>
  <si>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</si>
  <si>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</si>
  <si>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</si>
  <si>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</si>
  <si>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</si>
  <si>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</si>
  <si>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</si>
  <si>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</si>
  <si>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</si>
  <si>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</si>
  <si>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</si>
  <si>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</si>
  <si>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</si>
  <si>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</si>
  <si>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</si>
  <si>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</si>
  <si>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</si>
  <si>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</si>
  <si>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</si>
  <si>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</si>
  <si>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</si>
  <si>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</si>
  <si>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</si>
  <si>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</si>
  <si>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</si>
  <si>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</si>
  <si>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</si>
  <si>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</si>
  <si>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</si>
  <si>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</si>
  <si>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</si>
  <si>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</si>
  <si>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</si>
  <si>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</si>
  <si>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</si>
  <si>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</si>
  <si>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</si>
  <si>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</si>
  <si>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</si>
  <si>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</si>
  <si>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</si>
  <si>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</si>
  <si>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</si>
  <si>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</si>
  <si>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</si>
  <si>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</si>
  <si>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</si>
  <si>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</si>
  <si>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</si>
  <si>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</si>
  <si>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</si>
  <si>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</si>
  <si>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</si>
  <si>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</si>
  <si>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</si>
  <si>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</si>
  <si>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</si>
  <si>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</si>
  <si>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</si>
  <si>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</si>
  <si>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</si>
  <si>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</si>
  <si>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</si>
  <si>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</si>
  <si>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</si>
  <si>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</si>
  <si>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</si>
  <si>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</si>
  <si>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</si>
  <si>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</si>
  <si>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</si>
  <si>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</si>
  <si>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</si>
  <si>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</si>
  <si>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</si>
  <si>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</si>
  <si>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</si>
  <si>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</si>
  <si>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</si>
  <si>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</si>
  <si>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</si>
  <si>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</si>
  <si>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</si>
  <si>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</si>
  <si>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</si>
  <si>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</si>
  <si>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</si>
  <si>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</si>
  <si>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</si>
  <si>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</si>
  <si>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</si>
  <si>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</si>
  <si>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</si>
  <si>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</si>
  <si>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</si>
  <si>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</si>
  <si>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</si>
  <si>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</si>
  <si>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</si>
  <si>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</si>
  <si>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</si>
  <si>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</si>
  <si>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</si>
  <si>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</si>
  <si>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</si>
  <si>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</si>
  <si>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</si>
  <si>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</si>
  <si>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</si>
  <si>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</si>
  <si>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</si>
  <si>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</si>
  <si>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</si>
  <si>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</si>
  <si>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</si>
  <si>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</si>
  <si>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</si>
  <si>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</si>
  <si>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</si>
  <si>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</si>
  <si>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</si>
  <si>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</si>
  <si>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</si>
  <si>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</si>
  <si>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</si>
  <si>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</si>
  <si>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</si>
  <si>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</si>
  <si>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</si>
  <si>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</si>
  <si>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</si>
  <si>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</si>
  <si>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</si>
  <si>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</si>
  <si>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</si>
  <si>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</si>
  <si>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</si>
  <si>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</si>
  <si>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</si>
  <si>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</si>
  <si>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</si>
  <si>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</si>
  <si>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</si>
  <si>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</si>
  <si>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</si>
  <si>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</si>
  <si>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</si>
  <si>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</si>
  <si>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</si>
  <si>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</si>
  <si>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</si>
  <si>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</si>
  <si>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</si>
  <si>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</si>
  <si>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</si>
  <si>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</si>
  <si>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</si>
  <si>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</si>
  <si>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</si>
  <si>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</si>
  <si>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</si>
  <si>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</si>
  <si>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</si>
  <si>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</si>
  <si>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</si>
  <si>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</si>
  <si>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</si>
  <si>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</si>
  <si>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</si>
  <si>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</si>
  <si>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</si>
  <si>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</si>
  <si>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</si>
  <si>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</si>
  <si>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</si>
  <si>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</si>
  <si>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</si>
  <si>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</si>
  <si>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</si>
  <si>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</si>
  <si>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</si>
  <si>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</si>
  <si>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</si>
  <si>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</si>
  <si>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</si>
  <si>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</si>
  <si>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</si>
  <si>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</si>
  <si>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</si>
  <si>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</si>
  <si>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</si>
  <si>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</si>
  <si>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</si>
  <si>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</si>
  <si>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</si>
  <si>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</si>
  <si>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</si>
  <si>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</si>
  <si>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</si>
  <si>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</si>
  <si>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</si>
  <si>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</si>
  <si>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</si>
  <si>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</si>
  <si>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</si>
  <si>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</si>
  <si>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</si>
  <si>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</si>
  <si>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</si>
  <si>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</si>
  <si>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</si>
  <si>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</si>
  <si>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</si>
  <si>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</si>
  <si>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</si>
  <si>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</si>
  <si>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</si>
  <si>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</si>
  <si>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</si>
  <si>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</si>
  <si>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</si>
  <si>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</si>
  <si>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</si>
  <si>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</si>
  <si>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</si>
  <si>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</si>
  <si>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</si>
  <si>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</si>
  <si>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</si>
  <si>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</si>
  <si>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</si>
  <si>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</si>
  <si>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</si>
  <si>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</si>
  <si>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</si>
  <si>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</si>
  <si>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</si>
  <si>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</si>
  <si>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</si>
  <si>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</si>
  <si>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</si>
  <si>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</si>
  <si>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</si>
  <si>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</si>
  <si>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</si>
  <si>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</si>
  <si>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</si>
  <si>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</si>
  <si>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</si>
  <si>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</si>
  <si>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</si>
  <si>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</si>
  <si>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</si>
  <si>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</si>
  <si>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</si>
  <si>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</si>
  <si>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</si>
  <si>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</si>
  <si>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</si>
  <si>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</si>
  <si>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</si>
  <si>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</si>
  <si>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</si>
  <si>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</si>
  <si>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</si>
  <si>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</si>
  <si>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</si>
  <si>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</si>
  <si>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</si>
  <si>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</si>
  <si>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</si>
  <si>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</si>
  <si>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</si>
  <si>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</si>
  <si>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</si>
  <si>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</si>
  <si>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</si>
  <si>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</si>
  <si>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</si>
  <si>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</si>
  <si>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</si>
  <si>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</si>
  <si>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</si>
  <si>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</si>
  <si>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</si>
  <si>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</si>
  <si>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</si>
  <si>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</si>
  <si>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</si>
  <si>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</si>
  <si>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</si>
  <si>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</si>
  <si>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</si>
  <si>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</si>
  <si>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</si>
  <si>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</si>
  <si>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</si>
  <si>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</si>
  <si>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</si>
  <si>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</si>
  <si>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</si>
  <si>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</si>
  <si>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</si>
  <si>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</si>
  <si>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</si>
  <si>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</si>
  <si>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</si>
  <si>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</si>
  <si>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</si>
  <si>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</si>
  <si>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</si>
  <si>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</si>
  <si>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</si>
  <si>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</si>
  <si>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</si>
  <si>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</si>
  <si>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</si>
  <si>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</si>
  <si>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</si>
  <si>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</si>
  <si>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</si>
  <si>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</si>
  <si>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</si>
  <si>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</si>
  <si>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</si>
  <si>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</si>
  <si>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</si>
  <si>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</si>
  <si>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</si>
  <si>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</si>
  <si>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</si>
  <si>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</si>
  <si>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</si>
  <si>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</si>
  <si>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</si>
  <si>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</si>
  <si>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</si>
  <si>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</si>
  <si>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</si>
  <si>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</si>
  <si>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</si>
  <si>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</si>
  <si>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</si>
  <si>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</si>
  <si>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</si>
  <si>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</si>
  <si>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</si>
  <si>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</si>
  <si>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</si>
  <si>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</si>
  <si>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</si>
  <si>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</si>
  <si>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</si>
  <si>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</si>
  <si>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</si>
  <si>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</si>
  <si>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</si>
  <si>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</si>
  <si>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</si>
  <si>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</si>
  <si>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</si>
  <si>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</si>
  <si>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</si>
  <si>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</si>
  <si>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</si>
  <si>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</si>
  <si>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</si>
  <si>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</si>
  <si>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</si>
  <si>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</si>
  <si>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</si>
  <si>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</si>
  <si>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</si>
  <si>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</si>
  <si>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</si>
  <si>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</si>
  <si>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</si>
  <si>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</si>
  <si>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</si>
  <si>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</si>
  <si>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</si>
  <si>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</si>
  <si>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</si>
  <si>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</si>
  <si>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</si>
  <si>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</si>
  <si>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</si>
  <si>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</si>
  <si>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</si>
  <si>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</si>
  <si>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</si>
  <si>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</si>
  <si>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</si>
  <si>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</si>
  <si>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</si>
  <si>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</si>
  <si>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</si>
  <si>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</si>
  <si>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</si>
  <si>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</si>
  <si>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</si>
  <si>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</si>
  <si>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</si>
  <si>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</si>
  <si>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</si>
  <si>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</si>
  <si>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</si>
  <si>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</si>
  <si>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</si>
  <si>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</si>
  <si>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</si>
  <si>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</si>
  <si>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</si>
  <si>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</si>
  <si>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</si>
  <si>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</si>
  <si>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</si>
  <si>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</si>
  <si>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</si>
  <si>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</si>
  <si>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</si>
  <si>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</si>
  <si>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</si>
  <si>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</si>
  <si>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</si>
  <si>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</si>
  <si>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</si>
  <si>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</si>
  <si>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</si>
  <si>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</si>
  <si>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</si>
  <si>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</si>
  <si>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</si>
  <si>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</si>
  <si>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</si>
  <si>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</si>
  <si>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</si>
  <si>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</si>
  <si>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</si>
  <si>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</si>
  <si>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</si>
  <si>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</si>
  <si>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</si>
  <si>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</si>
  <si>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</si>
  <si>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</si>
  <si>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</si>
  <si>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</si>
  <si>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</si>
  <si>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</si>
  <si>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</si>
  <si>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</si>
  <si>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</si>
  <si>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</si>
  <si>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</si>
  <si>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</si>
  <si>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</si>
  <si>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</si>
  <si>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</si>
  <si>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</si>
  <si>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</si>
  <si>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</si>
  <si>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</si>
  <si>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</si>
  <si>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</si>
  <si>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</si>
  <si>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</si>
  <si>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</si>
  <si>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</si>
  <si>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</si>
  <si>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</si>
  <si>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</si>
  <si>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</si>
  <si>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</si>
  <si>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</si>
  <si>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</si>
  <si>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</si>
  <si>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</si>
  <si>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</si>
  <si>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</si>
  <si>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</si>
  <si>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</si>
  <si>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</si>
  <si>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</si>
  <si>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</si>
  <si>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</si>
  <si>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</si>
  <si>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</si>
  <si>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</si>
  <si>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</si>
  <si>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</si>
  <si>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</si>
  <si>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</si>
  <si>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</si>
  <si>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</si>
  <si>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</si>
  <si>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</si>
  <si>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</si>
  <si>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</si>
  <si>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</si>
  <si>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</si>
  <si>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</si>
  <si>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</si>
  <si>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</si>
  <si>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</si>
  <si>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</si>
  <si>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</si>
  <si>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</si>
  <si>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</si>
  <si>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</si>
  <si>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</si>
  <si>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</si>
  <si>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</si>
  <si>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</si>
  <si>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</si>
  <si>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</si>
  <si>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</si>
  <si>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</si>
  <si>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</si>
  <si>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</si>
  <si>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</si>
  <si>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</si>
  <si>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</si>
  <si>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</si>
  <si>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</si>
  <si>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</si>
  <si>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</si>
  <si>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</si>
  <si>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</si>
  <si>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</si>
  <si>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</si>
  <si>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</si>
  <si>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</si>
  <si>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</si>
  <si>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</si>
  <si>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</si>
  <si>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</si>
  <si>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</si>
  <si>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</si>
  <si>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</si>
  <si>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</si>
  <si>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</si>
  <si>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</si>
  <si>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</si>
  <si>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</si>
  <si>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</si>
  <si>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</si>
  <si>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</si>
  <si>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</si>
  <si>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</si>
  <si>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</si>
  <si>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</si>
  <si>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</si>
  <si>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</si>
  <si>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</si>
  <si>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</si>
  <si>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</si>
  <si>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</si>
  <si>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</si>
  <si>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</si>
  <si>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</si>
  <si>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</si>
  <si>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</si>
  <si>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</si>
  <si>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</si>
  <si>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</si>
  <si>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</si>
  <si>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</si>
  <si>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</si>
  <si>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</si>
  <si>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</si>
  <si>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</si>
  <si>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</si>
  <si>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</si>
  <si>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</si>
  <si>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</si>
  <si>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</si>
  <si>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</si>
  <si>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</si>
  <si>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</si>
  <si>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</si>
  <si>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</si>
  <si>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</si>
  <si>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</si>
  <si>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</si>
  <si>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</si>
  <si>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</si>
  <si>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</si>
  <si>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</si>
  <si>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</si>
  <si>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</si>
  <si>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</si>
  <si>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</si>
  <si>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</si>
  <si>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</si>
  <si>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</si>
  <si>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</si>
  <si>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</si>
  <si>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</si>
  <si>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</si>
  <si>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</si>
  <si>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</si>
  <si>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</si>
  <si>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</si>
  <si>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</si>
  <si>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</si>
  <si>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</si>
  <si>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</si>
  <si>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</si>
  <si>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</si>
  <si>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</si>
  <si>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</si>
  <si>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</si>
  <si>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</si>
  <si>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</si>
  <si>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</si>
  <si>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</si>
  <si>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</si>
  <si>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</si>
  <si>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</si>
  <si>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</si>
  <si>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</si>
  <si>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</si>
  <si>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</si>
  <si>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</si>
  <si>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</si>
  <si>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</si>
  <si>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</si>
  <si>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</si>
  <si>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</si>
  <si>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</si>
  <si>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</si>
  <si>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</si>
  <si>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</si>
  <si>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</si>
  <si>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</si>
  <si>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</si>
  <si>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</si>
  <si>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</si>
  <si>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</si>
  <si>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</si>
  <si>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</si>
  <si>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</si>
  <si>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</si>
  <si>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</si>
  <si>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</si>
  <si>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</si>
  <si>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</si>
  <si>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</si>
  <si>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Geneva Area City (Ashtabula)</t>
  </si>
  <si>
    <t>Genoa Area Local (Ottawa)</t>
  </si>
  <si>
    <t>Georgetown Exempted Village (Brown)</t>
  </si>
  <si>
    <t>Gibsonburg Exempted Village (Sandusky)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</si>
  <si>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</si>
  <si>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</si>
  <si>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</si>
  <si>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</si>
  <si>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</si>
  <si>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</si>
  <si>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</si>
  <si>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</si>
  <si>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</si>
  <si>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</si>
  <si>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</si>
  <si>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</si>
  <si>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</si>
  <si>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</si>
  <si>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</si>
  <si>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</si>
  <si>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</si>
  <si>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</si>
  <si>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</si>
  <si>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</si>
  <si>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</si>
  <si>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</si>
  <si>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</si>
  <si>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</si>
  <si>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</si>
  <si>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</si>
  <si>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</si>
  <si>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</si>
  <si>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</si>
  <si>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</si>
  <si>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</si>
  <si>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</si>
  <si>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</si>
  <si>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</si>
  <si>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</si>
  <si>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</si>
  <si>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</si>
  <si>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</si>
  <si>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</si>
  <si>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</si>
  <si>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</si>
  <si>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</si>
  <si>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</si>
  <si>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</si>
  <si>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</si>
  <si>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</si>
  <si>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</si>
  <si>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</si>
  <si>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</si>
  <si>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</si>
  <si>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</si>
  <si>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</si>
  <si>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</si>
  <si>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</si>
  <si>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</si>
  <si>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</si>
  <si>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</si>
  <si>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</si>
  <si>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</si>
  <si>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</si>
  <si>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</si>
  <si>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</si>
  <si>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</si>
  <si>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</si>
  <si>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</si>
  <si>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</si>
  <si>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</si>
  <si>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</si>
  <si>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</si>
  <si>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</si>
  <si>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</si>
  <si>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</si>
  <si>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</si>
  <si>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</si>
  <si>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</si>
  <si>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</si>
  <si>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</si>
  <si>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</si>
  <si>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</si>
  <si>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</si>
  <si>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</si>
  <si>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</si>
  <si>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</si>
  <si>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</si>
  <si>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</si>
  <si>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</si>
  <si>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</si>
  <si>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</si>
  <si>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</si>
  <si>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</si>
  <si>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</si>
  <si>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</si>
  <si>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</si>
  <si>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</si>
  <si>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</si>
  <si>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</si>
  <si>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</si>
  <si>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</si>
  <si>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</si>
  <si>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</si>
  <si>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</si>
  <si>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</si>
  <si>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</si>
  <si>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</si>
  <si>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</si>
  <si>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</si>
  <si>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</si>
  <si>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</si>
  <si>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</si>
  <si>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</si>
  <si>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</si>
  <si>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</si>
  <si>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</si>
  <si>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</si>
  <si>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</si>
  <si>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</si>
  <si>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</si>
  <si>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</si>
  <si>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</si>
  <si>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</si>
  <si>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</si>
  <si>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</si>
  <si>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</si>
  <si>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</si>
  <si>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</si>
  <si>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</si>
  <si>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</si>
  <si>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</si>
  <si>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</si>
  <si>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</si>
  <si>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</si>
  <si>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</si>
  <si>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</si>
  <si>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</si>
  <si>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</si>
  <si>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</si>
  <si>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</si>
  <si>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</si>
  <si>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</si>
  <si>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</si>
  <si>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</si>
  <si>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</si>
  <si>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</si>
  <si>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</si>
  <si>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</si>
  <si>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</si>
  <si>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</si>
  <si>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</si>
  <si>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</si>
  <si>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</si>
  <si>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</si>
  <si>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</si>
  <si>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</si>
  <si>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</si>
  <si>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</si>
  <si>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</si>
  <si>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</si>
  <si>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</si>
  <si>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</si>
  <si>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</si>
  <si>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</si>
  <si>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</si>
  <si>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</si>
  <si>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</si>
  <si>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</si>
  <si>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</si>
  <si>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</si>
  <si>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</si>
  <si>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</si>
  <si>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</si>
  <si>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</si>
  <si>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</si>
  <si>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</si>
  <si>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</si>
  <si>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</si>
  <si>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</si>
  <si>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</si>
  <si>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</si>
  <si>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</si>
  <si>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</si>
  <si>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</si>
  <si>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</si>
  <si>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</si>
  <si>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</si>
  <si>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</si>
  <si>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</si>
  <si>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</si>
  <si>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</si>
  <si>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</si>
  <si>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</si>
  <si>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</si>
  <si>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</si>
  <si>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</si>
  <si>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</si>
  <si>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</si>
  <si>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</si>
  <si>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</si>
  <si>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</si>
  <si>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</si>
  <si>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</si>
  <si>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</si>
  <si>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</si>
  <si>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</si>
  <si>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</si>
  <si>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</si>
  <si>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</si>
  <si>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</si>
  <si>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</si>
  <si>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</si>
  <si>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</si>
  <si>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</si>
  <si>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</si>
  <si>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</si>
  <si>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</si>
  <si>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</si>
  <si>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</si>
  <si>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</si>
  <si>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</si>
  <si>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</si>
  <si>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</si>
  <si>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</si>
  <si>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</si>
  <si>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</si>
  <si>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</si>
  <si>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</si>
  <si>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</si>
  <si>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</si>
  <si>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</si>
  <si>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</si>
  <si>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</si>
  <si>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</si>
  <si>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</si>
  <si>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</si>
  <si>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</si>
  <si>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</si>
  <si>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</si>
  <si>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</si>
  <si>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</si>
  <si>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</si>
  <si>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</si>
  <si>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</si>
  <si>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</si>
  <si>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</si>
  <si>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</si>
  <si>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</si>
  <si>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</si>
  <si>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</si>
  <si>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</si>
  <si>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</si>
  <si>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</si>
  <si>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</si>
  <si>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</si>
  <si>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</si>
  <si>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</si>
  <si>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</si>
  <si>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</si>
  <si>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</si>
  <si>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</si>
  <si>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</si>
  <si>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</si>
  <si>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</si>
  <si>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</si>
  <si>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</si>
  <si>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</si>
  <si>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</si>
  <si>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</si>
  <si>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</si>
  <si>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</si>
  <si>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</si>
  <si>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</si>
  <si>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</si>
  <si>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</si>
  <si>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</si>
  <si>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</si>
  <si>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</si>
  <si>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</si>
  <si>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</si>
  <si>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</si>
  <si>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</si>
  <si>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</si>
  <si>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</si>
  <si>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</si>
  <si>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</si>
  <si>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</si>
  <si>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</si>
  <si>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</si>
  <si>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</si>
  <si>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</si>
  <si>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</si>
  <si>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</si>
  <si>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</si>
  <si>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</si>
  <si>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</si>
  <si>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</si>
  <si>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</si>
  <si>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</si>
  <si>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</si>
  <si>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</si>
  <si>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</si>
  <si>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</si>
  <si>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</si>
  <si>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</si>
  <si>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</si>
  <si>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</si>
  <si>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</si>
  <si>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</si>
  <si>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</si>
  <si>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</si>
  <si>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</si>
  <si>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</si>
  <si>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</si>
  <si>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</si>
  <si>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</si>
  <si>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</si>
  <si>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</si>
  <si>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</si>
  <si>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</si>
  <si>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</si>
  <si>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</si>
  <si>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</si>
  <si>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</si>
  <si>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</si>
  <si>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</si>
  <si>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</si>
  <si>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</si>
  <si>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</si>
  <si>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</si>
  <si>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</si>
  <si>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</si>
  <si>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</si>
  <si>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</si>
  <si>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</si>
  <si>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</si>
  <si>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</si>
  <si>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</si>
  <si>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</si>
  <si>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</si>
  <si>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</si>
  <si>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</si>
  <si>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</si>
  <si>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</si>
  <si>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</si>
  <si>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</si>
  <si>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</si>
  <si>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</si>
  <si>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</si>
  <si>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</si>
  <si>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</si>
  <si>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</si>
  <si>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</si>
  <si>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</si>
  <si>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</si>
  <si>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</si>
  <si>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</si>
  <si>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</si>
  <si>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</si>
  <si>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</si>
  <si>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</si>
  <si>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</si>
  <si>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</si>
  <si>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</si>
  <si>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</si>
  <si>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</si>
  <si>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</si>
  <si>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</si>
  <si>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</si>
  <si>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</si>
  <si>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</si>
  <si>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</si>
  <si>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</si>
  <si>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</si>
  <si>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</si>
  <si>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</si>
  <si>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</si>
  <si>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</si>
  <si>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</si>
  <si>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</si>
  <si>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</si>
  <si>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</si>
  <si>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</si>
  <si>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</si>
  <si>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</si>
  <si>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</si>
  <si>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</si>
  <si>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</si>
  <si>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</si>
  <si>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</si>
  <si>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</si>
  <si>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</si>
  <si>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</si>
  <si>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</si>
  <si>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</si>
  <si>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</si>
  <si>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</si>
  <si>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</si>
  <si>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</si>
  <si>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</si>
  <si>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</si>
  <si>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</si>
  <si>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</si>
  <si>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</si>
  <si>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</si>
  <si>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</si>
  <si>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</si>
  <si>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</si>
  <si>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</si>
  <si>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</si>
  <si>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</si>
  <si>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</si>
  <si>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</si>
  <si>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</si>
  <si>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</si>
  <si>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</si>
  <si>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</si>
  <si>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</si>
  <si>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</si>
  <si>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</si>
  <si>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</si>
  <si>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</si>
  <si>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</si>
  <si>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</si>
  <si>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</si>
  <si>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</si>
  <si>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</si>
  <si>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</si>
  <si>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</si>
  <si>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</si>
  <si>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</si>
  <si>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</si>
  <si>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</si>
  <si>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</si>
  <si>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</si>
  <si>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</si>
  <si>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</si>
  <si>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</si>
  <si>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</si>
  <si>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</si>
  <si>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</si>
  <si>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</si>
  <si>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</si>
  <si>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</si>
  <si>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</si>
  <si>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</si>
  <si>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</si>
  <si>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</si>
  <si>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</si>
  <si>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</si>
  <si>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</si>
  <si>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</si>
  <si>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</si>
  <si>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</si>
  <si>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</si>
  <si>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</si>
  <si>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</si>
  <si>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</si>
  <si>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</si>
  <si>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</si>
  <si>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</si>
  <si>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</si>
  <si>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</si>
  <si>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</si>
  <si>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</si>
  <si>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</si>
  <si>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</si>
  <si>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</si>
  <si>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</si>
  <si>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</si>
  <si>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</si>
  <si>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</si>
  <si>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</si>
  <si>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</si>
  <si>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</si>
  <si>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</si>
  <si>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</si>
  <si>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</si>
  <si>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</si>
  <si>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</si>
  <si>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</si>
  <si>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</si>
  <si>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</si>
  <si>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</si>
  <si>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</si>
  <si>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</si>
  <si>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</si>
  <si>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</si>
  <si>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</si>
  <si>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</si>
  <si>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</si>
  <si>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</si>
  <si>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</si>
  <si>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</si>
  <si>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</si>
  <si>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</si>
  <si>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</si>
  <si>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</si>
  <si>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</si>
  <si>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</si>
  <si>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</si>
  <si>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</si>
  <si>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</si>
  <si>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</si>
  <si>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</si>
  <si>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</si>
  <si>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</si>
  <si>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</si>
  <si>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</si>
  <si>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</si>
  <si>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</si>
  <si>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</si>
  <si>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</si>
  <si>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</si>
  <si>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</si>
  <si>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</si>
  <si>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</si>
  <si>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</si>
  <si>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</si>
  <si>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</si>
  <si>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</si>
  <si>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</si>
  <si>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</si>
  <si>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</si>
  <si>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</si>
  <si>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</si>
  <si>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</si>
  <si>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</si>
  <si>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</si>
  <si>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</si>
  <si>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</si>
  <si>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</si>
  <si>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Total_EFM_ADM_FY13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</si>
  <si>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</si>
  <si>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</si>
  <si>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</si>
  <si>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</si>
  <si>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</si>
  <si>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</si>
  <si>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Riverdale Local (Hancock)</t>
  </si>
  <si>
    <t>Switzerland of Ohio Local (Monroe)</t>
  </si>
  <si>
    <t>McDonald Local (Trumbull)</t>
  </si>
  <si>
    <t>Edon Northwest Local (Williams)</t>
  </si>
  <si>
    <t>Adams County Ohio Valley Local (Adams)</t>
  </si>
  <si>
    <t>Value Added Composite Score 2016</t>
  </si>
  <si>
    <t>Property valuation per pupil (Tax Year 2016)</t>
  </si>
  <si>
    <t>Median Income (Tax Year 2016)</t>
  </si>
  <si>
    <t>S3</t>
  </si>
  <si>
    <t>S1</t>
  </si>
  <si>
    <t>S3, H</t>
  </si>
  <si>
    <t>L1</t>
  </si>
  <si>
    <t>Austintown Local Schools (Mahoning)</t>
  </si>
  <si>
    <t>Bowling Green City School District (Wood)</t>
  </si>
  <si>
    <t>Carey Exempted Village Schools (Wyandot)</t>
  </si>
  <si>
    <t>Cleveland Municipal (Cuyahoga)</t>
  </si>
  <si>
    <t>Columbus City School District (Franklin)</t>
  </si>
  <si>
    <t>East Cleveland City School District (Cuyahoga)</t>
  </si>
  <si>
    <t>Eastern Local School District (Pike)</t>
  </si>
  <si>
    <t>Edison Local (formerly Berlin-Milan) (Erie)</t>
  </si>
  <si>
    <t>Elyria City Schools (Lorain)</t>
  </si>
  <si>
    <t>Garfield Heights City Schools (Cuyahoga)</t>
  </si>
  <si>
    <t>Girard City School District (Trumbull)</t>
  </si>
  <si>
    <t>Grandview Heights Schools (Franklin)</t>
  </si>
  <si>
    <t>Huron City Schools (Erie)</t>
  </si>
  <si>
    <t>Kettering City School District (Montgomery)</t>
  </si>
  <si>
    <t>Medina City SD (Medina)</t>
  </si>
  <si>
    <t>New Lexington School District (Perry)</t>
  </si>
  <si>
    <t>North Union Local School District (Union)</t>
  </si>
  <si>
    <t>Northwood Local Schools (Wood)</t>
  </si>
  <si>
    <t>Oberlin City Schools (Lorain)</t>
  </si>
  <si>
    <t>Springfield City School District (Clark)</t>
  </si>
  <si>
    <t>Stow-Munroe Falls City School District (Summit)</t>
  </si>
  <si>
    <t>Sylvania Schools (Lucas)</t>
  </si>
  <si>
    <t/>
  </si>
  <si>
    <t>2021</t>
  </si>
  <si>
    <t>Total Year-End ADM FY20</t>
  </si>
  <si>
    <t>Total Weighted EFM ADM FY20</t>
  </si>
  <si>
    <t>As reported on the district Local Report Card 2021</t>
  </si>
  <si>
    <t>2022</t>
  </si>
  <si>
    <t>School District Fiscal Benchmark Report FY2022</t>
  </si>
  <si>
    <t>General Financial Condition Actual FY22</t>
  </si>
  <si>
    <t>Property valuation per pupil (Tax Year 2020)</t>
  </si>
  <si>
    <t>Median Income (Tax Year 2020)</t>
  </si>
  <si>
    <t>Permanent improvement tax rate (Tax Year 2020)</t>
  </si>
  <si>
    <t>2023</t>
  </si>
  <si>
    <t>2022, TY 2020</t>
  </si>
  <si>
    <t>EMIS- 5 yr forecast, Oct FY23</t>
  </si>
  <si>
    <t>FY2023 Actual Line 6.01</t>
  </si>
  <si>
    <t>FY2023 Actual Line 10.01/  Line 1.07</t>
  </si>
  <si>
    <t>Line 10.01 FY2021 Actual- Line 10.01 FY2023 Actual</t>
  </si>
  <si>
    <t>FY2023 Actual Lines 4.01,4.02,4.03,4.05,4.055,4.06/ Line 1.07</t>
  </si>
  <si>
    <t>FY2023 Actual Line 3.010+3.020/  Line 1.07</t>
  </si>
  <si>
    <t>SOES June 2022</t>
  </si>
  <si>
    <t>As reported on the district Local Report Card 2022</t>
  </si>
  <si>
    <t>perm_improv_20</t>
  </si>
  <si>
    <t>-0.8</t>
  </si>
  <si>
    <t>-6.79</t>
  </si>
  <si>
    <t>-1.01</t>
  </si>
  <si>
    <t>-14.73</t>
  </si>
  <si>
    <t>9.61</t>
  </si>
  <si>
    <t>-3.68</t>
  </si>
  <si>
    <t>0.65</t>
  </si>
  <si>
    <t>-4.04</t>
  </si>
  <si>
    <t>-2.32</t>
  </si>
  <si>
    <t>-3.75</t>
  </si>
  <si>
    <t>1.84</t>
  </si>
  <si>
    <t>1</t>
  </si>
  <si>
    <t>-12.13</t>
  </si>
  <si>
    <t>1.86</t>
  </si>
  <si>
    <t>-5.56</t>
  </si>
  <si>
    <t>-3.43</t>
  </si>
  <si>
    <t>-3.69</t>
  </si>
  <si>
    <t>-1.93</t>
  </si>
  <si>
    <t>-8.22</t>
  </si>
  <si>
    <t>-1.91</t>
  </si>
  <si>
    <t>8.5</t>
  </si>
  <si>
    <t>9.88</t>
  </si>
  <si>
    <t>9.67</t>
  </si>
  <si>
    <t>0.24</t>
  </si>
  <si>
    <t>4</t>
  </si>
  <si>
    <t>2.46</t>
  </si>
  <si>
    <t>2.07</t>
  </si>
  <si>
    <t>1.14</t>
  </si>
  <si>
    <t>-1.94</t>
  </si>
  <si>
    <t>-3.04</t>
  </si>
  <si>
    <t>-0.92</t>
  </si>
  <si>
    <t>2.01</t>
  </si>
  <si>
    <t>2.31</t>
  </si>
  <si>
    <t>3.63</t>
  </si>
  <si>
    <t>5.88</t>
  </si>
  <si>
    <t>4.18</t>
  </si>
  <si>
    <t>-8.49</t>
  </si>
  <si>
    <t>8.71</t>
  </si>
  <si>
    <t>-1.13</t>
  </si>
  <si>
    <t>2.14</t>
  </si>
  <si>
    <t>-6.38</t>
  </si>
  <si>
    <t>3.42</t>
  </si>
  <si>
    <t>-0.29</t>
  </si>
  <si>
    <t>-1.74</t>
  </si>
  <si>
    <t>-2.6</t>
  </si>
  <si>
    <t>-1.6</t>
  </si>
  <si>
    <t>2.11</t>
  </si>
  <si>
    <t>1.27</t>
  </si>
  <si>
    <t>15.02</t>
  </si>
  <si>
    <t>0.58</t>
  </si>
  <si>
    <t>-0.94</t>
  </si>
  <si>
    <t>-6.26</t>
  </si>
  <si>
    <t>3.85</t>
  </si>
  <si>
    <t>3.88</t>
  </si>
  <si>
    <t>-7.02</t>
  </si>
  <si>
    <t>-0.62</t>
  </si>
  <si>
    <t>-1.07</t>
  </si>
  <si>
    <t>5.48</t>
  </si>
  <si>
    <t>-5.69</t>
  </si>
  <si>
    <t>6.86</t>
  </si>
  <si>
    <t>-2.1</t>
  </si>
  <si>
    <t>-1.45</t>
  </si>
  <si>
    <t>-4.37</t>
  </si>
  <si>
    <t>3.82</t>
  </si>
  <si>
    <t>6.94</t>
  </si>
  <si>
    <t>1.72</t>
  </si>
  <si>
    <t>-3.81</t>
  </si>
  <si>
    <t>-0.1</t>
  </si>
  <si>
    <t>-0.07</t>
  </si>
  <si>
    <t>3.95</t>
  </si>
  <si>
    <t>-5.93</t>
  </si>
  <si>
    <t>1.94</t>
  </si>
  <si>
    <t>2.47</t>
  </si>
  <si>
    <t>-2.21</t>
  </si>
  <si>
    <t>-2.88</t>
  </si>
  <si>
    <t>-3.56</t>
  </si>
  <si>
    <t>2.21</t>
  </si>
  <si>
    <t>4.65</t>
  </si>
  <si>
    <t>-18.1</t>
  </si>
  <si>
    <t>-7.23</t>
  </si>
  <si>
    <t>-5.2</t>
  </si>
  <si>
    <t>-1.3</t>
  </si>
  <si>
    <t>2.36</t>
  </si>
  <si>
    <t>-1.32</t>
  </si>
  <si>
    <t>-7.97</t>
  </si>
  <si>
    <t>15.54</t>
  </si>
  <si>
    <t>1.36</t>
  </si>
  <si>
    <t>5.35</t>
  </si>
  <si>
    <t>0.28</t>
  </si>
  <si>
    <t>-8.79</t>
  </si>
  <si>
    <t>-3.02</t>
  </si>
  <si>
    <t>-4.9</t>
  </si>
  <si>
    <t>-0.35</t>
  </si>
  <si>
    <t>-13.11</t>
  </si>
  <si>
    <t>2.84</t>
  </si>
  <si>
    <t>5.59</t>
  </si>
  <si>
    <t>-0.16</t>
  </si>
  <si>
    <t>0.13</t>
  </si>
  <si>
    <t>1.43</t>
  </si>
  <si>
    <t>6.28</t>
  </si>
  <si>
    <t>2.74</t>
  </si>
  <si>
    <t>1.22</t>
  </si>
  <si>
    <t>14.13</t>
  </si>
  <si>
    <t>2.25</t>
  </si>
  <si>
    <t>-2.41</t>
  </si>
  <si>
    <t>4.21</t>
  </si>
  <si>
    <t>2.56</t>
  </si>
  <si>
    <t>-1.43</t>
  </si>
  <si>
    <t>0.48</t>
  </si>
  <si>
    <t>3.58</t>
  </si>
  <si>
    <t>1.4</t>
  </si>
  <si>
    <t>0.71</t>
  </si>
  <si>
    <t>-8.25</t>
  </si>
  <si>
    <t>-3</t>
  </si>
  <si>
    <t>-1.57</t>
  </si>
  <si>
    <t>-5.63</t>
  </si>
  <si>
    <t>-8.02</t>
  </si>
  <si>
    <t>-2.3</t>
  </si>
  <si>
    <t>-4.16</t>
  </si>
  <si>
    <t>3.29</t>
  </si>
  <si>
    <t>-7.04</t>
  </si>
  <si>
    <t>-5.67</t>
  </si>
  <si>
    <t>-9.65</t>
  </si>
  <si>
    <t>-4.01</t>
  </si>
  <si>
    <t>-8.99</t>
  </si>
  <si>
    <t>11.49</t>
  </si>
  <si>
    <t>-1.37</t>
  </si>
  <si>
    <t>-1.73</t>
  </si>
  <si>
    <t>-3.83</t>
  </si>
  <si>
    <t>-6.19</t>
  </si>
  <si>
    <t>-8.56</t>
  </si>
  <si>
    <t>-4.07</t>
  </si>
  <si>
    <t>11.06</t>
  </si>
  <si>
    <t>-4.77</t>
  </si>
  <si>
    <t>1.6</t>
  </si>
  <si>
    <t>13.51</t>
  </si>
  <si>
    <t>-5.48</t>
  </si>
  <si>
    <t>-2.15</t>
  </si>
  <si>
    <t>-0.27</t>
  </si>
  <si>
    <t>-7.74</t>
  </si>
  <si>
    <t>-9.41</t>
  </si>
  <si>
    <t>-7.17</t>
  </si>
  <si>
    <t>2.87</t>
  </si>
  <si>
    <t>-6.55</t>
  </si>
  <si>
    <t>-4.06</t>
  </si>
  <si>
    <t>2.44</t>
  </si>
  <si>
    <t>-3.03</t>
  </si>
  <si>
    <t>-1.98</t>
  </si>
  <si>
    <t>-0.7</t>
  </si>
  <si>
    <t>-6.56</t>
  </si>
  <si>
    <t>-9.24</t>
  </si>
  <si>
    <t>-8.38</t>
  </si>
  <si>
    <t>1.85</t>
  </si>
  <si>
    <t>-2.82</t>
  </si>
  <si>
    <t>4.46</t>
  </si>
  <si>
    <t>0.76</t>
  </si>
  <si>
    <t>2.38</t>
  </si>
  <si>
    <t>4.99</t>
  </si>
  <si>
    <t>-2.2</t>
  </si>
  <si>
    <t>0.67</t>
  </si>
  <si>
    <t>4.29</t>
  </si>
  <si>
    <t>4.62</t>
  </si>
  <si>
    <t>4.37</t>
  </si>
  <si>
    <t>3.1</t>
  </si>
  <si>
    <t>-14.14</t>
  </si>
  <si>
    <t>-0.33</t>
  </si>
  <si>
    <t>-1.72</t>
  </si>
  <si>
    <t>-2.14</t>
  </si>
  <si>
    <t>8.15</t>
  </si>
  <si>
    <t>-6.73</t>
  </si>
  <si>
    <t>1.5</t>
  </si>
  <si>
    <t>-0.43</t>
  </si>
  <si>
    <t>-1.67</t>
  </si>
  <si>
    <t>-4.33</t>
  </si>
  <si>
    <t>-1.63</t>
  </si>
  <si>
    <t>-3.36</t>
  </si>
  <si>
    <t>7.63</t>
  </si>
  <si>
    <t>-3.11</t>
  </si>
  <si>
    <t>-1.55</t>
  </si>
  <si>
    <t>3.72</t>
  </si>
  <si>
    <t>-3.67</t>
  </si>
  <si>
    <t>5.2</t>
  </si>
  <si>
    <t>-6.15</t>
  </si>
  <si>
    <t>0.03</t>
  </si>
  <si>
    <t>-1.12</t>
  </si>
  <si>
    <t>-1.44</t>
  </si>
  <si>
    <t>-13.1</t>
  </si>
  <si>
    <t>-0.39</t>
  </si>
  <si>
    <t>1.51</t>
  </si>
  <si>
    <t>-5.23</t>
  </si>
  <si>
    <t>-1.06</t>
  </si>
  <si>
    <t>-7.05</t>
  </si>
  <si>
    <t>-4.23</t>
  </si>
  <si>
    <t>-0.24</t>
  </si>
  <si>
    <t>-3.78</t>
  </si>
  <si>
    <t>-5.41</t>
  </si>
  <si>
    <t>0.82</t>
  </si>
  <si>
    <t>4.54</t>
  </si>
  <si>
    <t>3.79</t>
  </si>
  <si>
    <t>6.61</t>
  </si>
  <si>
    <t>5.7</t>
  </si>
  <si>
    <t>-4.93</t>
  </si>
  <si>
    <t>-4.5</t>
  </si>
  <si>
    <t>-2.66</t>
  </si>
  <si>
    <t>-0.68</t>
  </si>
  <si>
    <t>8.86</t>
  </si>
  <si>
    <t>8.95</t>
  </si>
  <si>
    <t>6.09</t>
  </si>
  <si>
    <t>-2.12</t>
  </si>
  <si>
    <t>-6.39</t>
  </si>
  <si>
    <t>4.75</t>
  </si>
  <si>
    <t>8.53</t>
  </si>
  <si>
    <t>0.54</t>
  </si>
  <si>
    <t>31.59</t>
  </si>
  <si>
    <t>2.49</t>
  </si>
  <si>
    <t>-3.57</t>
  </si>
  <si>
    <t>7.17</t>
  </si>
  <si>
    <t>2.73</t>
  </si>
  <si>
    <t>1.73</t>
  </si>
  <si>
    <t>-4.71</t>
  </si>
  <si>
    <t>7.45</t>
  </si>
  <si>
    <t>2.32</t>
  </si>
  <si>
    <t>0.33</t>
  </si>
  <si>
    <t>-3.27</t>
  </si>
  <si>
    <t>-7.55</t>
  </si>
  <si>
    <t>-2.57</t>
  </si>
  <si>
    <t>8.13</t>
  </si>
  <si>
    <t>-0.96</t>
  </si>
  <si>
    <t>-8.17</t>
  </si>
  <si>
    <t>2.61</t>
  </si>
  <si>
    <t>-1.76</t>
  </si>
  <si>
    <t>3.96</t>
  </si>
  <si>
    <t>-0.55</t>
  </si>
  <si>
    <t>0.59</t>
  </si>
  <si>
    <t>-1.87</t>
  </si>
  <si>
    <t>-3.63</t>
  </si>
  <si>
    <t>-2.77</t>
  </si>
  <si>
    <t>4.5</t>
  </si>
  <si>
    <t>0.66</t>
  </si>
  <si>
    <t>3.71</t>
  </si>
  <si>
    <t>7.75</t>
  </si>
  <si>
    <t>-8.59</t>
  </si>
  <si>
    <t>19.97</t>
  </si>
  <si>
    <t>4.11</t>
  </si>
  <si>
    <t>0.73</t>
  </si>
  <si>
    <t>2.6</t>
  </si>
  <si>
    <t>-3.93</t>
  </si>
  <si>
    <t>1.59</t>
  </si>
  <si>
    <t>-8.13</t>
  </si>
  <si>
    <t>1.04</t>
  </si>
  <si>
    <t>4.76</t>
  </si>
  <si>
    <t>7.93</t>
  </si>
  <si>
    <t>-6.48</t>
  </si>
  <si>
    <t>9.2</t>
  </si>
  <si>
    <t>0.64</t>
  </si>
  <si>
    <t>-3.95</t>
  </si>
  <si>
    <t>-2.58</t>
  </si>
  <si>
    <t>-4.68</t>
  </si>
  <si>
    <t>17.55</t>
  </si>
  <si>
    <t>-3.07</t>
  </si>
  <si>
    <t>-12.36</t>
  </si>
  <si>
    <t>0.15</t>
  </si>
  <si>
    <t>-10.16</t>
  </si>
  <si>
    <t>-0.46</t>
  </si>
  <si>
    <t>-8.06</t>
  </si>
  <si>
    <t>-1.53</t>
  </si>
  <si>
    <t>-4.34</t>
  </si>
  <si>
    <t>5.03</t>
  </si>
  <si>
    <t>-3.21</t>
  </si>
  <si>
    <t>5.27</t>
  </si>
  <si>
    <t>10.56</t>
  </si>
  <si>
    <t>-2.96</t>
  </si>
  <si>
    <t>0.98</t>
  </si>
  <si>
    <t>-1.17</t>
  </si>
  <si>
    <t>-3.19</t>
  </si>
  <si>
    <t>6.2</t>
  </si>
  <si>
    <t>1.76</t>
  </si>
  <si>
    <t>-0.09</t>
  </si>
  <si>
    <t>-2.35</t>
  </si>
  <si>
    <t>-4.75</t>
  </si>
  <si>
    <t>1.75</t>
  </si>
  <si>
    <t>7.53</t>
  </si>
  <si>
    <t>-7.03</t>
  </si>
  <si>
    <t>-0.48</t>
  </si>
  <si>
    <t>-2.68</t>
  </si>
  <si>
    <t>3.35</t>
  </si>
  <si>
    <t>-4.2</t>
  </si>
  <si>
    <t>0.4</t>
  </si>
  <si>
    <t>-6.04</t>
  </si>
  <si>
    <t>3.98</t>
  </si>
  <si>
    <t>-3.61</t>
  </si>
  <si>
    <t>-0.03</t>
  </si>
  <si>
    <t>5.46</t>
  </si>
  <si>
    <t>7.76</t>
  </si>
  <si>
    <t>1.69</t>
  </si>
  <si>
    <t>2.85</t>
  </si>
  <si>
    <t>9.11</t>
  </si>
  <si>
    <t>8.93</t>
  </si>
  <si>
    <t>-1.9</t>
  </si>
  <si>
    <t>-0.12</t>
  </si>
  <si>
    <t>4.83</t>
  </si>
  <si>
    <t>-0.38</t>
  </si>
  <si>
    <t>-5.58</t>
  </si>
  <si>
    <t>2.45</t>
  </si>
  <si>
    <t>0.8</t>
  </si>
  <si>
    <t>0.93</t>
  </si>
  <si>
    <t>3.66</t>
  </si>
  <si>
    <t>-3.59</t>
  </si>
  <si>
    <t>0.85</t>
  </si>
  <si>
    <t>-2.03</t>
  </si>
  <si>
    <t>-1.79</t>
  </si>
  <si>
    <t>-3.05</t>
  </si>
  <si>
    <t>3.94</t>
  </si>
  <si>
    <t>4.44</t>
  </si>
  <si>
    <t>-3.55</t>
  </si>
  <si>
    <t>-3.15</t>
  </si>
  <si>
    <t>-9.47</t>
  </si>
  <si>
    <t>-3.76</t>
  </si>
  <si>
    <t>9.25</t>
  </si>
  <si>
    <t>5.5</t>
  </si>
  <si>
    <t>-1.08</t>
  </si>
  <si>
    <t>-4.85</t>
  </si>
  <si>
    <t>-9.85</t>
  </si>
  <si>
    <t>-1.64</t>
  </si>
  <si>
    <t>1.01</t>
  </si>
  <si>
    <t>-1.89</t>
  </si>
  <si>
    <t>1.54</t>
  </si>
  <si>
    <t>-2.9</t>
  </si>
  <si>
    <t>-9.81</t>
  </si>
  <si>
    <t>-5.62</t>
  </si>
  <si>
    <t>-1.11</t>
  </si>
  <si>
    <t>6.69</t>
  </si>
  <si>
    <t>-3.24</t>
  </si>
  <si>
    <t>-8.86</t>
  </si>
  <si>
    <t>-1.52</t>
  </si>
  <si>
    <t>24.21</t>
  </si>
  <si>
    <t>5.36</t>
  </si>
  <si>
    <t>2.08</t>
  </si>
  <si>
    <t>0.09</t>
  </si>
  <si>
    <t>0.1</t>
  </si>
  <si>
    <t>-0.19</t>
  </si>
  <si>
    <t>12.71</t>
  </si>
  <si>
    <t>-1.8</t>
  </si>
  <si>
    <t>-0.25</t>
  </si>
  <si>
    <t>8.36</t>
  </si>
  <si>
    <t>3.23</t>
  </si>
  <si>
    <t>-0.26</t>
  </si>
  <si>
    <t>-2.99</t>
  </si>
  <si>
    <t>-7.43</t>
  </si>
  <si>
    <t>-1.5</t>
  </si>
  <si>
    <t>1.02</t>
  </si>
  <si>
    <t>-7.83</t>
  </si>
  <si>
    <t>7.05</t>
  </si>
  <si>
    <t>-1.09</t>
  </si>
  <si>
    <t>17.4</t>
  </si>
  <si>
    <t>-3.97</t>
  </si>
  <si>
    <t>2.05</t>
  </si>
  <si>
    <t>7.67</t>
  </si>
  <si>
    <t>-6.64</t>
  </si>
  <si>
    <t>-2.11</t>
  </si>
  <si>
    <t>4.24</t>
  </si>
  <si>
    <t>-2.34</t>
  </si>
  <si>
    <t>-0.87</t>
  </si>
  <si>
    <t>-4.29</t>
  </si>
  <si>
    <t>0.9</t>
  </si>
  <si>
    <t>-0.14</t>
  </si>
  <si>
    <t>-10.74</t>
  </si>
  <si>
    <t>2.59</t>
  </si>
  <si>
    <t>-2.53</t>
  </si>
  <si>
    <t>-11.71</t>
  </si>
  <si>
    <t>2.52</t>
  </si>
  <si>
    <t>-6.52</t>
  </si>
  <si>
    <t>3.7</t>
  </si>
  <si>
    <t>-4.3</t>
  </si>
  <si>
    <t>14.91</t>
  </si>
  <si>
    <t>-1.24</t>
  </si>
  <si>
    <t>13.83</t>
  </si>
  <si>
    <t>0.72</t>
  </si>
  <si>
    <t>-2.55</t>
  </si>
  <si>
    <t>-3.64</t>
  </si>
  <si>
    <t>-2.46</t>
  </si>
  <si>
    <t>3.03</t>
  </si>
  <si>
    <t>-3.82</t>
  </si>
  <si>
    <t>-1.1</t>
  </si>
  <si>
    <t>-2.97</t>
  </si>
  <si>
    <t>-4.61</t>
  </si>
  <si>
    <t>14.29</t>
  </si>
  <si>
    <t>-9</t>
  </si>
  <si>
    <t>-5.37</t>
  </si>
  <si>
    <t>1.77</t>
  </si>
  <si>
    <t>-2.38</t>
  </si>
  <si>
    <t>6.43</t>
  </si>
  <si>
    <t>-0.36</t>
  </si>
  <si>
    <t>-5.01</t>
  </si>
  <si>
    <t>-6.8</t>
  </si>
  <si>
    <t>-5.43</t>
  </si>
  <si>
    <t>-0.08</t>
  </si>
  <si>
    <t>-1.42</t>
  </si>
  <si>
    <t>13.37</t>
  </si>
  <si>
    <t>-10.37</t>
  </si>
  <si>
    <t>4.35</t>
  </si>
  <si>
    <t>3.11</t>
  </si>
  <si>
    <t>-3.38</t>
  </si>
  <si>
    <t>-1.62</t>
  </si>
  <si>
    <t>-2.61</t>
  </si>
  <si>
    <t>-7.49</t>
  </si>
  <si>
    <t>2.81</t>
  </si>
  <si>
    <t>-0.42</t>
  </si>
  <si>
    <t>-1.81</t>
  </si>
  <si>
    <t>-1.51</t>
  </si>
  <si>
    <t>-9.1</t>
  </si>
  <si>
    <t>2.4</t>
  </si>
  <si>
    <t>2.12</t>
  </si>
  <si>
    <t>-5.74</t>
  </si>
  <si>
    <t>0.02</t>
  </si>
  <si>
    <t>1.74</t>
  </si>
  <si>
    <t>4.07</t>
  </si>
  <si>
    <t>-0.81</t>
  </si>
  <si>
    <t>-4.05</t>
  </si>
  <si>
    <t>5.9</t>
  </si>
  <si>
    <t>0.42</t>
  </si>
  <si>
    <t>1.17</t>
  </si>
  <si>
    <t>4.72</t>
  </si>
  <si>
    <t>-13.04</t>
  </si>
  <si>
    <t>14.45</t>
  </si>
  <si>
    <t>-3.98</t>
  </si>
  <si>
    <t>8.37</t>
  </si>
  <si>
    <t>-16.46</t>
  </si>
  <si>
    <t>6.25</t>
  </si>
  <si>
    <t>-2.64</t>
  </si>
  <si>
    <t>-1.22</t>
  </si>
  <si>
    <t>-4.58</t>
  </si>
  <si>
    <t>0.46</t>
  </si>
  <si>
    <t>-9.59</t>
  </si>
  <si>
    <t>-12.77</t>
  </si>
  <si>
    <t>5.79</t>
  </si>
  <si>
    <t>4.86</t>
  </si>
  <si>
    <t>6.72</t>
  </si>
  <si>
    <t>9.5</t>
  </si>
  <si>
    <t>-5.08</t>
  </si>
  <si>
    <t>1.63</t>
  </si>
  <si>
    <t>13.12</t>
  </si>
  <si>
    <t>10.26</t>
  </si>
  <si>
    <t>6.04</t>
  </si>
  <si>
    <t>-9.62</t>
  </si>
  <si>
    <t>6.33</t>
  </si>
  <si>
    <t>-3.9</t>
  </si>
  <si>
    <t>1.91</t>
  </si>
  <si>
    <t>0.23</t>
  </si>
  <si>
    <t>-8.87</t>
  </si>
  <si>
    <t>4.09</t>
  </si>
  <si>
    <t>-2.16</t>
  </si>
  <si>
    <t>-6.88</t>
  </si>
  <si>
    <t>12.86</t>
  </si>
  <si>
    <t>1.52</t>
  </si>
  <si>
    <t>1.64</t>
  </si>
  <si>
    <t>5.69</t>
  </si>
  <si>
    <t>-3.77</t>
  </si>
  <si>
    <t>-5.72</t>
  </si>
  <si>
    <t>15.12</t>
  </si>
  <si>
    <t>-6.91</t>
  </si>
  <si>
    <t>-2.28</t>
  </si>
  <si>
    <t>-0.3</t>
  </si>
  <si>
    <t>10.65</t>
  </si>
  <si>
    <t>-4.89</t>
  </si>
  <si>
    <t>-5.95</t>
  </si>
  <si>
    <t>2.71</t>
  </si>
  <si>
    <t>-1.95</t>
  </si>
  <si>
    <t>4.91</t>
  </si>
  <si>
    <t>-8.39</t>
  </si>
  <si>
    <t>1.58</t>
  </si>
  <si>
    <t>-5.32</t>
  </si>
  <si>
    <t>-3.65</t>
  </si>
  <si>
    <t>3.37</t>
  </si>
  <si>
    <t>3.69</t>
  </si>
  <si>
    <t>-5.22</t>
  </si>
  <si>
    <t>0</t>
  </si>
  <si>
    <t>-1.49</t>
  </si>
  <si>
    <t>-8.98</t>
  </si>
  <si>
    <t>0.43</t>
  </si>
  <si>
    <t>-0.64</t>
  </si>
  <si>
    <t>4.67</t>
  </si>
  <si>
    <t>-2.85</t>
  </si>
  <si>
    <t>0.86</t>
  </si>
  <si>
    <t>-6.61</t>
  </si>
  <si>
    <t>3.77</t>
  </si>
  <si>
    <t>13.69</t>
  </si>
  <si>
    <t>-2.07</t>
  </si>
  <si>
    <t>-2.65</t>
  </si>
  <si>
    <t>-3.7</t>
  </si>
  <si>
    <t>-2.49</t>
  </si>
  <si>
    <t>5.57</t>
  </si>
  <si>
    <t>-7.09</t>
  </si>
  <si>
    <t>5.32</t>
  </si>
  <si>
    <t>10.34</t>
  </si>
  <si>
    <t>9.49</t>
  </si>
  <si>
    <t>1.34</t>
  </si>
  <si>
    <t>-2.75</t>
  </si>
  <si>
    <t>-1.84</t>
  </si>
  <si>
    <t>-10.05</t>
  </si>
  <si>
    <t>2.09</t>
  </si>
  <si>
    <t>-8.14</t>
  </si>
  <si>
    <t>-6.08</t>
  </si>
  <si>
    <t>5.16</t>
  </si>
  <si>
    <t>8.11</t>
  </si>
  <si>
    <t>9.45</t>
  </si>
  <si>
    <t>-2.27</t>
  </si>
  <si>
    <t>-7.61</t>
  </si>
  <si>
    <t>-10.61</t>
  </si>
  <si>
    <t>-7.62</t>
  </si>
  <si>
    <t>3 stars</t>
  </si>
  <si>
    <t>2 stars</t>
  </si>
  <si>
    <t>5 stars</t>
  </si>
  <si>
    <t>1 stars</t>
  </si>
  <si>
    <t>4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</si>
</sst>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  <numFmt numFmtId="170" formatCode="[$$-409]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80">
    <xf numFmtId="0" fontId="0" fillId="0" borderId="0" xfId="0"/>
    <xf numFmtId="0" fontId="0" fillId="2" borderId="0" xfId="0" applyFill="1"/>
    <xf numFmtId="0" fontId="6" fillId="2" borderId="1" xfId="3" applyNumberFormat="1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Border="1" applyAlignment="1" applyProtection="1">
      <alignment horizontal="center"/>
      <protection hidden="1"/>
    </xf>
    <xf numFmtId="166" fontId="6" fillId="2" borderId="0" xfId="3" applyNumberFormat="1" applyFont="1" applyFill="1" applyBorder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Border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Border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NumberFormat="1" applyFont="1"/>
    <xf numFmtId="0" fontId="1" fillId="0" borderId="0" xfId="4" applyFont="1"/>
    <xf numFmtId="0" fontId="5" fillId="2" borderId="0" xfId="3" applyFont="1" applyFill="1" applyBorder="1" applyAlignment="1" applyProtection="1">
      <alignment horizontal="right" vertical="center"/>
      <protection locked="0" hidden="1"/>
    </xf>
    <xf numFmtId="0" fontId="1" fillId="2" borderId="0" xfId="3" applyFont="1" applyFill="1" applyBorder="1" applyAlignment="1" applyProtection="1">
      <alignment horizontal="center" vertical="center"/>
      <protection locked="0" hidden="1"/>
    </xf>
    <xf numFmtId="0" fontId="7" fillId="2" borderId="0" xfId="3" applyFont="1" applyFill="1" applyBorder="1" applyProtection="1">
      <protection hidden="1"/>
    </xf>
    <xf numFmtId="0" fontId="1" fillId="2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5" fillId="2" borderId="0" xfId="3" applyFont="1" applyFill="1" applyBorder="1" applyProtection="1">
      <protection hidden="1"/>
    </xf>
    <xf numFmtId="0" fontId="8" fillId="2" borderId="0" xfId="3" applyFont="1" applyFill="1" applyBorder="1" applyProtection="1">
      <protection hidden="1"/>
    </xf>
    <xf numFmtId="0" fontId="1" fillId="0" borderId="0" xfId="0" quotePrefix="1" applyNumberFormat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ont="1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ont="1" applyFill="1" applyAlignment="1">
      <alignment vertical="center"/>
    </xf>
    <xf numFmtId="0" fontId="11" fillId="2" borderId="0" xfId="2" applyFont="1" applyFill="1" applyAlignment="1" applyProtection="1">
      <alignment vertical="center"/>
    </xf>
    <xf numFmtId="0" fontId="1" fillId="2" borderId="0" xfId="3" applyFont="1" applyFill="1"/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1" fillId="2" borderId="0" xfId="3" applyFill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 applyBorder="1"/>
    <xf numFmtId="0" fontId="7" fillId="2" borderId="0" xfId="3" applyFont="1" applyFill="1" applyBorder="1" applyAlignment="1">
      <alignment horizontal="center"/>
    </xf>
    <xf numFmtId="0" fontId="1" fillId="2" borderId="0" xfId="3" applyFill="1" applyBorder="1"/>
    <xf numFmtId="0" fontId="1" fillId="2" borderId="1" xfId="3" applyFill="1" applyBorder="1"/>
    <xf numFmtId="49" fontId="1" fillId="2" borderId="1" xfId="3" applyNumberFormat="1" applyFill="1" applyBorder="1"/>
    <xf numFmtId="0" fontId="1" fillId="2" borderId="1" xfId="3" applyFont="1" applyFill="1" applyBorder="1"/>
    <xf numFmtId="49" fontId="1" fillId="2" borderId="0" xfId="3" applyNumberFormat="1" applyFill="1" applyBorder="1"/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/>
    <xf numFmtId="49" fontId="1" fillId="2" borderId="1" xfId="3" applyNumberFormat="1" applyFont="1" applyFill="1" applyBorder="1" applyAlignment="1">
      <alignment horizontal="center"/>
    </xf>
    <xf numFmtId="0" fontId="1" fillId="2" borderId="1" xfId="3" applyFont="1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0" xfId="3" applyFont="1" applyFill="1" applyBorder="1"/>
    <xf numFmtId="0" fontId="1" fillId="2" borderId="5" xfId="3" applyFill="1" applyBorder="1"/>
    <xf numFmtId="0" fontId="1" fillId="2" borderId="6" xfId="3" applyFill="1" applyBorder="1"/>
    <xf numFmtId="0" fontId="1" fillId="2" borderId="1" xfId="3" applyFont="1" applyFill="1" applyBorder="1" applyAlignment="1">
      <alignment vertical="center" wrapText="1"/>
    </xf>
    <xf numFmtId="0" fontId="8" fillId="2" borderId="1" xfId="3" applyFont="1" applyFill="1" applyBorder="1"/>
    <xf numFmtId="49" fontId="1" fillId="2" borderId="1" xfId="3" applyNumberFormat="1" applyFont="1" applyFill="1" applyBorder="1"/>
    <xf numFmtId="0" fontId="1" fillId="2" borderId="1" xfId="3" applyFont="1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NumberFormat="1" applyFont="1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ont="1" applyFill="1" applyBorder="1"/>
    <xf numFmtId="0" fontId="8" fillId="2" borderId="0" xfId="3" applyFont="1" applyFill="1" applyBorder="1"/>
    <xf numFmtId="49" fontId="8" fillId="2" borderId="1" xfId="3" applyNumberFormat="1" applyFont="1" applyFill="1" applyBorder="1"/>
    <xf numFmtId="0" fontId="1" fillId="2" borderId="7" xfId="3" applyFill="1" applyBorder="1"/>
    <xf numFmtId="49" fontId="1" fillId="2" borderId="0" xfId="3" applyNumberFormat="1" applyFill="1"/>
    <xf numFmtId="49" fontId="1" fillId="2" borderId="0" xfId="3" applyNumberFormat="1" applyFont="1" applyFill="1" applyBorder="1" applyAlignment="1">
      <alignment horizontal="center"/>
    </xf>
    <xf numFmtId="49" fontId="1" fillId="2" borderId="0" xfId="3" applyNumberFormat="1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0" fillId="0" borderId="0" xfId="0" applyFont="1"/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 applyFont="1"/>
    <xf numFmtId="0" fontId="1" fillId="0" borderId="0" xfId="6" applyFont="1"/>
    <xf numFmtId="0" fontId="1" fillId="0" borderId="0" xfId="6" applyFont="1" applyBorder="1" applyAlignment="1">
      <alignment vertical="center" wrapText="1"/>
    </xf>
    <xf numFmtId="0" fontId="1" fillId="0" borderId="0" xfId="3" applyFont="1" applyBorder="1"/>
    <xf numFmtId="0" fontId="1" fillId="0" borderId="0" xfId="6" applyFont="1" applyBorder="1" applyAlignment="1">
      <alignment vertical="center"/>
    </xf>
    <xf numFmtId="0" fontId="1" fillId="0" borderId="0" xfId="6" applyFont="1" applyBorder="1"/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" fillId="0" borderId="0" xfId="3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5" fontId="1" fillId="0" borderId="0" xfId="0" applyNumberFormat="1" applyFont="1" applyBorder="1"/>
    <xf numFmtId="168" fontId="1" fillId="0" borderId="0" xfId="0" applyNumberFormat="1" applyFont="1" applyBorder="1"/>
    <xf numFmtId="0" fontId="12" fillId="0" borderId="1" xfId="5" applyFont="1" applyBorder="1" applyAlignment="1">
      <alignment horizontal="center"/>
    </xf>
    <xf numFmtId="0" fontId="12" fillId="0" borderId="0" xfId="5" applyFont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5" applyNumberFormat="1" applyFont="1" applyBorder="1" applyAlignment="1">
      <alignment horizontal="center" wrapText="1"/>
    </xf>
    <xf numFmtId="169" fontId="1" fillId="0" borderId="0" xfId="0" applyNumberFormat="1" applyFont="1" applyBorder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" fillId="0" borderId="0" xfId="0" quotePrefix="1" applyNumberFormat="1" applyFont="1" applyFill="1"/>
    <xf numFmtId="0" fontId="0" fillId="0" borderId="0" xfId="0" quotePrefix="1" applyNumberFormat="1"/>
    <xf numFmtId="0" fontId="5" fillId="2" borderId="1" xfId="3" applyNumberFormat="1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Border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Border="1" applyAlignment="1" applyProtection="1">
      <alignment horizontal="right" vertical="center"/>
      <protection hidden="1"/>
    </xf>
    <xf numFmtId="0" fontId="1" fillId="2" borderId="2" xfId="3" applyFont="1" applyFill="1" applyBorder="1" applyAlignment="1">
      <alignment horizontal="center"/>
    </xf>
    <xf numFmtId="0" fontId="1" fillId="2" borderId="2" xfId="3" applyFill="1" applyBorder="1"/>
    <xf numFmtId="0" fontId="1" fillId="2" borderId="6" xfId="3" applyFont="1" applyFill="1" applyBorder="1"/>
    <xf numFmtId="0" fontId="0" fillId="0" borderId="0" xfId="0" applyFont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Fill="1" applyBorder="1" applyAlignment="1"/>
    <xf numFmtId="0" fontId="12" fillId="0" borderId="2" xfId="5" applyFont="1" applyFill="1" applyBorder="1" applyAlignment="1"/>
    <xf numFmtId="0" fontId="12" fillId="0" borderId="6" xfId="5" applyFont="1" applyFill="1" applyBorder="1" applyAlignment="1"/>
    <xf numFmtId="0" fontId="12" fillId="0" borderId="8" xfId="5" applyFont="1" applyFill="1" applyBorder="1" applyAlignment="1">
      <alignment horizontal="center"/>
    </xf>
    <xf numFmtId="0" fontId="12" fillId="0" borderId="0" xfId="5" applyFont="1" applyFill="1" applyBorder="1" applyAlignment="1"/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17" fillId="0" borderId="0" xfId="0" applyFont="1"/>
    <xf numFmtId="2" fontId="0" fillId="0" borderId="0" xfId="0" applyNumberFormat="1"/>
    <xf numFmtId="170" fontId="0" fillId="0" borderId="0" xfId="0" applyNumberFormat="1"/>
    <xf numFmtId="49" fontId="1" fillId="0" borderId="0" xfId="3" applyNumberFormat="1"/>
    <xf numFmtId="0" fontId="1" fillId="0" borderId="0" xfId="3"/>
    <xf numFmtId="2" fontId="1" fillId="0" borderId="0" xfId="3" applyNumberFormat="1"/>
    <xf numFmtId="170" fontId="1" fillId="0" borderId="0" xfId="3" applyNumberFormat="1"/>
    <xf numFmtId="0" fontId="2" fillId="2" borderId="0" xfId="3" applyFont="1" applyFill="1" applyBorder="1" applyAlignment="1" applyProtection="1">
      <alignment horizontal="left" wrapText="1"/>
      <protection hidden="1"/>
    </xf>
    <xf numFmtId="0" fontId="4" fillId="2" borderId="0" xfId="3" applyFont="1" applyFill="1" applyBorder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ont="1" applyFill="1" applyBorder="1" applyAlignment="1" applyProtection="1">
      <alignment horizontal="left" vertical="top" wrapText="1"/>
      <protection hidden="1"/>
    </xf>
    <xf numFmtId="0" fontId="1" fillId="2" borderId="6" xfId="3" applyFont="1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Font="1" applyAlignment="1">
      <alignment horizontal="left" wrapText="1"/>
    </xf>
    <xf numFmtId="0" fontId="1" fillId="0" borderId="0" xfId="6" applyFont="1" applyBorder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4.5" x14ac:dyDescent="0.35"/>
  <cols>
    <col min="1" max="1" width="4.453125" style="1" customWidth="1"/>
    <col min="2" max="2" width="5.54296875" style="1" customWidth="1"/>
    <col min="3" max="3" width="49.54296875" style="1" customWidth="1"/>
    <col min="4" max="10" width="25.1796875" style="1" customWidth="1"/>
  </cols>
  <sheetData>
    <row r="1" spans="1:10" ht="23.25" customHeight="1" x14ac:dyDescent="0.5">
      <c r="A1" s="157" t="s">
        <v>1559</v>
      </c>
      <c r="B1" s="157"/>
      <c r="C1" s="157"/>
      <c r="D1" s="157"/>
      <c r="E1" s="126"/>
      <c r="F1" s="126"/>
      <c r="G1" s="126"/>
      <c r="H1" s="126"/>
      <c r="I1" s="126"/>
      <c r="J1" s="126"/>
    </row>
    <row r="2" spans="1:10" ht="18" x14ac:dyDescent="0.35">
      <c r="A2" s="127"/>
      <c r="B2" s="127"/>
      <c r="C2" s="127"/>
      <c r="D2" s="127"/>
      <c r="E2" s="126"/>
      <c r="F2" s="126"/>
      <c r="G2" s="126"/>
      <c r="H2" s="126"/>
      <c r="I2" s="126"/>
      <c r="J2" s="126"/>
    </row>
    <row r="3" spans="1:10" ht="44.25" customHeight="1" x14ac:dyDescent="0.35">
      <c r="A3" s="158" t="str">
        <f>IF(D5&lt;&gt;0,D5,"Please select a district")</f>
        <v>Please select a district</v>
      </c>
      <c r="B3" s="158"/>
      <c r="C3" s="159"/>
      <c r="D3" s="128" t="s">
        <v>0</v>
      </c>
      <c r="E3" s="129" t="s">
        <v>43</v>
      </c>
      <c r="F3" s="129" t="s">
        <v>44</v>
      </c>
      <c r="G3" s="129" t="s">
        <v>45</v>
      </c>
      <c r="H3" s="129" t="s">
        <v>46</v>
      </c>
      <c r="I3" s="129" t="s">
        <v>47</v>
      </c>
      <c r="J3" s="129" t="s">
        <v>48</v>
      </c>
    </row>
    <row r="4" spans="1:10" x14ac:dyDescent="0.35">
      <c r="A4" s="39"/>
      <c r="B4" s="39"/>
      <c r="C4" s="130" t="s">
        <v>1</v>
      </c>
      <c r="D4" s="2" t="str">
        <f>IF(D$5&lt;&gt;0,VLOOKUP(D5,components!A$3:B$612,2,FALSE),"")</f>
        <v/>
      </c>
      <c r="E4" s="121"/>
      <c r="F4" s="122"/>
      <c r="G4" s="122"/>
      <c r="H4" s="2" t="str">
        <f>IF(H$5&lt;&gt;0,VLOOKUP(H$5,components!A$3:B$612,2,FALSE),"")</f>
        <v/>
      </c>
      <c r="I4" s="2" t="str">
        <f>IF(I$5&lt;&gt;0,VLOOKUP(I$5,components!A$3:B$612,2,FALSE),"")</f>
        <v/>
      </c>
      <c r="J4" s="2" t="str">
        <f>IF(J$5&lt;&gt;0,VLOOKUP(J$5,components!A$3:B$612,2,FALSE),"")</f>
        <v/>
      </c>
    </row>
    <row r="5" spans="1:10" x14ac:dyDescent="0.35">
      <c r="A5" s="37"/>
      <c r="B5" s="37"/>
      <c r="C5" s="36" t="s">
        <v>2</v>
      </c>
      <c r="D5" s="46"/>
      <c r="E5" s="93" t="str">
        <f>IF(D$5&lt;&gt;0,VLOOKUP(D$4,components!B$3:C$612,2,FALSE),"")</f>
        <v/>
      </c>
      <c r="F5" s="123"/>
      <c r="G5" s="123"/>
      <c r="H5" s="46"/>
      <c r="I5" s="46"/>
      <c r="J5" s="46"/>
    </row>
    <row r="6" spans="1:10" ht="15.5" x14ac:dyDescent="0.35">
      <c r="A6" s="38" t="s">
        <v>3</v>
      </c>
      <c r="B6" s="38"/>
      <c r="C6" s="38"/>
      <c r="D6" s="3"/>
      <c r="E6" s="3"/>
      <c r="F6" s="3"/>
      <c r="G6" s="3"/>
      <c r="H6" s="3"/>
      <c r="I6" s="3"/>
      <c r="J6" s="3"/>
    </row>
    <row r="7" spans="1:10" s="89" customFormat="1" x14ac:dyDescent="0.35">
      <c r="A7" s="40"/>
      <c r="B7" s="90" t="s">
        <v>50</v>
      </c>
      <c r="C7" s="40"/>
      <c r="D7" s="4" t="str">
        <f>IF(D$5&lt;&gt;0,VLOOKUP(D$4,components!B$3:AS$612,3,FALSE),"")</f>
        <v/>
      </c>
      <c r="E7" s="12" t="s">
        <v>1428</v>
      </c>
      <c r="F7" s="12" t="s">
        <v>1428</v>
      </c>
      <c r="G7" s="12" t="s">
        <v>1428</v>
      </c>
      <c r="H7" s="4" t="str">
        <f>IF(H$5&lt;&gt;0,VLOOKUP(H$4,components!B$3:AU$612,3,FALSE),"")</f>
        <v/>
      </c>
      <c r="I7" s="4" t="str">
        <f>IF(I$5&lt;&gt;0,VLOOKUP(I$4,components!B$3:AV$612,3,FALSE),"")</f>
        <v/>
      </c>
      <c r="J7" s="4" t="str">
        <f>IF(J$5&lt;&gt;0,VLOOKUP(J$4,components!B$3:AW$612,3,FALSE),"")</f>
        <v/>
      </c>
    </row>
    <row r="8" spans="1:10" s="89" customFormat="1" x14ac:dyDescent="0.35">
      <c r="A8" s="40"/>
      <c r="B8" s="91" t="s">
        <v>1369</v>
      </c>
      <c r="C8" s="40"/>
      <c r="D8" s="14" t="str">
        <f>IF(D$5&lt;&gt;0,VLOOKUP(D$4,components!B$3:AS$612,4,FALSE),"")</f>
        <v/>
      </c>
      <c r="E8" s="12" t="s">
        <v>1428</v>
      </c>
      <c r="F8" s="12" t="s">
        <v>1428</v>
      </c>
      <c r="G8" s="12" t="s">
        <v>1428</v>
      </c>
      <c r="H8" s="4" t="str">
        <f>IF(H$5&lt;&gt;0,VLOOKUP(H$4,components!B$3:AU$612,4,FALSE),"")</f>
        <v/>
      </c>
      <c r="I8" s="4" t="str">
        <f>IF(I$5&lt;&gt;0,VLOOKUP(I$4,components!B$3:AV$612,4,FALSE),"")</f>
        <v/>
      </c>
      <c r="J8" s="4" t="str">
        <f>IF(J$5&lt;&gt;0,VLOOKUP(J$4,components!B$3:AW$612,4,FALSE),"")</f>
        <v/>
      </c>
    </row>
    <row r="9" spans="1:10" s="89" customFormat="1" x14ac:dyDescent="0.35">
      <c r="A9" s="40"/>
      <c r="B9" s="91" t="s">
        <v>51</v>
      </c>
      <c r="C9" s="40"/>
      <c r="D9" s="4" t="str">
        <f>IF(D$5&lt;&gt;0,VLOOKUP(D$4,components!B$3:AS$612,5,FALSE),"")</f>
        <v/>
      </c>
      <c r="E9" s="12" t="s">
        <v>1428</v>
      </c>
      <c r="F9" s="12" t="s">
        <v>1428</v>
      </c>
      <c r="G9" s="12" t="s">
        <v>1428</v>
      </c>
      <c r="H9" s="4" t="str">
        <f>IF(H$5&lt;&gt;0,VLOOKUP(H$4,components!B$3:AU$612,5,FALSE),"")</f>
        <v/>
      </c>
      <c r="I9" s="4" t="str">
        <f>IF(I$5&lt;&gt;0,VLOOKUP(I$4,components!B$3:AV$612,5,FALSE),"")</f>
        <v/>
      </c>
      <c r="J9" s="4" t="str">
        <f>IF(J$5&lt;&gt;0,VLOOKUP(J$4,components!B$3:AW$612,5,FALSE),"")</f>
        <v/>
      </c>
    </row>
    <row r="10" spans="1:10" x14ac:dyDescent="0.35">
      <c r="A10" s="39"/>
      <c r="B10" s="124"/>
      <c r="C10" s="40"/>
      <c r="D10" s="19"/>
      <c r="E10" s="19"/>
      <c r="F10" s="19"/>
      <c r="G10" s="19"/>
      <c r="H10" s="19"/>
      <c r="I10" s="19"/>
      <c r="J10" s="19"/>
    </row>
    <row r="11" spans="1:10" ht="15.5" x14ac:dyDescent="0.35">
      <c r="A11" s="38" t="s">
        <v>1560</v>
      </c>
      <c r="B11" s="41"/>
      <c r="C11" s="41"/>
      <c r="D11" s="24"/>
      <c r="E11" s="22"/>
      <c r="F11" s="22"/>
      <c r="G11" s="22"/>
      <c r="H11" s="24"/>
      <c r="I11" s="24"/>
      <c r="J11" s="24"/>
    </row>
    <row r="12" spans="1:10" s="89" customFormat="1" x14ac:dyDescent="0.35">
      <c r="A12" s="40"/>
      <c r="B12" s="125" t="s">
        <v>4</v>
      </c>
      <c r="C12" s="40"/>
      <c r="D12" s="6" t="str">
        <f>IF(D$5&lt;&gt;0,VLOOKUP(D$4,components!B$3:AS$612,6,FALSE),"")</f>
        <v/>
      </c>
      <c r="E12" s="6" t="str">
        <f>IF(D$5&lt;&gt;0,VLOOKUP(E$5,counties!A$2:AM$89,2,FALSE),"")</f>
        <v/>
      </c>
      <c r="F12" s="6" t="str">
        <f>IF(D$5&lt;&gt;0,VLOOKUP(D$4,sim_dist!A$2:AM$608,2,FALSE),"")</f>
        <v/>
      </c>
      <c r="G12" s="7" t="str">
        <f>IF(D$5&lt;&gt;0,state!A$2,"")</f>
        <v/>
      </c>
      <c r="H12" s="6" t="str">
        <f>IF(H$5&lt;&gt;0,VLOOKUP(H$4,components!B$3:AW$612,6,FALSE),"")</f>
        <v/>
      </c>
      <c r="I12" s="6" t="str">
        <f>IF(I$5&lt;&gt;0,VLOOKUP(I$4,components!B$3:AX$612,6,FALSE),"")</f>
        <v/>
      </c>
      <c r="J12" s="6" t="str">
        <f>IF(J$5&lt;&gt;0,VLOOKUP(J$4,components!B$3:AY$612,6,FALSE),"")</f>
        <v/>
      </c>
    </row>
    <row r="13" spans="1:10" s="89" customFormat="1" x14ac:dyDescent="0.35">
      <c r="A13" s="40"/>
      <c r="B13" s="91" t="s">
        <v>5</v>
      </c>
      <c r="C13" s="40"/>
      <c r="D13" s="8" t="str">
        <f>IF(D$5&lt;&gt;0,VLOOKUP(D$4,components!B$3:AS$612,7,FALSE),"")</f>
        <v/>
      </c>
      <c r="E13" s="8" t="str">
        <f>IF(D$5&lt;&gt;0,VLOOKUP(E$5,counties!A$2:AM$89,3,FALSE),"")</f>
        <v/>
      </c>
      <c r="F13" s="8" t="str">
        <f>IF(D$5&lt;&gt;0,VLOOKUP(D$4,sim_dist!A$2:AM$608,3,FALSE),"")</f>
        <v/>
      </c>
      <c r="G13" s="8" t="str">
        <f>IF(D$5&lt;&gt;0,state!B$2,"")</f>
        <v/>
      </c>
      <c r="H13" s="8" t="str">
        <f>IF(H$5&lt;&gt;0,VLOOKUP(H$4,components!B$3:AW$612,7,FALSE),"")</f>
        <v/>
      </c>
      <c r="I13" s="8" t="str">
        <f>IF(I$5&lt;&gt;0,VLOOKUP(I$4,components!B$3:AX$612,7,FALSE),"")</f>
        <v/>
      </c>
      <c r="J13" s="8" t="str">
        <f>IF(J$5&lt;&gt;0,VLOOKUP(J$4,components!B$3:AY$612,7,FALSE),"")</f>
        <v/>
      </c>
    </row>
    <row r="14" spans="1:10" s="89" customFormat="1" x14ac:dyDescent="0.35">
      <c r="A14" s="40"/>
      <c r="B14" s="91" t="s">
        <v>6</v>
      </c>
      <c r="C14" s="40"/>
      <c r="D14" s="6" t="str">
        <f>IF(D$5&lt;&gt;0,VLOOKUP(D$4,components!B$3:AS$612,8,FALSE),"")</f>
        <v/>
      </c>
      <c r="E14" s="6" t="str">
        <f>IF(D$5&lt;&gt;0,VLOOKUP(E$5,counties!A$2:AM$89,4,FALSE),"")</f>
        <v/>
      </c>
      <c r="F14" s="6" t="str">
        <f>IF(D$5&lt;&gt;0,VLOOKUP(D$4,sim_dist!A$2:AM$608,4,FALSE),"")</f>
        <v/>
      </c>
      <c r="G14" s="7" t="str">
        <f>IF(D$5&lt;&gt;0,state!C$2,"")</f>
        <v/>
      </c>
      <c r="H14" s="6" t="str">
        <f>IF(H$5&lt;&gt;0,VLOOKUP(H$4,components!B$3:AW$612,8,FALSE),"")</f>
        <v/>
      </c>
      <c r="I14" s="6" t="str">
        <f>IF(I$5&lt;&gt;0,VLOOKUP(I$4,components!B$3:AX$612,8,FALSE),"")</f>
        <v/>
      </c>
      <c r="J14" s="6" t="str">
        <f>IF(J$5&lt;&gt;0,VLOOKUP(J$4,components!B$3:AY$612,8,FALSE),"")</f>
        <v/>
      </c>
    </row>
    <row r="15" spans="1:10" s="89" customFormat="1" x14ac:dyDescent="0.35">
      <c r="A15" s="40"/>
      <c r="B15" s="91" t="s">
        <v>7</v>
      </c>
      <c r="C15" s="40"/>
      <c r="D15" s="10" t="str">
        <f>IF(D$5&lt;&gt;0,VLOOKUP(D$4,components!B$3:AS$612,9,FALSE),"")</f>
        <v/>
      </c>
      <c r="E15" s="10" t="str">
        <f>IF(D$5&lt;&gt;0,VLOOKUP(E$5,counties!A$2:AM$89,5,FALSE),"")</f>
        <v/>
      </c>
      <c r="F15" s="10" t="str">
        <f>IF(D$5&lt;&gt;0,VLOOKUP(D$4,sim_dist!A$2:AM$608,5,FALSE),"")</f>
        <v/>
      </c>
      <c r="G15" s="10" t="str">
        <f>IF(D$5&lt;&gt;0,state!D$2,"")</f>
        <v/>
      </c>
      <c r="H15" s="10" t="str">
        <f>IF(H$5&lt;&gt;0,VLOOKUP(H$4,components!B$3:AW$612,9,FALSE),"")</f>
        <v/>
      </c>
      <c r="I15" s="10" t="str">
        <f>IF(I$5&lt;&gt;0,VLOOKUP(I$4,components!B$3:AX$612,9,FALSE),"")</f>
        <v/>
      </c>
      <c r="J15" s="10" t="str">
        <f>IF(J$5&lt;&gt;0,VLOOKUP(J$4,components!B$3:AY$612,9,FALSE),"")</f>
        <v/>
      </c>
    </row>
    <row r="16" spans="1:10" s="89" customFormat="1" x14ac:dyDescent="0.35">
      <c r="A16" s="40"/>
      <c r="B16" s="91" t="s">
        <v>52</v>
      </c>
      <c r="C16" s="40"/>
      <c r="D16" s="8" t="str">
        <f>IF(D$5&lt;&gt;0,VLOOKUP(D$4,components!B$3:AS$612,10,FALSE),"")</f>
        <v/>
      </c>
      <c r="E16" s="8" t="str">
        <f>IF(D$5&lt;&gt;0,VLOOKUP(E$5,counties!A$2:AM$89,6,FALSE),"")</f>
        <v/>
      </c>
      <c r="F16" s="8" t="str">
        <f>IF(D$5&lt;&gt;0,VLOOKUP(D$4,sim_dist!A$2:AM$608,6,FALSE),"")</f>
        <v/>
      </c>
      <c r="G16" s="8" t="str">
        <f>IF(D$5&lt;&gt;0,state!E$2,"")</f>
        <v/>
      </c>
      <c r="H16" s="8" t="str">
        <f>IF(H$5&lt;&gt;0,VLOOKUP(H$4,components!B$3:AW$612,10,FALSE),"")</f>
        <v/>
      </c>
      <c r="I16" s="8" t="str">
        <f>IF(I$5&lt;&gt;0,VLOOKUP(I$4,components!B$3:AX$612,10,FALSE),"")</f>
        <v/>
      </c>
      <c r="J16" s="8" t="str">
        <f>IF(J$5&lt;&gt;0,VLOOKUP(J$4,components!B$3:AY$612,10,FALSE),"")</f>
        <v/>
      </c>
    </row>
    <row r="17" spans="1:10" x14ac:dyDescent="0.35">
      <c r="A17" s="39"/>
      <c r="B17" s="40"/>
      <c r="C17" s="40"/>
      <c r="D17" s="29"/>
      <c r="E17" s="19"/>
      <c r="F17" s="29"/>
      <c r="G17" s="19"/>
      <c r="H17" s="19"/>
      <c r="I17" s="19"/>
      <c r="J17" s="19"/>
    </row>
    <row r="18" spans="1:10" ht="15.5" x14ac:dyDescent="0.35">
      <c r="A18" s="38" t="s">
        <v>49</v>
      </c>
      <c r="B18" s="40"/>
      <c r="C18" s="40"/>
      <c r="D18" s="25"/>
      <c r="E18" s="24"/>
      <c r="F18" s="25"/>
      <c r="G18" s="24"/>
      <c r="H18" s="24"/>
      <c r="I18" s="24"/>
      <c r="J18" s="24"/>
    </row>
    <row r="19" spans="1:10" s="89" customFormat="1" x14ac:dyDescent="0.35">
      <c r="A19" s="41"/>
      <c r="B19" s="91" t="s">
        <v>1561</v>
      </c>
      <c r="C19" s="40"/>
      <c r="D19" s="6" t="str">
        <f>IF(D$5&lt;&gt;0,VLOOKUP(D$4,components!B$3:AS$612,11,FALSE),"")</f>
        <v/>
      </c>
      <c r="E19" s="12" t="s">
        <v>1428</v>
      </c>
      <c r="F19" s="12" t="s">
        <v>1428</v>
      </c>
      <c r="G19" s="12" t="s">
        <v>1428</v>
      </c>
      <c r="H19" s="6" t="str">
        <f>IF(H$5&lt;&gt;0,VLOOKUP(H$4,components!B$3:AW$612,11,FALSE),"")</f>
        <v/>
      </c>
      <c r="I19" s="6" t="str">
        <f>IF(I$5&lt;&gt;0,VLOOKUP(I$4,components!B$3:AX$612,11,FALSE),"")</f>
        <v/>
      </c>
      <c r="J19" s="6" t="str">
        <f>IF(J$5&lt;&gt;0,VLOOKUP(J$4,components!B$3:AY$612,11,FALSE),"")</f>
        <v/>
      </c>
    </row>
    <row r="20" spans="1:10" s="89" customFormat="1" x14ac:dyDescent="0.35">
      <c r="A20" s="41"/>
      <c r="B20" s="91" t="s">
        <v>1562</v>
      </c>
      <c r="C20" s="40"/>
      <c r="D20" s="6" t="str">
        <f>IF(D$5&lt;&gt;0,VLOOKUP(D$4,components!B$3:AS$612,12,FALSE),"")</f>
        <v/>
      </c>
      <c r="E20" s="12" t="s">
        <v>1428</v>
      </c>
      <c r="F20" s="12" t="s">
        <v>1428</v>
      </c>
      <c r="G20" s="12" t="s">
        <v>1428</v>
      </c>
      <c r="H20" s="6" t="str">
        <f>IF(H$5&lt;&gt;0,VLOOKUP(H$4,components!B$3:AW$612,12,FALSE),"")</f>
        <v/>
      </c>
      <c r="I20" s="6" t="str">
        <f>IF(I$5&lt;&gt;0,VLOOKUP(I$4,components!B$3:AX$612,12,FALSE),"")</f>
        <v/>
      </c>
      <c r="J20" s="6" t="str">
        <f>IF(J$5&lt;&gt;0,VLOOKUP(J$4,components!B$3:AY$612,12,FALSE),"")</f>
        <v/>
      </c>
    </row>
    <row r="21" spans="1:10" s="89" customFormat="1" x14ac:dyDescent="0.35">
      <c r="A21" s="40"/>
      <c r="B21" s="91" t="s">
        <v>1368</v>
      </c>
      <c r="C21" s="40"/>
      <c r="D21" s="11" t="str">
        <f>IF(D$5&lt;&gt;0,VLOOKUP(D$4,components!B$3:AS$612,13,FALSE),"")</f>
        <v/>
      </c>
      <c r="E21" s="11" t="str">
        <f>IF(D$5&lt;&gt;0,VLOOKUP(E$5,counties!A$2:AM$89,7,FALSE),"")</f>
        <v/>
      </c>
      <c r="F21" s="11" t="str">
        <f>IF(D$5&lt;&gt;0,VLOOKUP(D$4,sim_dist!A$2:AM$608,7,FALSE),"")</f>
        <v/>
      </c>
      <c r="G21" s="12" t="str">
        <f>IF(D$5&lt;&gt;0,state!F$2,"")</f>
        <v/>
      </c>
      <c r="H21" s="11" t="str">
        <f>IF(H$5&lt;&gt;0,VLOOKUP(H$4,components!B$3:AW$612,13,FALSE),"")</f>
        <v/>
      </c>
      <c r="I21" s="14" t="str">
        <f>IF(I$5&lt;&gt;0,VLOOKUP(I$4,components!B$3:AX$612,13,FALSE),"")</f>
        <v/>
      </c>
      <c r="J21" s="14" t="str">
        <f>IF(J$5&lt;&gt;0,VLOOKUP(J$4,components!B$3:AY$612,13,FALSE),"")</f>
        <v/>
      </c>
    </row>
    <row r="22" spans="1:10" s="89" customFormat="1" x14ac:dyDescent="0.35">
      <c r="A22" s="40"/>
      <c r="B22" s="91" t="s">
        <v>54</v>
      </c>
      <c r="C22" s="40"/>
      <c r="D22" s="11" t="str">
        <f>IF(D$5&lt;&gt;0,VLOOKUP(D$4,components!B$3:AS$612,14,FALSE),"")</f>
        <v/>
      </c>
      <c r="E22" s="11" t="str">
        <f>IF(D$5&lt;&gt;0,VLOOKUP(E$5,counties!A$2:AM$89,8,FALSE),"")</f>
        <v/>
      </c>
      <c r="F22" s="11" t="str">
        <f>IF(D$5&lt;&gt;0,VLOOKUP(D$4,sim_dist!A$2:AM$608,8,FALSE),"")</f>
        <v/>
      </c>
      <c r="G22" s="12" t="str">
        <f>IF(D$5&lt;&gt;0,state!G$2,"")</f>
        <v/>
      </c>
      <c r="H22" s="11" t="str">
        <f>IF(H$5&lt;&gt;0,VLOOKUP(H$4,components!B$3:AW$612,14,FALSE),"")</f>
        <v/>
      </c>
      <c r="I22" s="14" t="str">
        <f>IF(I$5&lt;&gt;0,VLOOKUP(I$4,components!B$3:AX$612,14,FALSE),"")</f>
        <v/>
      </c>
      <c r="J22" s="14" t="str">
        <f>IF(J$5&lt;&gt;0,VLOOKUP(J$4,components!B$3:AY$612,14,FALSE),"")</f>
        <v/>
      </c>
    </row>
    <row r="23" spans="1:10" s="89" customFormat="1" x14ac:dyDescent="0.35">
      <c r="A23" s="40"/>
      <c r="B23" s="91" t="s">
        <v>53</v>
      </c>
      <c r="C23" s="40"/>
      <c r="D23" s="11" t="str">
        <f>IF(D$5&lt;&gt;0,VLOOKUP(D$4,components!B$3:AS$612,15,FALSE),"")</f>
        <v/>
      </c>
      <c r="E23" s="11" t="str">
        <f>IF(D$5&lt;&gt;0,VLOOKUP(E$5,counties!A$2:AM$89,9,FALSE),"")</f>
        <v/>
      </c>
      <c r="F23" s="11" t="str">
        <f>IF(D$5&lt;&gt;0,VLOOKUP(D$4,sim_dist!A$2:AM$608,9,FALSE),"")</f>
        <v/>
      </c>
      <c r="G23" s="12" t="str">
        <f>IF(D$5&lt;&gt;0,state!H$2,"")</f>
        <v/>
      </c>
      <c r="H23" s="11" t="str">
        <f>IF(H$5&lt;&gt;0,VLOOKUP(H$4,components!B$3:AW$612,15,FALSE),"")</f>
        <v/>
      </c>
      <c r="I23" s="14" t="str">
        <f>IF(I$5&lt;&gt;0,VLOOKUP(I$4,components!B$3:AX$612,15,FALSE),"")</f>
        <v/>
      </c>
      <c r="J23" s="14" t="str">
        <f>IF(J$5&lt;&gt;0,VLOOKUP(J$4,components!B$3:AY$612,15,FALSE),"")</f>
        <v/>
      </c>
    </row>
    <row r="24" spans="1:10" s="89" customFormat="1" x14ac:dyDescent="0.35">
      <c r="A24" s="40"/>
      <c r="B24" s="91" t="s">
        <v>1424</v>
      </c>
      <c r="C24" s="40"/>
      <c r="D24" s="11" t="str">
        <f>IF(D$5&lt;&gt;0,VLOOKUP(D$4,components!B$3:AS$612,16,FALSE),"")</f>
        <v/>
      </c>
      <c r="E24" s="11" t="str">
        <f>IF(D$5&lt;&gt;0,VLOOKUP(E$5,counties!A$2:AM$89,10,FALSE),"")</f>
        <v/>
      </c>
      <c r="F24" s="11" t="str">
        <f>IF(D$5&lt;&gt;0,VLOOKUP(D$4,sim_dist!A$2:AM$608,10,FALSE),"")</f>
        <v/>
      </c>
      <c r="G24" s="12" t="str">
        <f>IF(D$5&lt;&gt;0,state!I$2,"")</f>
        <v/>
      </c>
      <c r="H24" s="11" t="str">
        <f>IF(H$5&lt;&gt;0,VLOOKUP(H$4,components!B$3:AW$612,16,FALSE),"")</f>
        <v/>
      </c>
      <c r="I24" s="14" t="str">
        <f>IF(I$5&lt;&gt;0,VLOOKUP(I$4,components!B$3:AX$612,16,FALSE),"")</f>
        <v/>
      </c>
      <c r="J24" s="14" t="str">
        <f>IF(J$5&lt;&gt;0,VLOOKUP(J$4,components!B$3:AY$612,16,FALSE),"")</f>
        <v/>
      </c>
    </row>
    <row r="25" spans="1:10" x14ac:dyDescent="0.35">
      <c r="A25" s="39"/>
      <c r="B25" s="40"/>
      <c r="C25" s="40"/>
      <c r="D25" s="21"/>
      <c r="E25" s="23"/>
      <c r="F25" s="21"/>
      <c r="G25" s="23"/>
      <c r="H25" s="23"/>
      <c r="I25" s="23"/>
      <c r="J25" s="23"/>
    </row>
    <row r="26" spans="1:10" ht="15.5" x14ac:dyDescent="0.35">
      <c r="A26" s="38" t="s">
        <v>8</v>
      </c>
      <c r="B26" s="41"/>
      <c r="C26" s="41"/>
      <c r="D26" s="25"/>
      <c r="E26" s="22"/>
      <c r="F26" s="25"/>
      <c r="G26" s="22"/>
      <c r="H26" s="22"/>
      <c r="I26" s="22"/>
      <c r="J26" s="22"/>
    </row>
    <row r="27" spans="1:10" s="89" customFormat="1" x14ac:dyDescent="0.35">
      <c r="A27" s="40"/>
      <c r="B27" s="91" t="s">
        <v>9</v>
      </c>
      <c r="C27" s="40"/>
      <c r="D27" s="6" t="str">
        <f>IF(D$5&lt;&gt;0,VLOOKUP(D$4,components!B$3:AS$612,17,FALSE),"")</f>
        <v/>
      </c>
      <c r="E27" s="6" t="str">
        <f>IF(D$5&lt;&gt;0,VLOOKUP(E$5,counties!A$2:AM$89,11,FALSE),"")</f>
        <v/>
      </c>
      <c r="F27" s="6" t="str">
        <f>IF(D$5&lt;&gt;0,VLOOKUP(D$4,sim_dist!A$2:AM$608,11,FALSE),"")</f>
        <v/>
      </c>
      <c r="G27" s="7" t="str">
        <f>IF(D$5&lt;&gt;0,state!J$2,"")</f>
        <v/>
      </c>
      <c r="H27" s="6" t="str">
        <f>IF(H$5&lt;&gt;0,VLOOKUP(H$4,components!B$3:AW$612,17,FALSE),"")</f>
        <v/>
      </c>
      <c r="I27" s="6" t="str">
        <f>IF(I$5&lt;&gt;0,VLOOKUP(I$4,components!B$3:AX$612,17,FALSE),"")</f>
        <v/>
      </c>
      <c r="J27" s="6" t="str">
        <f>IF(J$5&lt;&gt;0,VLOOKUP(J$4,components!B$3:AY$612,17,FALSE),"")</f>
        <v/>
      </c>
    </row>
    <row r="28" spans="1:10" s="89" customFormat="1" x14ac:dyDescent="0.35">
      <c r="A28" s="40"/>
      <c r="B28" s="91" t="s">
        <v>1486</v>
      </c>
      <c r="C28" s="40"/>
      <c r="D28" s="11" t="str">
        <f>IF(D$5&lt;&gt;0,VLOOKUP(D$4,components!B$3:AS$612,18,FALSE),"")</f>
        <v/>
      </c>
      <c r="E28" s="11" t="str">
        <f>IF(D$5&lt;&gt;0,VLOOKUP(E$5,counties!A$2:AM$89,12,FALSE),"")</f>
        <v/>
      </c>
      <c r="F28" s="11" t="str">
        <f>IF(D$5&lt;&gt;0,VLOOKUP(D$4,sim_dist!A$2:AM$608,12,FALSE),"")</f>
        <v/>
      </c>
      <c r="G28" s="11" t="str">
        <f>IF(D$5&lt;&gt;0,state!K$2,"")</f>
        <v/>
      </c>
      <c r="H28" s="11" t="str">
        <f>IF(H$5&lt;&gt;0,VLOOKUP(H$4,components!B$3:AW$612,18,FALSE),"")</f>
        <v/>
      </c>
      <c r="I28" s="14" t="str">
        <f>IF(I$5&lt;&gt;0,VLOOKUP(I$4,components!B$3:AX$612,18,FALSE),"")</f>
        <v/>
      </c>
      <c r="J28" s="14" t="str">
        <f>IF(J$5&lt;&gt;0,VLOOKUP(J$4,components!B$3:AY$612,18,FALSE),"")</f>
        <v/>
      </c>
    </row>
    <row r="29" spans="1:10" s="134" customFormat="1" x14ac:dyDescent="0.35">
      <c r="A29" s="40"/>
      <c r="B29" s="91" t="s">
        <v>1487</v>
      </c>
      <c r="C29" s="40"/>
      <c r="D29" s="11" t="str">
        <f>IF(D$5&lt;&gt;0,VLOOKUP(D$4,components!B$3:AS$612,19,FALSE),"")</f>
        <v/>
      </c>
      <c r="E29" s="11" t="str">
        <f>IF(D$5&lt;&gt;0,VLOOKUP(E$5,counties!A$2:AM$89,13,FALSE),"")</f>
        <v/>
      </c>
      <c r="F29" s="11" t="str">
        <f>IF(D$5&lt;&gt;0,VLOOKUP(D$4,sim_dist!A$2:AM$608,13,FALSE),"")</f>
        <v/>
      </c>
      <c r="G29" s="11" t="str">
        <f>IF(D$5&lt;&gt;0,state!L$2,"")</f>
        <v/>
      </c>
      <c r="H29" s="11" t="str">
        <f>IF(H$5&lt;&gt;0,VLOOKUP(H$4,components!B$3:AW$612,19,FALSE),"")</f>
        <v/>
      </c>
      <c r="I29" s="14" t="str">
        <f>IF(I$5&lt;&gt;0,VLOOKUP(I$4,components!B$3:AX$612,19,FALSE),"")</f>
        <v/>
      </c>
      <c r="J29" s="14" t="str">
        <f>IF(J$5&lt;&gt;0,VLOOKUP(J$4,components!B$3:AY$612,19,FALSE),"")</f>
        <v/>
      </c>
    </row>
    <row r="30" spans="1:10" s="89" customFormat="1" x14ac:dyDescent="0.35">
      <c r="A30" s="40"/>
      <c r="B30" s="91" t="s">
        <v>10</v>
      </c>
      <c r="C30" s="40"/>
      <c r="D30" s="8" t="str">
        <f>IF(D$5&lt;&gt;0,VLOOKUP(D$4,components!B$3:AS$612,20,FALSE),"")</f>
        <v/>
      </c>
      <c r="E30" s="8" t="str">
        <f>IF(D$5&lt;&gt;0,VLOOKUP(E$5,counties!A$2:AM$89,14,FALSE),"")</f>
        <v/>
      </c>
      <c r="F30" s="8" t="str">
        <f>IF(D$5&lt;&gt;0,VLOOKUP(D$4,sim_dist!A$2:AM$608,14,FALSE),"")</f>
        <v/>
      </c>
      <c r="G30" s="9" t="str">
        <f>IF(D$5&lt;&gt;0,state!M$2,"")</f>
        <v/>
      </c>
      <c r="H30" s="8" t="str">
        <f>IF(H$5&lt;&gt;0,VLOOKUP(H$4,components!B$3:AW$612,20,FALSE),"")</f>
        <v/>
      </c>
      <c r="I30" s="8" t="str">
        <f>IF(I$5&lt;&gt;0,VLOOKUP(I$4,components!B$3:AX$612,20,FALSE),"")</f>
        <v/>
      </c>
      <c r="J30" s="8" t="str">
        <f>IF(J$5&lt;&gt;0,VLOOKUP(J$4,components!B$3:AY$612,20,FALSE),"")</f>
        <v/>
      </c>
    </row>
    <row r="31" spans="1:10" s="89" customFormat="1" x14ac:dyDescent="0.35">
      <c r="A31" s="40"/>
      <c r="B31" s="91" t="s">
        <v>11</v>
      </c>
      <c r="C31" s="40"/>
      <c r="D31" s="8" t="str">
        <f>IF(D$5&lt;&gt;0,VLOOKUP(D$4,components!B$3:AS$612,21,FALSE),"")</f>
        <v/>
      </c>
      <c r="E31" s="8" t="str">
        <f>IF(D$5&lt;&gt;0,VLOOKUP(E$5,counties!A$2:AM$89,15,FALSE),"")</f>
        <v/>
      </c>
      <c r="F31" s="8" t="str">
        <f>IF(D$5&lt;&gt;0,VLOOKUP(D$4,sim_dist!A$2:AM$608,15,FALSE),"")</f>
        <v/>
      </c>
      <c r="G31" s="9" t="str">
        <f>IF(D$5&lt;&gt;0,state!N$2,"")</f>
        <v/>
      </c>
      <c r="H31" s="8" t="str">
        <f>IF(H$5&lt;&gt;0,VLOOKUP(H$4,components!B$3:AW$612,21,FALSE),"")</f>
        <v/>
      </c>
      <c r="I31" s="8" t="str">
        <f>IF(I$5&lt;&gt;0,VLOOKUP(I$4,components!B$3:AX$612,21,FALSE),"")</f>
        <v/>
      </c>
      <c r="J31" s="8" t="str">
        <f>IF(J$5&lt;&gt;0,VLOOKUP(J$4,components!B$3:AY$612,21,FALSE),"")</f>
        <v/>
      </c>
    </row>
    <row r="32" spans="1:10" s="89" customFormat="1" x14ac:dyDescent="0.35">
      <c r="A32" s="40"/>
      <c r="B32" s="91" t="s">
        <v>12</v>
      </c>
      <c r="C32" s="40"/>
      <c r="D32" s="8" t="str">
        <f>IF(D$5&lt;&gt;0,VLOOKUP(D$4,components!B$3:AS$612,22,FALSE),"")</f>
        <v/>
      </c>
      <c r="E32" s="8" t="str">
        <f>IF(D$5&lt;&gt;0,VLOOKUP(E$5,counties!A$2:AM$89,16,FALSE),"")</f>
        <v/>
      </c>
      <c r="F32" s="8" t="str">
        <f>IF(D$5&lt;&gt;0,VLOOKUP(D$4,sim_dist!A$2:AM$608,16,FALSE),"")</f>
        <v/>
      </c>
      <c r="G32" s="9" t="str">
        <f>IF(D$5&lt;&gt;0,state!O$2,"")</f>
        <v/>
      </c>
      <c r="H32" s="8" t="str">
        <f>IF(H$5&lt;&gt;0,VLOOKUP(H$4,components!B$3:AW$612,22,FALSE),"")</f>
        <v/>
      </c>
      <c r="I32" s="8" t="str">
        <f>IF(I$5&lt;&gt;0,VLOOKUP(I$4,components!B$3:AX$612,22,FALSE),"")</f>
        <v/>
      </c>
      <c r="J32" s="8" t="str">
        <f>IF(J$5&lt;&gt;0,VLOOKUP(J$4,components!B$3:AY$612,22,FALSE),"")</f>
        <v/>
      </c>
    </row>
    <row r="33" spans="1:10" s="89" customFormat="1" x14ac:dyDescent="0.35">
      <c r="A33" s="40"/>
      <c r="B33" s="91" t="s">
        <v>13</v>
      </c>
      <c r="C33" s="40"/>
      <c r="D33" s="6" t="str">
        <f>IF(D$5&lt;&gt;0,VLOOKUP(D$4,components!B$3:AS$612,23,FALSE),"")</f>
        <v/>
      </c>
      <c r="E33" s="6" t="str">
        <f>IF(D$5&lt;&gt;0,VLOOKUP(E$5,counties!A$2:AM$89,17,FALSE),"")</f>
        <v/>
      </c>
      <c r="F33" s="6" t="str">
        <f>IF(D$5&lt;&gt;0,VLOOKUP(D$4,sim_dist!A$2:AM$608,17,FALSE),"")</f>
        <v/>
      </c>
      <c r="G33" s="7" t="str">
        <f>IF(D$5&lt;&gt;0,state!P$2,"")</f>
        <v/>
      </c>
      <c r="H33" s="6" t="str">
        <f>IF(H$5&lt;&gt;0,VLOOKUP(H$4,components!B$3:AW$612,23,FALSE),"")</f>
        <v/>
      </c>
      <c r="I33" s="6" t="str">
        <f>IF(I$5&lt;&gt;0,VLOOKUP(I$4,components!B$3:AX$612,23,FALSE),"")</f>
        <v/>
      </c>
      <c r="J33" s="6" t="str">
        <f>IF(J$5&lt;&gt;0,VLOOKUP(J$4,components!B$3:AY$612,23,FALSE),"")</f>
        <v/>
      </c>
    </row>
    <row r="34" spans="1:10" x14ac:dyDescent="0.35">
      <c r="A34" s="39"/>
      <c r="B34" s="40"/>
      <c r="C34" s="40"/>
      <c r="D34" s="29"/>
      <c r="E34" s="28"/>
      <c r="F34" s="29"/>
      <c r="G34" s="19"/>
      <c r="H34" s="19"/>
      <c r="I34" s="19"/>
      <c r="J34" s="19"/>
    </row>
    <row r="35" spans="1:10" ht="15.5" x14ac:dyDescent="0.35">
      <c r="A35" s="38" t="s">
        <v>14</v>
      </c>
      <c r="B35" s="41"/>
      <c r="C35" s="41"/>
      <c r="D35" s="21"/>
      <c r="E35" s="32"/>
      <c r="F35" s="21"/>
      <c r="G35" s="20"/>
      <c r="H35" s="20"/>
      <c r="I35" s="20"/>
      <c r="J35" s="20"/>
    </row>
    <row r="36" spans="1:10" x14ac:dyDescent="0.35">
      <c r="A36" s="39"/>
      <c r="B36" s="41" t="s">
        <v>15</v>
      </c>
      <c r="C36" s="40"/>
      <c r="D36" s="25"/>
      <c r="E36" s="30"/>
      <c r="F36" s="25"/>
      <c r="G36" s="24"/>
      <c r="H36" s="31"/>
      <c r="I36" s="31"/>
      <c r="J36" s="31"/>
    </row>
    <row r="37" spans="1:10" s="89" customFormat="1" x14ac:dyDescent="0.35">
      <c r="A37" s="40"/>
      <c r="B37" s="41"/>
      <c r="C37" s="40" t="s">
        <v>16</v>
      </c>
      <c r="D37" s="14" t="str">
        <f>IF(D$5&lt;&gt;0,VLOOKUP(D$4,components!B$3:AS$612,24,FALSE),"")</f>
        <v/>
      </c>
      <c r="E37" s="11" t="str">
        <f>IF(D$5&lt;&gt;0,VLOOKUP(E$5,counties!A$2:AM$89,18,FALSE),"")</f>
        <v/>
      </c>
      <c r="F37" s="11" t="str">
        <f>IF(D$5&lt;&gt;0,VLOOKUP(D$4,sim_dist!A$2:AM$608,18,FALSE),"")</f>
        <v/>
      </c>
      <c r="G37" s="11" t="str">
        <f>IF(D$5&lt;&gt;0,state!Q$2,"")</f>
        <v/>
      </c>
      <c r="H37" s="11" t="str">
        <f>IF(H$5&lt;&gt;0,VLOOKUP(H$4,components!B$3:AW$612,24,FALSE),"")</f>
        <v/>
      </c>
      <c r="I37" s="11" t="str">
        <f>IF(I$5&lt;&gt;0,VLOOKUP(I$4,components!B$3:AX$612,24,FALSE),"")</f>
        <v/>
      </c>
      <c r="J37" s="11" t="str">
        <f>IF(J$5&lt;&gt;0,VLOOKUP(J$4,components!B$3:AY$612,24,FALSE),"")</f>
        <v/>
      </c>
    </row>
    <row r="38" spans="1:10" s="89" customFormat="1" x14ac:dyDescent="0.35">
      <c r="A38" s="40"/>
      <c r="B38" s="40"/>
      <c r="C38" s="40" t="s">
        <v>17</v>
      </c>
      <c r="D38" s="6" t="str">
        <f>IF(D$5&lt;&gt;0,VLOOKUP(D$4,components!B$3:AS$612,25,FALSE),"")</f>
        <v/>
      </c>
      <c r="E38" s="6" t="str">
        <f>IF(D$5&lt;&gt;0,VLOOKUP(E$5,counties!A$2:AM$89,19,FALSE),"")</f>
        <v/>
      </c>
      <c r="F38" s="6" t="str">
        <f>IF(D$5&lt;&gt;0,VLOOKUP(D$4,sim_dist!A$2:AM$608,19,FALSE),"")</f>
        <v/>
      </c>
      <c r="G38" s="7" t="str">
        <f>IF(D$5&lt;&gt;0,state!R$2,"")</f>
        <v/>
      </c>
      <c r="H38" s="6" t="str">
        <f>IF(H$5&lt;&gt;0,VLOOKUP(H$4,components!B$3:AW$612,25,FALSE),"")</f>
        <v/>
      </c>
      <c r="I38" s="6" t="str">
        <f>IF(I$5&lt;&gt;0,VLOOKUP(I$4,components!B$3:AX$612,25,FALSE),"")</f>
        <v/>
      </c>
      <c r="J38" s="6" t="str">
        <f>IF(J$5&lt;&gt;0,VLOOKUP(J$4,components!B$3:AY$612,25,FALSE),"")</f>
        <v/>
      </c>
    </row>
    <row r="39" spans="1:10" s="89" customFormat="1" x14ac:dyDescent="0.35">
      <c r="A39" s="40"/>
      <c r="B39" s="40"/>
      <c r="C39" s="40" t="s">
        <v>18</v>
      </c>
      <c r="D39" s="14" t="str">
        <f>IF(D$5&lt;&gt;0,VLOOKUP(D$4,components!B$3:AS$612,26,FALSE),"")</f>
        <v/>
      </c>
      <c r="E39" s="11" t="str">
        <f>IF(D$5&lt;&gt;0,VLOOKUP(E$5,counties!A$2:AM$89,20,FALSE),"")</f>
        <v/>
      </c>
      <c r="F39" s="11" t="str">
        <f>IF(D$5&lt;&gt;0,VLOOKUP(D$4,sim_dist!A$2:AM$608,20,FALSE),"")</f>
        <v/>
      </c>
      <c r="G39" s="11" t="str">
        <f>IF(D$5&lt;&gt;0,state!S$2,"")</f>
        <v/>
      </c>
      <c r="H39" s="11" t="str">
        <f>IF(H$5&lt;&gt;0,VLOOKUP(H$4,components!B$3:AW$612,26,FALSE),"")</f>
        <v/>
      </c>
      <c r="I39" s="11" t="str">
        <f>IF(I$5&lt;&gt;0,VLOOKUP(I$4,components!B$3:AX$612,26,FALSE),"")</f>
        <v/>
      </c>
      <c r="J39" s="11" t="str">
        <f>IF(J$5&lt;&gt;0,VLOOKUP(J$4,components!B$3:AY$612,26,FALSE),"")</f>
        <v/>
      </c>
    </row>
    <row r="40" spans="1:10" s="89" customFormat="1" x14ac:dyDescent="0.35">
      <c r="A40" s="40"/>
      <c r="B40" s="40"/>
      <c r="C40" s="40" t="s">
        <v>19</v>
      </c>
      <c r="D40" s="14" t="str">
        <f>IF(D$5&lt;&gt;0,VLOOKUP(D$4,components!B$3:AS$612,27,FALSE),"")</f>
        <v/>
      </c>
      <c r="E40" s="11" t="str">
        <f>IF(D$5&lt;&gt;0,VLOOKUP(E$5,counties!A$2:AM$89,21,FALSE),"")</f>
        <v/>
      </c>
      <c r="F40" s="11" t="str">
        <f>IF(D$5&lt;&gt;0,VLOOKUP(D$4,sim_dist!A$2:AM$608,21,FALSE),"")</f>
        <v/>
      </c>
      <c r="G40" s="11" t="str">
        <f>IF(D$5&lt;&gt;0,state!T$2,"")</f>
        <v/>
      </c>
      <c r="H40" s="11" t="str">
        <f>IF(H$5&lt;&gt;0,VLOOKUP(H$4,components!B$3:AW$612,27,FALSE),"")</f>
        <v/>
      </c>
      <c r="I40" s="11" t="str">
        <f>IF(I$5&lt;&gt;0,VLOOKUP(I$4,components!B$3:AX$612,27,FALSE),"")</f>
        <v/>
      </c>
      <c r="J40" s="11" t="str">
        <f>IF(J$5&lt;&gt;0,VLOOKUP(J$4,components!B$3:AY$612,27,FALSE),"")</f>
        <v/>
      </c>
    </row>
    <row r="41" spans="1:10" x14ac:dyDescent="0.35">
      <c r="A41" s="39"/>
      <c r="B41" s="41" t="s">
        <v>20</v>
      </c>
      <c r="C41" s="40"/>
      <c r="D41" s="27"/>
      <c r="E41" s="26"/>
      <c r="F41" s="27"/>
      <c r="G41" s="33"/>
      <c r="H41" s="15"/>
      <c r="I41" s="15"/>
      <c r="J41" s="15"/>
    </row>
    <row r="42" spans="1:10" x14ac:dyDescent="0.35">
      <c r="A42" s="39"/>
      <c r="B42" s="41"/>
      <c r="C42" s="40" t="s">
        <v>21</v>
      </c>
      <c r="D42" s="14" t="str">
        <f>IF(D$5&lt;&gt;0,VLOOKUP(D$4,components!B$3:AS$612,28,FALSE),"")</f>
        <v/>
      </c>
      <c r="E42" s="11" t="str">
        <f>IF(D$5&lt;&gt;0,VLOOKUP(E$5,counties!A$2:AM$89,22,FALSE),"")</f>
        <v/>
      </c>
      <c r="F42" s="11" t="str">
        <f>IF(D$5&lt;&gt;0,VLOOKUP(D$4,sim_dist!A$2:AM$608,22,FALSE),"")</f>
        <v/>
      </c>
      <c r="G42" s="11" t="str">
        <f>IF(D$5&lt;&gt;0,state!U$2,"")</f>
        <v/>
      </c>
      <c r="H42" s="11" t="str">
        <f>IF(H$5&lt;&gt;0,VLOOKUP(H$4,components!B$3:AW$612,28,FALSE),"")</f>
        <v/>
      </c>
      <c r="I42" s="11" t="str">
        <f>IF(I$5&lt;&gt;0,VLOOKUP(I$4,components!B$3:AX$612,28,FALSE),"")</f>
        <v/>
      </c>
      <c r="J42" s="11" t="str">
        <f>IF(J$5&lt;&gt;0,VLOOKUP(J$4,components!B$3:AY$612,28,FALSE),"")</f>
        <v/>
      </c>
    </row>
    <row r="43" spans="1:10" x14ac:dyDescent="0.35">
      <c r="A43" s="39"/>
      <c r="B43" s="40"/>
      <c r="C43" s="40" t="s">
        <v>22</v>
      </c>
      <c r="D43" s="14" t="str">
        <f>IF(D$5&lt;&gt;0,VLOOKUP(D$4,components!B$3:AS$612,29,FALSE),"")</f>
        <v/>
      </c>
      <c r="E43" s="11" t="str">
        <f>IF(D$5&lt;&gt;0,VLOOKUP(E$5,counties!A$2:AM$89,23,FALSE),"")</f>
        <v/>
      </c>
      <c r="F43" s="11" t="str">
        <f>IF(D$5&lt;&gt;0,VLOOKUP(D$4,sim_dist!A$2:AM$608,23,FALSE),"")</f>
        <v/>
      </c>
      <c r="G43" s="11" t="str">
        <f>IF(D$5&lt;&gt;0,state!V$2,"")</f>
        <v/>
      </c>
      <c r="H43" s="11" t="str">
        <f>IF(H$5&lt;&gt;0,VLOOKUP(H$4,components!B$3:AW$612,29,FALSE),"")</f>
        <v/>
      </c>
      <c r="I43" s="11" t="str">
        <f>IF(I$5&lt;&gt;0,VLOOKUP(I$4,components!B$3:AX$612,29,FALSE),"")</f>
        <v/>
      </c>
      <c r="J43" s="11" t="str">
        <f>IF(J$5&lt;&gt;0,VLOOKUP(J$4,components!B$3:AY$612,29,FALSE),"")</f>
        <v/>
      </c>
    </row>
    <row r="44" spans="1:10" x14ac:dyDescent="0.35">
      <c r="A44" s="39"/>
      <c r="B44" s="40"/>
      <c r="C44" s="40" t="s">
        <v>23</v>
      </c>
      <c r="D44" s="14" t="str">
        <f>IF(D$5&lt;&gt;0,VLOOKUP(D$4,components!B$3:AS$612,30,FALSE),"")</f>
        <v/>
      </c>
      <c r="E44" s="12" t="s">
        <v>1428</v>
      </c>
      <c r="F44" s="12" t="s">
        <v>1428</v>
      </c>
      <c r="G44" s="12" t="s">
        <v>1428</v>
      </c>
      <c r="H44" s="14" t="str">
        <f>IF(H$5&lt;&gt;0,VLOOKUP(H$4,components!B$3:AW$612,30,FALSE),"")</f>
        <v/>
      </c>
      <c r="I44" s="14" t="str">
        <f>IF(I$5&lt;&gt;0,VLOOKUP(I$4,components!B$3:AX$612,30,FALSE),"")</f>
        <v/>
      </c>
      <c r="J44" s="14" t="str">
        <f>IF(J$5&lt;&gt;0,VLOOKUP(J$4,components!B$3:AY$612,30,FALSE),"")</f>
        <v/>
      </c>
    </row>
    <row r="45" spans="1:10" x14ac:dyDescent="0.35">
      <c r="A45" s="39"/>
      <c r="B45" s="41" t="s">
        <v>24</v>
      </c>
      <c r="C45" s="40"/>
      <c r="D45" s="15"/>
      <c r="E45" s="26"/>
      <c r="F45" s="27"/>
      <c r="G45" s="15"/>
      <c r="H45" s="15"/>
      <c r="I45" s="15"/>
      <c r="J45" s="15"/>
    </row>
    <row r="46" spans="1:10" x14ac:dyDescent="0.35">
      <c r="A46" s="39"/>
      <c r="B46" s="40"/>
      <c r="C46" s="40" t="s">
        <v>25</v>
      </c>
      <c r="D46" s="8" t="str">
        <f>IF(D$5&lt;&gt;0,VLOOKUP(D$4,components!B$3:AS$612,31,FALSE),"")</f>
        <v/>
      </c>
      <c r="E46" s="8" t="str">
        <f>IF(D$5&lt;&gt;0,VLOOKUP(E$5,counties!A$2:AM$89,24,FALSE),"")</f>
        <v/>
      </c>
      <c r="F46" s="8" t="str">
        <f>IF(D$5&lt;&gt;0,VLOOKUP(D$4,sim_dist!A$2:AM$608,24,FALSE),"")</f>
        <v/>
      </c>
      <c r="G46" s="8" t="str">
        <f>IF(D$5&lt;&gt;0,state!W$2,"")</f>
        <v/>
      </c>
      <c r="H46" s="8" t="str">
        <f>IF(H$5&lt;&gt;0,VLOOKUP(H$4,components!B$3:AW$612,31,FALSE),"")</f>
        <v/>
      </c>
      <c r="I46" s="8" t="str">
        <f>IF(I$5&lt;&gt;0,VLOOKUP(I$4,components!B$3:AX$612,31,FALSE),"")</f>
        <v/>
      </c>
      <c r="J46" s="8" t="str">
        <f>IF(J$5&lt;&gt;0,VLOOKUP(J$4,components!B$3:AY$612,31,FALSE),"")</f>
        <v/>
      </c>
    </row>
    <row r="47" spans="1:10" x14ac:dyDescent="0.35">
      <c r="A47" s="39"/>
      <c r="B47" s="40"/>
      <c r="C47" s="40" t="s">
        <v>26</v>
      </c>
      <c r="D47" s="8" t="str">
        <f>IF(D$5&lt;&gt;0,VLOOKUP(D$4,components!B$3:AS$612,32,FALSE),"")</f>
        <v/>
      </c>
      <c r="E47" s="8" t="str">
        <f>IF(D$5&lt;&gt;0,VLOOKUP(E$5,counties!A$2:AM$89,25,FALSE),"")</f>
        <v/>
      </c>
      <c r="F47" s="8" t="str">
        <f>IF(D$5&lt;&gt;0,VLOOKUP(D$4,sim_dist!A$2:AM$608,25,FALSE),"")</f>
        <v/>
      </c>
      <c r="G47" s="8" t="str">
        <f>IF(D$5&lt;&gt;0,state!X$2,"")</f>
        <v/>
      </c>
      <c r="H47" s="8" t="str">
        <f>IF(H$5&lt;&gt;0,VLOOKUP(H$4,components!B$3:AW$612,32,FALSE),"")</f>
        <v/>
      </c>
      <c r="I47" s="8" t="str">
        <f>IF(I$5&lt;&gt;0,VLOOKUP(I$4,components!B$3:AX$612,32,FALSE),"")</f>
        <v/>
      </c>
      <c r="J47" s="8" t="str">
        <f>IF(J$5&lt;&gt;0,VLOOKUP(J$4,components!B$3:AY$612,32,FALSE),"")</f>
        <v/>
      </c>
    </row>
    <row r="48" spans="1:10" x14ac:dyDescent="0.35">
      <c r="A48" s="39"/>
      <c r="B48" s="40"/>
      <c r="C48" s="40" t="s">
        <v>27</v>
      </c>
      <c r="D48" s="8" t="str">
        <f>IF(D$5&lt;&gt;0,VLOOKUP(D$4,components!B$3:AS$612,33,FALSE),"")</f>
        <v/>
      </c>
      <c r="E48" s="8" t="str">
        <f>IF(D$5&lt;&gt;0,VLOOKUP(E$5,counties!A$2:AM$89,26,FALSE),"")</f>
        <v/>
      </c>
      <c r="F48" s="8" t="str">
        <f>IF(D$5&lt;&gt;0,VLOOKUP(D$4,sim_dist!A$2:AM$608,26,FALSE),"")</f>
        <v/>
      </c>
      <c r="G48" s="8" t="str">
        <f>IF(D$5&lt;&gt;0,state!Y$2,"")</f>
        <v/>
      </c>
      <c r="H48" s="8" t="str">
        <f>IF(H$5&lt;&gt;0,VLOOKUP(H$4,components!B$3:AW$612,33,FALSE),"")</f>
        <v/>
      </c>
      <c r="I48" s="8" t="str">
        <f>IF(I$5&lt;&gt;0,VLOOKUP(I$4,components!B$3:AX$612,33,FALSE),"")</f>
        <v/>
      </c>
      <c r="J48" s="8" t="str">
        <f>IF(J$5&lt;&gt;0,VLOOKUP(J$4,components!B$3:AY$612,33,FALSE),"")</f>
        <v/>
      </c>
    </row>
    <row r="49" spans="1:10" x14ac:dyDescent="0.35">
      <c r="A49" s="42"/>
      <c r="B49" s="41" t="s">
        <v>28</v>
      </c>
      <c r="C49" s="41"/>
      <c r="D49" s="15"/>
      <c r="E49" s="26"/>
      <c r="F49" s="27"/>
      <c r="G49" s="3"/>
      <c r="H49" s="15"/>
      <c r="I49" s="15"/>
      <c r="J49" s="15"/>
    </row>
    <row r="50" spans="1:10" x14ac:dyDescent="0.35">
      <c r="A50" s="42"/>
      <c r="B50" s="41"/>
      <c r="C50" s="40" t="s">
        <v>29</v>
      </c>
      <c r="D50" s="14" t="str">
        <f>IF(D$5&lt;&gt;0,VLOOKUP(D$4,components!B$3:AS$612,34,FALSE),"")</f>
        <v/>
      </c>
      <c r="E50" s="14" t="str">
        <f>IF(D$5&lt;&gt;0,VLOOKUP(E$5,counties!A$2:AM$89,27,FALSE),"")</f>
        <v/>
      </c>
      <c r="F50" s="14" t="str">
        <f>IF(D$5&lt;&gt;0,VLOOKUP(D$4,sim_dist!A$2:AM$608,27,FALSE),"")</f>
        <v/>
      </c>
      <c r="G50" s="7" t="str">
        <f>IF(D$5&lt;&gt;0,state!Z$2,"")</f>
        <v/>
      </c>
      <c r="H50" s="14" t="str">
        <f>IF(H$5&lt;&gt;0,VLOOKUP(H$4,components!B$3:AW$612,34,FALSE),"")</f>
        <v/>
      </c>
      <c r="I50" s="14" t="str">
        <f>IF(I$5&lt;&gt;0,VLOOKUP(I$4,components!B$3:AX$612,34,FALSE),"")</f>
        <v/>
      </c>
      <c r="J50" s="14" t="str">
        <f>IF(J$5&lt;&gt;0,VLOOKUP(J$4,components!B$3:AY$612,34,FALSE),"")</f>
        <v/>
      </c>
    </row>
    <row r="51" spans="1:10" x14ac:dyDescent="0.35">
      <c r="A51" s="39"/>
      <c r="B51" s="40"/>
      <c r="C51" s="40" t="s">
        <v>30</v>
      </c>
      <c r="D51" s="18" t="str">
        <f>IF(D$5&lt;&gt;0,VLOOKUP(D$4,components!B$3:AS$612,35,FALSE),"")</f>
        <v/>
      </c>
      <c r="E51" s="18" t="str">
        <f>IF(D$5&lt;&gt;0,VLOOKUP(E$5,counties!A$2:AM$89,28,FALSE),"")</f>
        <v/>
      </c>
      <c r="F51" s="18" t="str">
        <f>IF(D$5&lt;&gt;0,VLOOKUP(D$4,sim_dist!A$2:AM$608,28,FALSE),"")</f>
        <v/>
      </c>
      <c r="G51" s="7" t="str">
        <f>IF(D$5&lt;&gt;0,state!AA$2,"")</f>
        <v/>
      </c>
      <c r="H51" s="18" t="str">
        <f>IF(H$5&lt;&gt;0,VLOOKUP(H$4,components!B$3:AW$612,35,FALSE),"")</f>
        <v/>
      </c>
      <c r="I51" s="18" t="str">
        <f>IF(I$5&lt;&gt;0,VLOOKUP(I$4,components!B$3:AX$612,35,FALSE),"")</f>
        <v/>
      </c>
      <c r="J51" s="18" t="str">
        <f>IF(J$5&lt;&gt;0,VLOOKUP(J$4,components!B$3:AY$612,35,FALSE),"")</f>
        <v/>
      </c>
    </row>
    <row r="52" spans="1:10" x14ac:dyDescent="0.35">
      <c r="A52" s="39"/>
      <c r="B52" s="40"/>
      <c r="C52" s="40" t="s">
        <v>31</v>
      </c>
      <c r="D52" s="18" t="str">
        <f>IF(D$5&lt;&gt;0,VLOOKUP(D$4,components!B$3:AS$612,36,FALSE),"")</f>
        <v/>
      </c>
      <c r="E52" s="18" t="str">
        <f>IF(D$5&lt;&gt;0,VLOOKUP(E$5,counties!A$2:AM$89,29,FALSE),"")</f>
        <v/>
      </c>
      <c r="F52" s="18" t="str">
        <f>IF(D$5&lt;&gt;0,VLOOKUP(D$4,sim_dist!A$2:AM$608,29,FALSE),"")</f>
        <v/>
      </c>
      <c r="G52" s="7" t="str">
        <f>IF(D$5&lt;&gt;0,state!AB$2,"")</f>
        <v/>
      </c>
      <c r="H52" s="18" t="str">
        <f>IF(H$5&lt;&gt;0,VLOOKUP(H$4,components!B$3:AW$612,36,FALSE),"")</f>
        <v/>
      </c>
      <c r="I52" s="18" t="str">
        <f>IF(I$5&lt;&gt;0,VLOOKUP(I$4,components!B$3:AX$612,36,FALSE),"")</f>
        <v/>
      </c>
      <c r="J52" s="18" t="str">
        <f>IF(J$5&lt;&gt;0,VLOOKUP(J$4,components!B$3:AY$612,36,FALSE),"")</f>
        <v/>
      </c>
    </row>
    <row r="53" spans="1:10" x14ac:dyDescent="0.35">
      <c r="A53" s="39"/>
      <c r="B53" s="40"/>
      <c r="C53" s="40" t="s">
        <v>32</v>
      </c>
      <c r="D53" s="18" t="str">
        <f>IF(D$5&lt;&gt;0,VLOOKUP(D$4,components!B$3:AS$612,37,FALSE),"")</f>
        <v/>
      </c>
      <c r="E53" s="18" t="str">
        <f>IF(D$5&lt;&gt;0,VLOOKUP(E$5,counties!A$2:AM$89,30,FALSE),"")</f>
        <v/>
      </c>
      <c r="F53" s="18" t="str">
        <f>IF(D$5&lt;&gt;0,VLOOKUP(D$4,sim_dist!A$2:AM$608,30,FALSE),"")</f>
        <v/>
      </c>
      <c r="G53" s="7" t="str">
        <f>IF(D$5&lt;&gt;0,state!AC$2,"")</f>
        <v/>
      </c>
      <c r="H53" s="18" t="str">
        <f>IF(H$5&lt;&gt;0,VLOOKUP(H$4,components!B$3:AW$612,37,FALSE),"")</f>
        <v/>
      </c>
      <c r="I53" s="18" t="str">
        <f>IF(I$5&lt;&gt;0,VLOOKUP(I$4,components!B$3:AX$612,37,FALSE),"")</f>
        <v/>
      </c>
      <c r="J53" s="18" t="str">
        <f>IF(J$5&lt;&gt;0,VLOOKUP(J$4,components!B$3:AY$612,37,FALSE),"")</f>
        <v/>
      </c>
    </row>
    <row r="54" spans="1:10" x14ac:dyDescent="0.35">
      <c r="A54" s="39"/>
      <c r="B54" s="40"/>
      <c r="C54" s="40" t="s">
        <v>1563</v>
      </c>
      <c r="D54" s="14" t="str">
        <f>IF(D$5&lt;&gt;0,VLOOKUP(D$4,components!B$3:AS$612,38,FALSE),"")</f>
        <v/>
      </c>
      <c r="E54" s="12" t="s">
        <v>1428</v>
      </c>
      <c r="F54" s="12" t="s">
        <v>1428</v>
      </c>
      <c r="G54" s="12" t="s">
        <v>1428</v>
      </c>
      <c r="H54" s="14" t="str">
        <f>IF(H$5&lt;&gt;0,VLOOKUP(H$4,components!B$3:AW$612,38,FALSE),"")</f>
        <v/>
      </c>
      <c r="I54" s="14" t="str">
        <f>IF(I$5&lt;&gt;0,VLOOKUP(I$4,components!B$3:AX$612,38,FALSE),"")</f>
        <v/>
      </c>
      <c r="J54" s="14" t="str">
        <f>IF(J$5&lt;&gt;0,VLOOKUP(J$4,components!B$3:AY$612,38,FALSE),"")</f>
        <v/>
      </c>
    </row>
    <row r="55" spans="1:10" x14ac:dyDescent="0.35">
      <c r="A55" s="39"/>
      <c r="B55" s="41" t="s">
        <v>33</v>
      </c>
      <c r="C55" s="40"/>
      <c r="D55" s="15"/>
      <c r="E55" s="13"/>
      <c r="F55" s="13"/>
      <c r="G55" s="5"/>
      <c r="H55" s="15"/>
      <c r="I55" s="15"/>
      <c r="J55" s="15"/>
    </row>
    <row r="56" spans="1:10" x14ac:dyDescent="0.35">
      <c r="A56" s="39"/>
      <c r="B56" s="40"/>
      <c r="C56" s="40" t="s">
        <v>34</v>
      </c>
      <c r="D56" s="16" t="str">
        <f>IF(D$5&lt;&gt;0,VLOOKUP(D$4,components!B$3:AS$612,39,FALSE),"")</f>
        <v/>
      </c>
      <c r="E56" s="92" t="str">
        <f>IF(D$5&lt;&gt;0,VLOOKUP(E$5,counties!A$2:AM$89,31,FALSE),"")</f>
        <v/>
      </c>
      <c r="F56" s="92" t="str">
        <f>IF(D$5&lt;&gt;0,VLOOKUP(D$4,sim_dist!A$2:AM$608,31,FALSE),"")</f>
        <v/>
      </c>
      <c r="G56" s="94" t="str">
        <f>IF(D$5&lt;&gt;0,1,"")</f>
        <v/>
      </c>
      <c r="H56" s="16" t="str">
        <f>IF(H$5&lt;&gt;0,VLOOKUP(H$4,components!B$3:AW$612,39,FALSE),"")</f>
        <v/>
      </c>
      <c r="I56" s="16" t="str">
        <f>IF(I$5&lt;&gt;0,VLOOKUP(I$4,components!B$3:AX$612,39,FALSE),"")</f>
        <v/>
      </c>
      <c r="J56" s="16" t="str">
        <f>IF(J$5&lt;&gt;0,VLOOKUP(J$4,components!B$3:AY$612,39,FALSE),"")</f>
        <v/>
      </c>
    </row>
    <row r="57" spans="1:10" x14ac:dyDescent="0.35">
      <c r="A57" s="39"/>
      <c r="B57" s="40"/>
      <c r="C57" s="40" t="s">
        <v>35</v>
      </c>
      <c r="D57" s="14" t="str">
        <f>IF(D$5&lt;&gt;0,VLOOKUP(D$4,components!B$3:AS$612,40,FALSE),"")</f>
        <v/>
      </c>
      <c r="E57" s="14" t="str">
        <f>IF(D$5&lt;&gt;0,VLOOKUP(E$5,counties!A$2:AM$89,32,FALSE),"")</f>
        <v/>
      </c>
      <c r="F57" s="14" t="str">
        <f>IF(D$5&lt;&gt;0,VLOOKUP(D$4,sim_dist!A$2:AM$608,32,FALSE),"")</f>
        <v/>
      </c>
      <c r="G57" s="14" t="str">
        <f>IF(D$5&lt;&gt;0,state!AE$2,"")</f>
        <v/>
      </c>
      <c r="H57" s="17" t="str">
        <f>IF(H$5&lt;&gt;0,VLOOKUP(H$4,components!B$3:AW$612,40,FALSE),"")</f>
        <v/>
      </c>
      <c r="I57" s="17" t="str">
        <f>IF(I$5&lt;&gt;0,VLOOKUP(I$4,components!B$3:AX$612,40,FALSE),"")</f>
        <v/>
      </c>
      <c r="J57" s="17" t="str">
        <f>IF(J$5&lt;&gt;0,VLOOKUP(J$4,components!B$3:AY$612,40,FALSE),"")</f>
        <v/>
      </c>
    </row>
    <row r="58" spans="1:10" x14ac:dyDescent="0.35">
      <c r="A58" s="39"/>
      <c r="B58" s="40"/>
      <c r="C58" s="40" t="s">
        <v>36</v>
      </c>
      <c r="D58" s="8" t="str">
        <f>IF(D$5&lt;&gt;0,VLOOKUP(D$4,components!B$3:AS$612,41,FALSE),"")</f>
        <v/>
      </c>
      <c r="E58" s="8" t="str">
        <f>IF(D$5&lt;&gt;0,VLOOKUP(E$5,counties!A$2:AM$89,33,FALSE),"")</f>
        <v/>
      </c>
      <c r="F58" s="8" t="str">
        <f>IF(D$5&lt;&gt;0,VLOOKUP(D$4,sim_dist!A$2:AM$608,33,FALSE),"")</f>
        <v/>
      </c>
      <c r="G58" s="8" t="str">
        <f>IF(D$5&lt;&gt;0,state!AF$2,"")</f>
        <v/>
      </c>
      <c r="H58" s="8" t="str">
        <f>IF(H$5&lt;&gt;0,VLOOKUP(H$4,components!B$3:AW$612,41,FALSE),"")</f>
        <v/>
      </c>
      <c r="I58" s="8" t="str">
        <f>IF(I$5&lt;&gt;0,VLOOKUP(I$4,components!B$3:AX$612,41,FALSE),"")</f>
        <v/>
      </c>
      <c r="J58" s="8" t="str">
        <f>IF(J$5&lt;&gt;0,VLOOKUP(J$4,components!B$3:AY$612,41,FALSE),"")</f>
        <v/>
      </c>
    </row>
    <row r="59" spans="1:10" x14ac:dyDescent="0.35">
      <c r="A59" s="39"/>
      <c r="B59" s="40"/>
      <c r="C59" s="40" t="s">
        <v>37</v>
      </c>
      <c r="D59" s="14" t="str">
        <f>IF(D$5&lt;&gt;0,VLOOKUP(D$4,components!B$3:AS$612,42,FALSE),"")</f>
        <v/>
      </c>
      <c r="E59" s="11" t="str">
        <f>IF(D$5&lt;&gt;0,VLOOKUP(E$5,counties!A$2:AM$89,34,FALSE),"")</f>
        <v/>
      </c>
      <c r="F59" s="11" t="str">
        <f>IF(D$5&lt;&gt;0,VLOOKUP(D$4,sim_dist!A$2:AM$608,34,FALSE),"")</f>
        <v/>
      </c>
      <c r="G59" s="11" t="str">
        <f>IF(D$5&lt;&gt;0,state!AG$2,"")</f>
        <v/>
      </c>
      <c r="H59" s="14" t="str">
        <f>IF(H$5&lt;&gt;0,VLOOKUP(H$4,components!B$3:AW$612,42,FALSE),"")</f>
        <v/>
      </c>
      <c r="I59" s="14" t="str">
        <f>IF(I$5&lt;&gt;0,VLOOKUP(I$4,components!B$3:AX$612,42,FALSE),"")</f>
        <v/>
      </c>
      <c r="J59" s="14" t="str">
        <f>IF(J$5&lt;&gt;0,VLOOKUP(J$4,components!B$3:AY$612,42,FALSE),"")</f>
        <v/>
      </c>
    </row>
    <row r="60" spans="1:10" x14ac:dyDescent="0.35">
      <c r="A60" s="39"/>
      <c r="B60" s="41" t="s">
        <v>38</v>
      </c>
      <c r="C60" s="40"/>
      <c r="D60" s="15"/>
      <c r="E60" s="26"/>
      <c r="F60" s="27"/>
      <c r="G60" s="5"/>
      <c r="H60" s="15"/>
      <c r="I60" s="15"/>
      <c r="J60" s="15"/>
    </row>
    <row r="61" spans="1:10" x14ac:dyDescent="0.35">
      <c r="A61" s="39"/>
      <c r="B61" s="40"/>
      <c r="C61" s="40" t="s">
        <v>39</v>
      </c>
      <c r="D61" s="18" t="str">
        <f>IF(D$5&lt;&gt;0,VLOOKUP(D$4,components!B$3:AS$612,43,FALSE),"")</f>
        <v/>
      </c>
      <c r="E61" s="18" t="str">
        <f>IF(D$5&lt;&gt;0,VLOOKUP(E$5,counties!A$2:AM$89,35,FALSE),"")</f>
        <v/>
      </c>
      <c r="F61" s="18" t="str">
        <f>IF(D$5&lt;&gt;0,VLOOKUP(D$4,sim_dist!A$2:AM$608,35,FALSE),"")</f>
        <v/>
      </c>
      <c r="G61" s="7" t="str">
        <f>IF(D$5&lt;&gt;0,state!AH$2,"")</f>
        <v/>
      </c>
      <c r="H61" s="18" t="str">
        <f>IF(H$5&lt;&gt;0,VLOOKUP(H$4,components!B$3:AW$612,43,FALSE),"")</f>
        <v/>
      </c>
      <c r="I61" s="18" t="str">
        <f>IF(I$5&lt;&gt;0,VLOOKUP(I$4,components!B$3:AX$612,43,FALSE),"")</f>
        <v/>
      </c>
      <c r="J61" s="18" t="str">
        <f>IF(J$5&lt;&gt;0,VLOOKUP(J$4,components!B$3:AY$612,43,FALSE),"")</f>
        <v/>
      </c>
    </row>
    <row r="62" spans="1:10" x14ac:dyDescent="0.35">
      <c r="A62" s="39"/>
      <c r="B62" s="40"/>
      <c r="C62" s="40" t="s">
        <v>40</v>
      </c>
      <c r="D62" s="6" t="str">
        <f>IF(D$5&lt;&gt;0,VLOOKUP(D$4,components!B$3:AS$612,44,FALSE),"")</f>
        <v/>
      </c>
      <c r="E62" s="6" t="str">
        <f>IF(D$5&lt;&gt;0,VLOOKUP(E$5,counties!A$2:AM$89,36,FALSE),"")</f>
        <v/>
      </c>
      <c r="F62" s="6" t="str">
        <f>IF(D$5&lt;&gt;0,VLOOKUP(D$4,sim_dist!A$2:AM$608,36,FALSE),"")</f>
        <v/>
      </c>
      <c r="G62" s="7" t="str">
        <f>IF(D$5&lt;&gt;0,state!AI$2,"")</f>
        <v/>
      </c>
      <c r="H62" s="6" t="str">
        <f>IF(H$5&lt;&gt;0,VLOOKUP(H$4,components!B$3:AW$612,44,FALSE),"")</f>
        <v/>
      </c>
      <c r="I62" s="6" t="str">
        <f>IF(I$5&lt;&gt;0,VLOOKUP(I$4,components!B$3:AX$612,44,FALSE),"")</f>
        <v/>
      </c>
      <c r="J62" s="6" t="str">
        <f>IF(J$5&lt;&gt;0,VLOOKUP(J$4,components!B$3:AY$612,44,FALSE),"")</f>
        <v/>
      </c>
    </row>
    <row r="63" spans="1:10" x14ac:dyDescent="0.35">
      <c r="A63" s="39"/>
      <c r="B63" s="40"/>
      <c r="C63" s="40" t="s">
        <v>41</v>
      </c>
      <c r="D63" s="45" t="str">
        <f>IF(D$5&lt;&gt;0,VLOOKUP(D$4,components!B$3:AT$612,45,FALSE),"")</f>
        <v/>
      </c>
      <c r="E63" s="45" t="str">
        <f>IF(D$5&lt;&gt;0,VLOOKUP(E$5,counties!A$2:AM$89,37,FALSE),"")</f>
        <v/>
      </c>
      <c r="F63" s="45" t="str">
        <f>IF(D$5&lt;&gt;0,VLOOKUP(D$4,sim_dist!A$2:AM$608,37,FALSE),"")</f>
        <v/>
      </c>
      <c r="G63" s="45" t="str">
        <f>IF(D$5&lt;&gt;0,state!AJ$2,"")</f>
        <v/>
      </c>
      <c r="H63" s="45" t="str">
        <f>IF(H$5&lt;&gt;0,VLOOKUP(H$4,components!B$3:AX$612,45,FALSE),"")</f>
        <v/>
      </c>
      <c r="I63" s="45" t="str">
        <f>IF(I$5&lt;&gt;0,VLOOKUP(I$4,components!B$3:AY$612,45,FALSE),"")</f>
        <v/>
      </c>
      <c r="J63" s="45" t="str">
        <f>IF(J$5&lt;&gt;0,VLOOKUP(J$4,components!B$3:AY$612,45,FALSE),"")</f>
        <v/>
      </c>
    </row>
    <row r="64" spans="1:10" x14ac:dyDescent="0.35">
      <c r="A64" s="39"/>
      <c r="B64" s="40"/>
      <c r="C64" s="40"/>
      <c r="D64" s="19"/>
      <c r="E64" s="19"/>
      <c r="F64" s="19"/>
      <c r="G64" s="19"/>
      <c r="H64" s="19"/>
      <c r="I64" s="19"/>
      <c r="J64" s="19"/>
    </row>
    <row r="65" spans="1:4" x14ac:dyDescent="0.35">
      <c r="A65" s="41"/>
      <c r="B65" s="40" t="s">
        <v>42</v>
      </c>
      <c r="C65" s="40"/>
      <c r="D65" s="40"/>
    </row>
  </sheetData>
  <sheetProtection algorithmName="SHA-512" hashValue="jPIL8vIVncyCY3t1HCtcvHl3RKEJ9x4heTy6WMCyxaxi7JFtGc9FfEXn7PfLejUPrAw7HMmCVCICUFDUidYEYA==" saltValue="JtISfN+zAPHCiFAVNGLOGA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components!$A$2:$A$612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components!$A$2:$A$608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activeCell="F15" sqref="F15"/>
    </sheetView>
  </sheetViews>
  <sheetFormatPr defaultColWidth="9.1796875" defaultRowHeight="12.5" x14ac:dyDescent="0.25"/>
  <cols>
    <col min="1" max="2" width="9.1796875" style="49"/>
    <col min="3" max="3" width="36.453125" style="49" customWidth="1"/>
    <col min="4" max="4" width="13.453125" style="88" customWidth="1"/>
    <col min="5" max="5" width="27.26953125" style="49" bestFit="1" customWidth="1"/>
    <col min="6" max="6" width="86.81640625" style="52" customWidth="1"/>
    <col min="7" max="16384" width="9.1796875" style="49"/>
  </cols>
  <sheetData>
    <row r="1" spans="1:6" ht="24" customHeight="1" x14ac:dyDescent="0.25">
      <c r="A1" s="162" t="s">
        <v>1372</v>
      </c>
      <c r="B1" s="163"/>
      <c r="C1" s="163"/>
      <c r="D1" s="131"/>
      <c r="E1" s="132"/>
      <c r="F1" s="133"/>
    </row>
    <row r="2" spans="1:6" s="50" customFormat="1" ht="14.25" customHeight="1" x14ac:dyDescent="0.3">
      <c r="A2" s="164" t="s">
        <v>1373</v>
      </c>
      <c r="B2" s="164"/>
      <c r="C2" s="164"/>
      <c r="D2" s="148" t="s">
        <v>1484</v>
      </c>
    </row>
    <row r="3" spans="1:6" s="50" customFormat="1" ht="14.25" customHeight="1" x14ac:dyDescent="0.35">
      <c r="A3" s="165" t="s">
        <v>1374</v>
      </c>
      <c r="B3" s="165"/>
      <c r="C3" s="165"/>
      <c r="D3" s="135" t="s">
        <v>1375</v>
      </c>
    </row>
    <row r="4" spans="1:6" s="52" customFormat="1" ht="14.25" customHeight="1" x14ac:dyDescent="0.25">
      <c r="A4" s="164" t="s">
        <v>1513</v>
      </c>
      <c r="B4" s="164"/>
      <c r="C4" s="164"/>
      <c r="D4" s="135" t="s">
        <v>1514</v>
      </c>
    </row>
    <row r="5" spans="1:6" s="52" customFormat="1" ht="14.25" customHeight="1" x14ac:dyDescent="0.25">
      <c r="A5" s="53" t="s">
        <v>1376</v>
      </c>
      <c r="B5" s="53"/>
      <c r="C5" s="53"/>
      <c r="D5" s="135" t="s">
        <v>1377</v>
      </c>
    </row>
    <row r="6" spans="1:6" s="52" customFormat="1" ht="14.25" customHeight="1" x14ac:dyDescent="0.3">
      <c r="A6" s="53" t="s">
        <v>1516</v>
      </c>
      <c r="B6" s="53"/>
      <c r="C6" s="53"/>
      <c r="D6" s="136" t="s">
        <v>1517</v>
      </c>
    </row>
    <row r="7" spans="1:6" s="52" customFormat="1" ht="14.25" customHeight="1" x14ac:dyDescent="0.3">
      <c r="A7" s="53" t="s">
        <v>1423</v>
      </c>
      <c r="B7" s="53"/>
      <c r="C7" s="53"/>
      <c r="D7" s="136" t="s">
        <v>1420</v>
      </c>
    </row>
    <row r="8" spans="1:6" s="56" customFormat="1" ht="21.75" customHeight="1" x14ac:dyDescent="0.35">
      <c r="A8" s="54"/>
      <c r="B8" s="55"/>
      <c r="C8" s="55"/>
      <c r="D8" s="51"/>
      <c r="E8" s="50"/>
      <c r="F8" s="50"/>
    </row>
    <row r="9" spans="1:6" ht="30.75" customHeight="1" x14ac:dyDescent="0.25">
      <c r="A9" s="166" t="s">
        <v>1378</v>
      </c>
      <c r="B9" s="166"/>
      <c r="C9" s="167"/>
      <c r="D9" s="57" t="s">
        <v>1379</v>
      </c>
      <c r="E9" s="58" t="s">
        <v>1380</v>
      </c>
      <c r="F9" s="57" t="s">
        <v>1381</v>
      </c>
    </row>
    <row r="10" spans="1:6" ht="15.5" x14ac:dyDescent="0.35">
      <c r="A10" s="59" t="s">
        <v>3</v>
      </c>
      <c r="B10" s="59"/>
      <c r="C10" s="59"/>
      <c r="D10" s="60"/>
      <c r="E10" s="59"/>
    </row>
    <row r="11" spans="1:6" ht="12.75" customHeight="1" x14ac:dyDescent="0.25">
      <c r="A11" s="61"/>
      <c r="B11" s="62" t="s">
        <v>1382</v>
      </c>
      <c r="C11" s="62"/>
      <c r="D11" s="68" t="s">
        <v>1558</v>
      </c>
      <c r="E11" s="63" t="s">
        <v>1527</v>
      </c>
      <c r="F11" s="64" t="s">
        <v>1573</v>
      </c>
    </row>
    <row r="12" spans="1:6" ht="12.75" customHeight="1" x14ac:dyDescent="0.25">
      <c r="A12" s="61"/>
      <c r="B12" s="62" t="s">
        <v>1419</v>
      </c>
      <c r="C12" s="62"/>
      <c r="D12" s="68" t="s">
        <v>1558</v>
      </c>
      <c r="E12" s="63" t="s">
        <v>1527</v>
      </c>
      <c r="F12" s="64" t="s">
        <v>1573</v>
      </c>
    </row>
    <row r="13" spans="1:6" ht="12.75" customHeight="1" x14ac:dyDescent="0.25">
      <c r="A13" s="61"/>
      <c r="B13" s="62" t="s">
        <v>1418</v>
      </c>
      <c r="C13" s="62"/>
      <c r="D13" s="68" t="s">
        <v>1558</v>
      </c>
      <c r="E13" s="63" t="s">
        <v>1527</v>
      </c>
      <c r="F13" s="64" t="s">
        <v>1573</v>
      </c>
    </row>
    <row r="14" spans="1:6" ht="12.75" customHeight="1" x14ac:dyDescent="0.25">
      <c r="A14" s="61"/>
      <c r="B14" s="62" t="s">
        <v>1524</v>
      </c>
      <c r="C14" s="62"/>
      <c r="D14" s="68" t="s">
        <v>1554</v>
      </c>
      <c r="E14" s="63" t="s">
        <v>1527</v>
      </c>
      <c r="F14" s="64" t="s">
        <v>1557</v>
      </c>
    </row>
    <row r="15" spans="1:6" ht="12.75" customHeight="1" x14ac:dyDescent="0.25">
      <c r="A15" s="61"/>
      <c r="B15" s="61"/>
      <c r="C15" s="61"/>
      <c r="D15" s="86"/>
      <c r="E15" s="65"/>
    </row>
    <row r="16" spans="1:6" ht="12.75" customHeight="1" x14ac:dyDescent="0.35">
      <c r="A16" s="59" t="s">
        <v>1383</v>
      </c>
      <c r="B16" s="59"/>
      <c r="C16" s="59"/>
      <c r="D16" s="66"/>
      <c r="E16" s="67"/>
    </row>
    <row r="17" spans="1:6" ht="12.75" customHeight="1" x14ac:dyDescent="0.25">
      <c r="A17" s="61"/>
      <c r="B17" s="62" t="s">
        <v>4</v>
      </c>
      <c r="C17" s="62"/>
      <c r="D17" s="68" t="s">
        <v>1564</v>
      </c>
      <c r="E17" s="62" t="s">
        <v>1566</v>
      </c>
      <c r="F17" s="64" t="s">
        <v>1567</v>
      </c>
    </row>
    <row r="18" spans="1:6" ht="12.75" customHeight="1" x14ac:dyDescent="0.25">
      <c r="A18" s="61"/>
      <c r="B18" s="62" t="s">
        <v>1384</v>
      </c>
      <c r="C18" s="62"/>
      <c r="D18" s="68" t="s">
        <v>1564</v>
      </c>
      <c r="E18" s="62" t="s">
        <v>1566</v>
      </c>
      <c r="F18" s="64" t="s">
        <v>1568</v>
      </c>
    </row>
    <row r="19" spans="1:6" ht="12.75" customHeight="1" x14ac:dyDescent="0.25">
      <c r="A19" s="61"/>
      <c r="B19" s="69" t="s">
        <v>6</v>
      </c>
      <c r="C19" s="62"/>
      <c r="D19" s="68" t="s">
        <v>1564</v>
      </c>
      <c r="E19" s="62" t="s">
        <v>1566</v>
      </c>
      <c r="F19" s="64" t="s">
        <v>1569</v>
      </c>
    </row>
    <row r="20" spans="1:6" ht="12.75" customHeight="1" x14ac:dyDescent="0.25">
      <c r="A20" s="61"/>
      <c r="B20" s="70" t="s">
        <v>7</v>
      </c>
      <c r="C20" s="62"/>
      <c r="D20" s="68" t="s">
        <v>1564</v>
      </c>
      <c r="E20" s="62" t="s">
        <v>1566</v>
      </c>
      <c r="F20" s="64" t="s">
        <v>1570</v>
      </c>
    </row>
    <row r="21" spans="1:6" ht="12.75" customHeight="1" x14ac:dyDescent="0.25">
      <c r="A21" s="61"/>
      <c r="B21" s="47" t="s">
        <v>52</v>
      </c>
      <c r="C21" s="62"/>
      <c r="D21" s="68" t="s">
        <v>1564</v>
      </c>
      <c r="E21" s="62" t="s">
        <v>1566</v>
      </c>
      <c r="F21" s="64" t="s">
        <v>1571</v>
      </c>
    </row>
    <row r="22" spans="1:6" ht="12.75" customHeight="1" x14ac:dyDescent="0.25">
      <c r="A22" s="61"/>
      <c r="B22" s="61"/>
      <c r="C22" s="61"/>
      <c r="D22" s="86"/>
      <c r="E22" s="65"/>
      <c r="F22" s="71"/>
    </row>
    <row r="23" spans="1:6" ht="12.75" customHeight="1" x14ac:dyDescent="0.35">
      <c r="A23" s="38" t="s">
        <v>49</v>
      </c>
      <c r="B23" s="40"/>
      <c r="C23" s="40"/>
      <c r="D23" s="86"/>
      <c r="E23" s="65"/>
      <c r="F23" s="71"/>
    </row>
    <row r="24" spans="1:6" ht="12.75" customHeight="1" x14ac:dyDescent="0.35">
      <c r="A24" s="38"/>
      <c r="B24" s="47" t="s">
        <v>1525</v>
      </c>
      <c r="C24" s="48"/>
      <c r="D24" s="68" t="s">
        <v>1565</v>
      </c>
      <c r="E24" s="63" t="s">
        <v>1420</v>
      </c>
      <c r="F24" s="64"/>
    </row>
    <row r="25" spans="1:6" ht="12.75" customHeight="1" x14ac:dyDescent="0.35">
      <c r="A25" s="38"/>
      <c r="B25" s="47" t="s">
        <v>1526</v>
      </c>
      <c r="C25" s="48"/>
      <c r="D25" s="68" t="s">
        <v>1565</v>
      </c>
      <c r="E25" s="63" t="s">
        <v>1420</v>
      </c>
      <c r="F25" s="64"/>
    </row>
    <row r="26" spans="1:6" ht="12.75" customHeight="1" x14ac:dyDescent="0.3">
      <c r="A26" s="39"/>
      <c r="B26" s="47" t="s">
        <v>1368</v>
      </c>
      <c r="C26" s="48"/>
      <c r="D26" s="68" t="s">
        <v>1558</v>
      </c>
      <c r="E26" s="63" t="s">
        <v>1528</v>
      </c>
      <c r="F26" s="64"/>
    </row>
    <row r="27" spans="1:6" ht="12.75" customHeight="1" x14ac:dyDescent="0.3">
      <c r="A27" s="39"/>
      <c r="B27" s="47" t="s">
        <v>54</v>
      </c>
      <c r="C27" s="48"/>
      <c r="D27" s="68" t="s">
        <v>1558</v>
      </c>
      <c r="E27" s="63" t="s">
        <v>1572</v>
      </c>
      <c r="F27" s="64"/>
    </row>
    <row r="28" spans="1:6" ht="12.75" customHeight="1" x14ac:dyDescent="0.3">
      <c r="A28" s="39"/>
      <c r="B28" s="47" t="s">
        <v>53</v>
      </c>
      <c r="C28" s="48"/>
      <c r="D28" s="68" t="s">
        <v>1558</v>
      </c>
      <c r="E28" s="63" t="s">
        <v>1518</v>
      </c>
      <c r="F28" s="64"/>
    </row>
    <row r="29" spans="1:6" ht="25.5" customHeight="1" x14ac:dyDescent="0.25">
      <c r="A29" s="39"/>
      <c r="B29" s="160" t="s">
        <v>1424</v>
      </c>
      <c r="C29" s="161"/>
      <c r="D29" s="68" t="s">
        <v>1558</v>
      </c>
      <c r="E29" s="63" t="s">
        <v>1518</v>
      </c>
      <c r="F29" s="64"/>
    </row>
    <row r="30" spans="1:6" ht="12.75" customHeight="1" x14ac:dyDescent="0.3">
      <c r="A30" s="39"/>
      <c r="B30" s="40"/>
      <c r="C30" s="40"/>
      <c r="D30" s="86"/>
      <c r="E30" s="65"/>
      <c r="F30" s="71"/>
    </row>
    <row r="31" spans="1:6" ht="12.75" customHeight="1" x14ac:dyDescent="0.35">
      <c r="A31" s="59" t="s">
        <v>8</v>
      </c>
      <c r="B31" s="59"/>
      <c r="C31" s="59"/>
      <c r="D31" s="66"/>
      <c r="E31" s="67"/>
    </row>
    <row r="32" spans="1:6" ht="12.75" customHeight="1" x14ac:dyDescent="0.25">
      <c r="A32" s="61"/>
      <c r="B32" s="62" t="s">
        <v>9</v>
      </c>
      <c r="C32" s="62"/>
      <c r="D32" s="68" t="s">
        <v>1558</v>
      </c>
      <c r="E32" s="63" t="s">
        <v>1529</v>
      </c>
      <c r="F32" s="64" t="s">
        <v>1485</v>
      </c>
    </row>
    <row r="33" spans="1:6" ht="12.75" customHeight="1" x14ac:dyDescent="0.25">
      <c r="A33" s="61"/>
      <c r="B33" s="72" t="s">
        <v>1486</v>
      </c>
      <c r="C33" s="73"/>
      <c r="D33" s="68" t="s">
        <v>1558</v>
      </c>
      <c r="E33" s="63" t="s">
        <v>1527</v>
      </c>
      <c r="F33" s="64" t="s">
        <v>1485</v>
      </c>
    </row>
    <row r="34" spans="1:6" ht="12.75" customHeight="1" x14ac:dyDescent="0.25">
      <c r="A34" s="61"/>
      <c r="B34" s="72" t="s">
        <v>1487</v>
      </c>
      <c r="C34" s="73"/>
      <c r="D34" s="68" t="s">
        <v>1558</v>
      </c>
      <c r="E34" s="63"/>
      <c r="F34" s="64" t="s">
        <v>1485</v>
      </c>
    </row>
    <row r="35" spans="1:6" ht="12.75" customHeight="1" x14ac:dyDescent="0.25">
      <c r="A35" s="61"/>
      <c r="B35" s="62" t="s">
        <v>1385</v>
      </c>
      <c r="C35" s="62"/>
      <c r="D35" s="68" t="s">
        <v>1558</v>
      </c>
      <c r="E35" s="63" t="s">
        <v>1527</v>
      </c>
      <c r="F35" s="64" t="s">
        <v>1479</v>
      </c>
    </row>
    <row r="36" spans="1:6" ht="12.75" customHeight="1" x14ac:dyDescent="0.25">
      <c r="A36" s="61"/>
      <c r="B36" s="62" t="s">
        <v>1386</v>
      </c>
      <c r="C36" s="62"/>
      <c r="D36" s="68" t="s">
        <v>1558</v>
      </c>
      <c r="E36" s="63" t="s">
        <v>1527</v>
      </c>
      <c r="F36" s="64" t="s">
        <v>1480</v>
      </c>
    </row>
    <row r="37" spans="1:6" ht="25.5" customHeight="1" x14ac:dyDescent="0.25">
      <c r="A37" s="61"/>
      <c r="B37" s="62" t="s">
        <v>1387</v>
      </c>
      <c r="C37" s="62"/>
      <c r="D37" s="68" t="s">
        <v>1558</v>
      </c>
      <c r="E37" s="63" t="s">
        <v>1527</v>
      </c>
      <c r="F37" s="74" t="s">
        <v>1478</v>
      </c>
    </row>
    <row r="38" spans="1:6" ht="12.75" customHeight="1" x14ac:dyDescent="0.25">
      <c r="A38" s="61"/>
      <c r="B38" s="62" t="s">
        <v>1488</v>
      </c>
      <c r="C38" s="62"/>
      <c r="D38" s="68" t="s">
        <v>1558</v>
      </c>
      <c r="E38" s="63" t="s">
        <v>1527</v>
      </c>
      <c r="F38" s="64" t="s">
        <v>1485</v>
      </c>
    </row>
    <row r="39" spans="1:6" ht="12.75" customHeight="1" x14ac:dyDescent="0.25">
      <c r="A39" s="61"/>
      <c r="B39" s="61"/>
      <c r="C39" s="61"/>
      <c r="D39" s="86"/>
      <c r="E39" s="65"/>
      <c r="F39" s="71"/>
    </row>
    <row r="40" spans="1:6" ht="12.75" customHeight="1" x14ac:dyDescent="0.35">
      <c r="A40" s="59" t="s">
        <v>14</v>
      </c>
      <c r="B40" s="59"/>
      <c r="C40" s="59"/>
      <c r="D40" s="66"/>
      <c r="E40" s="67"/>
    </row>
    <row r="41" spans="1:6" ht="12.75" customHeight="1" x14ac:dyDescent="0.3">
      <c r="A41" s="61"/>
      <c r="B41" s="75" t="s">
        <v>15</v>
      </c>
      <c r="C41" s="62"/>
      <c r="D41" s="68"/>
      <c r="E41" s="63"/>
      <c r="F41" s="64" t="s">
        <v>1388</v>
      </c>
    </row>
    <row r="42" spans="1:6" ht="12.75" customHeight="1" x14ac:dyDescent="0.3">
      <c r="A42" s="61"/>
      <c r="B42" s="75"/>
      <c r="C42" s="39" t="s">
        <v>16</v>
      </c>
      <c r="D42" s="68" t="s">
        <v>1558</v>
      </c>
      <c r="E42" s="76" t="s">
        <v>1530</v>
      </c>
      <c r="F42" s="64" t="s">
        <v>1483</v>
      </c>
    </row>
    <row r="43" spans="1:6" ht="12.75" customHeight="1" x14ac:dyDescent="0.25">
      <c r="A43" s="61"/>
      <c r="B43" s="62"/>
      <c r="C43" s="62" t="s">
        <v>17</v>
      </c>
      <c r="D43" s="68" t="s">
        <v>1558</v>
      </c>
      <c r="E43" s="76" t="s">
        <v>1530</v>
      </c>
      <c r="F43" s="64" t="s">
        <v>1389</v>
      </c>
    </row>
    <row r="44" spans="1:6" ht="12.75" customHeight="1" x14ac:dyDescent="0.25">
      <c r="A44" s="61"/>
      <c r="B44" s="62"/>
      <c r="C44" s="62" t="s">
        <v>18</v>
      </c>
      <c r="D44" s="68" t="s">
        <v>1558</v>
      </c>
      <c r="E44" s="76" t="s">
        <v>1530</v>
      </c>
      <c r="F44" s="64" t="s">
        <v>1390</v>
      </c>
    </row>
    <row r="45" spans="1:6" ht="12.75" customHeight="1" x14ac:dyDescent="0.25">
      <c r="A45" s="61"/>
      <c r="B45" s="62"/>
      <c r="C45" s="62" t="s">
        <v>1391</v>
      </c>
      <c r="D45" s="68" t="s">
        <v>1558</v>
      </c>
      <c r="E45" s="76" t="s">
        <v>1530</v>
      </c>
      <c r="F45" s="64" t="s">
        <v>1392</v>
      </c>
    </row>
    <row r="46" spans="1:6" ht="12.75" customHeight="1" x14ac:dyDescent="0.3">
      <c r="A46" s="61"/>
      <c r="B46" s="75" t="s">
        <v>20</v>
      </c>
      <c r="C46" s="62"/>
      <c r="D46" s="68"/>
      <c r="E46" s="63"/>
      <c r="F46" s="64"/>
    </row>
    <row r="47" spans="1:6" ht="26.25" customHeight="1" x14ac:dyDescent="0.3">
      <c r="A47" s="61"/>
      <c r="B47" s="75"/>
      <c r="C47" s="39" t="s">
        <v>21</v>
      </c>
      <c r="D47" s="68" t="s">
        <v>1558</v>
      </c>
      <c r="E47" s="76" t="s">
        <v>1530</v>
      </c>
      <c r="F47" s="77" t="s">
        <v>1482</v>
      </c>
    </row>
    <row r="48" spans="1:6" ht="26.25" customHeight="1" x14ac:dyDescent="0.25">
      <c r="A48" s="61"/>
      <c r="B48" s="62"/>
      <c r="C48" s="62" t="s">
        <v>1393</v>
      </c>
      <c r="D48" s="68" t="s">
        <v>1558</v>
      </c>
      <c r="E48" s="76" t="s">
        <v>1530</v>
      </c>
      <c r="F48" s="77" t="s">
        <v>1481</v>
      </c>
    </row>
    <row r="49" spans="1:6" ht="18.75" customHeight="1" x14ac:dyDescent="0.25">
      <c r="A49" s="61"/>
      <c r="B49" s="62"/>
      <c r="C49" s="64" t="s">
        <v>1394</v>
      </c>
      <c r="D49" s="68" t="s">
        <v>1558</v>
      </c>
      <c r="E49" s="63"/>
      <c r="F49" s="77"/>
    </row>
    <row r="50" spans="1:6" ht="105.75" customHeight="1" x14ac:dyDescent="0.25">
      <c r="A50" s="61"/>
      <c r="B50" s="78" t="s">
        <v>24</v>
      </c>
      <c r="C50" s="62"/>
      <c r="D50" s="68"/>
      <c r="E50" s="63"/>
      <c r="F50" s="79" t="s">
        <v>1395</v>
      </c>
    </row>
    <row r="51" spans="1:6" ht="12.75" customHeight="1" x14ac:dyDescent="0.3">
      <c r="A51" s="61"/>
      <c r="B51" s="80"/>
      <c r="C51" s="62" t="s">
        <v>1396</v>
      </c>
      <c r="D51" s="68" t="s">
        <v>1558</v>
      </c>
      <c r="E51" s="63" t="s">
        <v>1397</v>
      </c>
      <c r="F51" s="81" t="s">
        <v>1398</v>
      </c>
    </row>
    <row r="52" spans="1:6" ht="12.75" customHeight="1" x14ac:dyDescent="0.25">
      <c r="A52" s="61"/>
      <c r="B52" s="62"/>
      <c r="C52" s="64" t="s">
        <v>1399</v>
      </c>
      <c r="D52" s="68" t="s">
        <v>1554</v>
      </c>
      <c r="E52" s="63" t="s">
        <v>1397</v>
      </c>
      <c r="F52" s="64" t="s">
        <v>1400</v>
      </c>
    </row>
    <row r="53" spans="1:6" ht="12.75" customHeight="1" x14ac:dyDescent="0.25">
      <c r="A53" s="61"/>
      <c r="B53" s="62"/>
      <c r="C53" s="64" t="s">
        <v>25</v>
      </c>
      <c r="D53" s="68" t="s">
        <v>1554</v>
      </c>
      <c r="E53" s="63" t="s">
        <v>1397</v>
      </c>
      <c r="F53" s="77" t="s">
        <v>1401</v>
      </c>
    </row>
    <row r="54" spans="1:6" ht="12.75" customHeight="1" x14ac:dyDescent="0.25">
      <c r="A54" s="61"/>
      <c r="B54" s="62"/>
      <c r="C54" s="64" t="s">
        <v>27</v>
      </c>
      <c r="D54" s="68" t="s">
        <v>1554</v>
      </c>
      <c r="E54" s="63" t="s">
        <v>1397</v>
      </c>
      <c r="F54" s="77" t="s">
        <v>1402</v>
      </c>
    </row>
    <row r="55" spans="1:6" ht="12.75" customHeight="1" x14ac:dyDescent="0.3">
      <c r="A55" s="82"/>
      <c r="B55" s="75" t="s">
        <v>28</v>
      </c>
      <c r="C55" s="75"/>
      <c r="D55" s="68"/>
      <c r="E55" s="83"/>
      <c r="F55" s="64"/>
    </row>
    <row r="56" spans="1:6" ht="12.75" customHeight="1" x14ac:dyDescent="0.25">
      <c r="A56" s="61"/>
      <c r="B56" s="62"/>
      <c r="C56" s="62" t="s">
        <v>30</v>
      </c>
      <c r="D56" s="68" t="s">
        <v>1558</v>
      </c>
      <c r="E56" s="63" t="s">
        <v>1397</v>
      </c>
      <c r="F56" s="77" t="s">
        <v>1403</v>
      </c>
    </row>
    <row r="57" spans="1:6" ht="12.75" customHeight="1" x14ac:dyDescent="0.25">
      <c r="A57" s="61"/>
      <c r="B57" s="62"/>
      <c r="C57" s="62" t="s">
        <v>31</v>
      </c>
      <c r="D57" s="68" t="s">
        <v>1558</v>
      </c>
      <c r="E57" s="63" t="s">
        <v>1397</v>
      </c>
      <c r="F57" s="64" t="s">
        <v>1404</v>
      </c>
    </row>
    <row r="58" spans="1:6" ht="26.25" customHeight="1" x14ac:dyDescent="0.25">
      <c r="A58" s="61"/>
      <c r="B58" s="62"/>
      <c r="C58" s="62" t="s">
        <v>32</v>
      </c>
      <c r="D58" s="68" t="s">
        <v>1558</v>
      </c>
      <c r="E58" s="63" t="s">
        <v>1397</v>
      </c>
      <c r="F58" s="77" t="s">
        <v>1405</v>
      </c>
    </row>
    <row r="59" spans="1:6" ht="12.75" customHeight="1" x14ac:dyDescent="0.25">
      <c r="A59" s="61"/>
      <c r="B59" s="62"/>
      <c r="C59" s="84" t="s">
        <v>29</v>
      </c>
      <c r="D59" s="68" t="s">
        <v>1558</v>
      </c>
      <c r="E59" s="63" t="s">
        <v>1397</v>
      </c>
      <c r="F59" s="64" t="s">
        <v>1406</v>
      </c>
    </row>
    <row r="60" spans="1:6" ht="12.75" customHeight="1" x14ac:dyDescent="0.25">
      <c r="A60" s="61"/>
      <c r="B60" s="62"/>
      <c r="C60" s="47" t="s">
        <v>1421</v>
      </c>
      <c r="D60" s="68" t="s">
        <v>1565</v>
      </c>
      <c r="E60" s="63" t="s">
        <v>1420</v>
      </c>
      <c r="F60" s="64" t="s">
        <v>1422</v>
      </c>
    </row>
    <row r="61" spans="1:6" ht="12.75" customHeight="1" x14ac:dyDescent="0.3">
      <c r="A61" s="61"/>
      <c r="B61" s="75" t="s">
        <v>33</v>
      </c>
      <c r="C61" s="62"/>
      <c r="D61" s="68"/>
      <c r="E61" s="63"/>
      <c r="F61" s="64"/>
    </row>
    <row r="62" spans="1:6" ht="12.75" customHeight="1" x14ac:dyDescent="0.3">
      <c r="A62" s="61"/>
      <c r="B62" s="62"/>
      <c r="C62" s="62" t="s">
        <v>34</v>
      </c>
      <c r="D62" s="68" t="s">
        <v>1558</v>
      </c>
      <c r="E62" s="63" t="s">
        <v>1407</v>
      </c>
      <c r="F62" s="149" t="s">
        <v>1408</v>
      </c>
    </row>
    <row r="63" spans="1:6" ht="12.75" customHeight="1" x14ac:dyDescent="0.25">
      <c r="A63" s="61"/>
      <c r="B63" s="62"/>
      <c r="C63" s="84" t="s">
        <v>35</v>
      </c>
      <c r="D63" s="68" t="s">
        <v>1558</v>
      </c>
      <c r="E63" s="63" t="s">
        <v>1407</v>
      </c>
      <c r="F63" s="64"/>
    </row>
    <row r="64" spans="1:6" ht="24" customHeight="1" x14ac:dyDescent="0.25">
      <c r="A64" s="61"/>
      <c r="B64" s="62"/>
      <c r="C64" s="64" t="s">
        <v>36</v>
      </c>
      <c r="D64" s="68" t="s">
        <v>1558</v>
      </c>
      <c r="E64" s="63" t="s">
        <v>1407</v>
      </c>
      <c r="F64" s="77" t="s">
        <v>1409</v>
      </c>
    </row>
    <row r="65" spans="1:6" ht="12.75" customHeight="1" x14ac:dyDescent="0.25">
      <c r="A65" s="61"/>
      <c r="B65" s="62"/>
      <c r="C65" s="62" t="s">
        <v>1410</v>
      </c>
      <c r="D65" s="68" t="s">
        <v>1558</v>
      </c>
      <c r="E65" s="63" t="s">
        <v>1407</v>
      </c>
      <c r="F65" s="64"/>
    </row>
    <row r="66" spans="1:6" ht="12.75" customHeight="1" x14ac:dyDescent="0.3">
      <c r="A66" s="61"/>
      <c r="B66" s="75" t="s">
        <v>38</v>
      </c>
      <c r="C66" s="62"/>
      <c r="D66" s="68"/>
      <c r="E66" s="63"/>
      <c r="F66" s="64"/>
    </row>
    <row r="67" spans="1:6" ht="24.75" customHeight="1" x14ac:dyDescent="0.25">
      <c r="A67" s="61"/>
      <c r="B67" s="62"/>
      <c r="C67" s="62" t="s">
        <v>39</v>
      </c>
      <c r="D67" s="68" t="s">
        <v>1558</v>
      </c>
      <c r="E67" s="62" t="s">
        <v>1411</v>
      </c>
      <c r="F67" s="77" t="s">
        <v>1412</v>
      </c>
    </row>
    <row r="68" spans="1:6" ht="12.75" customHeight="1" x14ac:dyDescent="0.25">
      <c r="A68" s="61"/>
      <c r="B68" s="62"/>
      <c r="C68" s="62" t="s">
        <v>1413</v>
      </c>
      <c r="D68" s="68" t="s">
        <v>1558</v>
      </c>
      <c r="E68" s="62" t="s">
        <v>1411</v>
      </c>
      <c r="F68" s="77" t="s">
        <v>1414</v>
      </c>
    </row>
    <row r="69" spans="1:6" ht="12.75" customHeight="1" x14ac:dyDescent="0.25">
      <c r="A69" s="61"/>
      <c r="B69" s="62"/>
      <c r="C69" s="62" t="s">
        <v>40</v>
      </c>
      <c r="D69" s="68" t="s">
        <v>1558</v>
      </c>
      <c r="E69" s="62" t="s">
        <v>1415</v>
      </c>
      <c r="F69" s="77" t="s">
        <v>1416</v>
      </c>
    </row>
    <row r="70" spans="1:6" ht="12.75" customHeight="1" x14ac:dyDescent="0.25">
      <c r="A70" s="61"/>
      <c r="B70" s="62"/>
      <c r="C70" s="62" t="s">
        <v>41</v>
      </c>
      <c r="D70" s="68" t="s">
        <v>1558</v>
      </c>
      <c r="E70" s="62" t="s">
        <v>1415</v>
      </c>
      <c r="F70" s="64" t="s">
        <v>1417</v>
      </c>
    </row>
    <row r="71" spans="1:6" x14ac:dyDescent="0.25">
      <c r="D71" s="87"/>
      <c r="E71" s="85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2"/>
  <sheetViews>
    <sheetView workbookViewId="0">
      <pane xSplit="2" ySplit="1" topLeftCell="C2" activePane="bottomRight" state="frozen"/>
      <selection activeCell="AK6" sqref="AK6"/>
      <selection pane="topRight" activeCell="AK6" sqref="AK6"/>
      <selection pane="bottomLeft" activeCell="AK6" sqref="AK6"/>
      <selection pane="bottomRight"/>
    </sheetView>
  </sheetViews>
  <sheetFormatPr defaultColWidth="9.1796875" defaultRowHeight="12.5" x14ac:dyDescent="0.25"/>
  <cols>
    <col min="1" max="1" width="45.26953125" style="35" bestFit="1" customWidth="1"/>
    <col min="2" max="2" width="8.81640625" style="35" bestFit="1" customWidth="1"/>
    <col min="3" max="3" width="14.453125" style="35" bestFit="1" customWidth="1"/>
    <col min="4" max="4" width="17.453125" style="35" bestFit="1" customWidth="1"/>
    <col min="5" max="5" width="21.26953125" style="35" bestFit="1" customWidth="1"/>
    <col min="6" max="6" width="18.54296875" style="35" bestFit="1" customWidth="1"/>
    <col min="7" max="7" width="12" style="35" bestFit="1" customWidth="1"/>
    <col min="8" max="8" width="12.453125" style="35" bestFit="1" customWidth="1"/>
    <col min="9" max="9" width="15.1796875" style="35" bestFit="1" customWidth="1"/>
    <col min="10" max="11" width="12" style="35" bestFit="1" customWidth="1"/>
    <col min="12" max="12" width="23.453125" style="35" bestFit="1" customWidth="1"/>
    <col min="13" max="13" width="20.81640625" style="35" bestFit="1" customWidth="1"/>
    <col min="14" max="14" width="29.1796875" style="35" bestFit="1" customWidth="1"/>
    <col min="15" max="15" width="12" style="35" bestFit="1" customWidth="1"/>
    <col min="16" max="16" width="14.81640625" style="35" bestFit="1" customWidth="1"/>
    <col min="17" max="17" width="8.453125" style="35" bestFit="1" customWidth="1"/>
    <col min="18" max="18" width="19.54296875" style="35" bestFit="1" customWidth="1"/>
    <col min="19" max="19" width="15.1796875" style="35" bestFit="1" customWidth="1"/>
    <col min="20" max="20" width="20.1796875" style="35" bestFit="1" customWidth="1"/>
    <col min="21" max="21" width="29.54296875" style="35" bestFit="1" customWidth="1"/>
    <col min="22" max="23" width="11.81640625" style="35" bestFit="1" customWidth="1"/>
    <col min="24" max="24" width="17.81640625" style="35" bestFit="1" customWidth="1"/>
    <col min="25" max="25" width="11.1796875" style="35" bestFit="1" customWidth="1"/>
    <col min="26" max="26" width="12.7265625" style="35" bestFit="1" customWidth="1"/>
    <col min="27" max="27" width="11.81640625" style="35" bestFit="1" customWidth="1"/>
    <col min="28" max="28" width="13.54296875" style="35" bestFit="1" customWidth="1"/>
    <col min="29" max="29" width="12" style="35" bestFit="1" customWidth="1"/>
    <col min="30" max="30" width="13.81640625" style="35" bestFit="1" customWidth="1"/>
    <col min="31" max="31" width="12" style="35" bestFit="1" customWidth="1"/>
    <col min="32" max="32" width="12.54296875" style="35" bestFit="1" customWidth="1"/>
    <col min="33" max="33" width="13.1796875" style="35" bestFit="1" customWidth="1"/>
    <col min="34" max="34" width="13.81640625" style="35" bestFit="1" customWidth="1"/>
    <col min="35" max="35" width="11.81640625" style="35" bestFit="1" customWidth="1"/>
    <col min="36" max="38" width="12" style="35" bestFit="1" customWidth="1"/>
    <col min="39" max="39" width="14.26953125" style="35" bestFit="1" customWidth="1"/>
    <col min="40" max="40" width="12.81640625" style="35" bestFit="1" customWidth="1"/>
    <col min="41" max="42" width="12" style="35" bestFit="1" customWidth="1"/>
    <col min="43" max="43" width="20.1796875" style="35" bestFit="1" customWidth="1"/>
    <col min="44" max="46" width="12" style="35" bestFit="1" customWidth="1"/>
    <col min="47" max="47" width="13.7265625" style="35" bestFit="1" customWidth="1"/>
    <col min="48" max="16384" width="9.1796875" style="35"/>
  </cols>
  <sheetData>
    <row r="1" spans="1:47" x14ac:dyDescent="0.25">
      <c r="A1" s="34" t="s">
        <v>56</v>
      </c>
      <c r="B1" s="34" t="s">
        <v>55</v>
      </c>
      <c r="C1" s="43" t="s">
        <v>57</v>
      </c>
      <c r="D1" s="43" t="s">
        <v>58</v>
      </c>
      <c r="E1" s="43" t="s">
        <v>59</v>
      </c>
      <c r="F1" s="43" t="s">
        <v>60</v>
      </c>
      <c r="G1" s="43" t="s">
        <v>65</v>
      </c>
      <c r="H1" s="43" t="s">
        <v>66</v>
      </c>
      <c r="I1" s="43" t="s">
        <v>67</v>
      </c>
      <c r="J1" s="43" t="s">
        <v>68</v>
      </c>
      <c r="K1" s="43" t="s">
        <v>69</v>
      </c>
      <c r="L1" s="43" t="s">
        <v>1370</v>
      </c>
      <c r="M1" s="43" t="s">
        <v>1371</v>
      </c>
      <c r="N1" s="43" t="s">
        <v>61</v>
      </c>
      <c r="O1" s="43" t="s">
        <v>62</v>
      </c>
      <c r="P1" s="43" t="s">
        <v>63</v>
      </c>
      <c r="Q1" s="43" t="s">
        <v>64</v>
      </c>
      <c r="R1" s="43" t="s">
        <v>70</v>
      </c>
      <c r="S1" s="43" t="s">
        <v>1515</v>
      </c>
      <c r="T1" s="43" t="s">
        <v>1512</v>
      </c>
      <c r="U1" s="43" t="s">
        <v>71</v>
      </c>
      <c r="V1" s="43" t="s">
        <v>72</v>
      </c>
      <c r="W1" s="43" t="s">
        <v>73</v>
      </c>
      <c r="X1" s="43" t="s">
        <v>74</v>
      </c>
      <c r="Y1" s="43" t="s">
        <v>75</v>
      </c>
      <c r="Z1" s="43" t="s">
        <v>76</v>
      </c>
      <c r="AA1" s="43" t="s">
        <v>77</v>
      </c>
      <c r="AB1" s="43" t="s">
        <v>78</v>
      </c>
      <c r="AC1" s="43" t="s">
        <v>79</v>
      </c>
      <c r="AD1" s="43" t="s">
        <v>80</v>
      </c>
      <c r="AE1" s="43" t="s">
        <v>1425</v>
      </c>
      <c r="AF1" s="43" t="s">
        <v>81</v>
      </c>
      <c r="AG1" s="43" t="s">
        <v>82</v>
      </c>
      <c r="AH1" s="43" t="s">
        <v>83</v>
      </c>
      <c r="AI1" s="43" t="s">
        <v>84</v>
      </c>
      <c r="AJ1" s="43" t="s">
        <v>85</v>
      </c>
      <c r="AK1" s="43" t="s">
        <v>86</v>
      </c>
      <c r="AL1" s="43" t="s">
        <v>87</v>
      </c>
      <c r="AM1" s="43" t="s">
        <v>1574</v>
      </c>
      <c r="AN1" s="43" t="s">
        <v>88</v>
      </c>
      <c r="AO1" s="43" t="s">
        <v>1426</v>
      </c>
      <c r="AP1" s="43" t="s">
        <v>1427</v>
      </c>
      <c r="AQ1" s="43" t="s">
        <v>89</v>
      </c>
      <c r="AR1" s="43" t="s">
        <v>90</v>
      </c>
      <c r="AS1" s="43" t="s">
        <v>91</v>
      </c>
      <c r="AT1" s="43" t="s">
        <v>92</v>
      </c>
      <c r="AU1" s="43" t="s">
        <v>93</v>
      </c>
    </row>
    <row r="2" spans="1:47" x14ac:dyDescent="0.25">
      <c r="A2" s="34"/>
      <c r="B2" s="3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ht="14.5" x14ac:dyDescent="0.35">
      <c r="A3" s="150" t="s">
        <v>789</v>
      </c>
      <c r="B3" s="150" t="s">
        <v>335</v>
      </c>
      <c r="C3" t="s">
        <v>211</v>
      </c>
      <c r="D3" t="s">
        <v>2085</v>
      </c>
      <c r="E3">
        <v>89.058999999999997</v>
      </c>
      <c r="F3" t="s">
        <v>1575</v>
      </c>
      <c r="G3" s="151">
        <v>90359</v>
      </c>
      <c r="H3">
        <v>0.66567328188834796</v>
      </c>
      <c r="I3">
        <v>81366</v>
      </c>
      <c r="J3">
        <v>0</v>
      </c>
      <c r="K3">
        <v>0.807427355895312</v>
      </c>
      <c r="L3" s="152">
        <v>135266.3167</v>
      </c>
      <c r="M3" s="151">
        <v>33906.5</v>
      </c>
      <c r="N3">
        <v>33</v>
      </c>
      <c r="O3">
        <v>21.892797000000002</v>
      </c>
      <c r="P3">
        <v>0</v>
      </c>
      <c r="Q3">
        <v>53.945886999999999</v>
      </c>
      <c r="R3">
        <v>14162.8</v>
      </c>
      <c r="S3">
        <v>832.75472300000001</v>
      </c>
      <c r="T3">
        <v>959.30650547289804</v>
      </c>
      <c r="U3">
        <v>0.410829504235667</v>
      </c>
      <c r="V3">
        <v>0.105976157880044</v>
      </c>
      <c r="W3">
        <v>5.9848810968556902E-3</v>
      </c>
      <c r="X3">
        <v>12294.4</v>
      </c>
      <c r="Y3">
        <v>54.67</v>
      </c>
      <c r="Z3">
        <v>65526.4942381562</v>
      </c>
      <c r="AA3">
        <v>15.5714285714286</v>
      </c>
      <c r="AB3">
        <v>15.232389299433001</v>
      </c>
      <c r="AC3">
        <v>5.5</v>
      </c>
      <c r="AD3">
        <v>151.40994963636399</v>
      </c>
      <c r="AE3">
        <v>0.21390000000000001</v>
      </c>
      <c r="AF3">
        <v>0.106941195192917</v>
      </c>
      <c r="AG3">
        <v>0.20698129060451001</v>
      </c>
      <c r="AH3">
        <v>0.31548073829055701</v>
      </c>
      <c r="AI3">
        <v>166.409143259822</v>
      </c>
      <c r="AJ3">
        <v>8.7465415866876395</v>
      </c>
      <c r="AK3">
        <v>1.6854653696835</v>
      </c>
      <c r="AL3">
        <v>4.37379035633362</v>
      </c>
      <c r="AM3">
        <v>3.4</v>
      </c>
      <c r="AN3">
        <v>1.36610222234287</v>
      </c>
      <c r="AO3">
        <v>43</v>
      </c>
      <c r="AP3">
        <v>0</v>
      </c>
      <c r="AQ3">
        <v>7.14</v>
      </c>
      <c r="AR3">
        <v>3.3506241173965301</v>
      </c>
      <c r="AS3">
        <v>183274.84</v>
      </c>
      <c r="AT3">
        <v>0.66303369911291898</v>
      </c>
      <c r="AU3">
        <v>11794143.25</v>
      </c>
    </row>
    <row r="4" spans="1:47" ht="14.5" x14ac:dyDescent="0.35">
      <c r="A4" s="150" t="s">
        <v>1523</v>
      </c>
      <c r="B4" s="150" t="s">
        <v>784</v>
      </c>
      <c r="C4" t="s">
        <v>95</v>
      </c>
      <c r="D4" t="s">
        <v>2086</v>
      </c>
      <c r="E4">
        <v>74.745999999999995</v>
      </c>
      <c r="F4" t="s">
        <v>1576</v>
      </c>
      <c r="G4" s="151">
        <v>-360695</v>
      </c>
      <c r="H4">
        <v>0.37210709288957</v>
      </c>
      <c r="I4">
        <v>-458525</v>
      </c>
      <c r="J4">
        <v>5.2706669827527501E-3</v>
      </c>
      <c r="K4">
        <v>0.823307854602227</v>
      </c>
      <c r="L4" s="152">
        <v>118804.0324</v>
      </c>
      <c r="M4" s="151">
        <v>30141</v>
      </c>
      <c r="N4">
        <v>167</v>
      </c>
      <c r="O4">
        <v>94.114564999999999</v>
      </c>
      <c r="P4">
        <v>37.079301999999998</v>
      </c>
      <c r="Q4">
        <v>-74.200958</v>
      </c>
      <c r="R4">
        <v>14386.4</v>
      </c>
      <c r="S4">
        <v>3525.7069590000001</v>
      </c>
      <c r="T4">
        <v>4519.9872603396698</v>
      </c>
      <c r="U4">
        <v>0.54760637638120802</v>
      </c>
      <c r="V4">
        <v>0.183017599166273</v>
      </c>
      <c r="W4">
        <v>2.8363105942407401E-4</v>
      </c>
      <c r="X4">
        <v>11221.8</v>
      </c>
      <c r="Y4">
        <v>266.95</v>
      </c>
      <c r="Z4">
        <v>60920.029331335398</v>
      </c>
      <c r="AA4">
        <v>13.937728937728901</v>
      </c>
      <c r="AB4">
        <v>13.2073682674658</v>
      </c>
      <c r="AC4">
        <v>31</v>
      </c>
      <c r="AD4">
        <v>113.732482548387</v>
      </c>
      <c r="AE4">
        <v>0.40260000000000001</v>
      </c>
      <c r="AF4">
        <v>0.110455201260517</v>
      </c>
      <c r="AG4">
        <v>0.19648870084520401</v>
      </c>
      <c r="AH4">
        <v>0.31038785650109801</v>
      </c>
      <c r="AI4">
        <v>197.653692749795</v>
      </c>
      <c r="AJ4">
        <v>5.4534371309385303</v>
      </c>
      <c r="AK4">
        <v>1.0845143491818401</v>
      </c>
      <c r="AL4">
        <v>2.4809626916967198</v>
      </c>
      <c r="AM4">
        <v>1</v>
      </c>
      <c r="AN4">
        <v>1.6110673017411801</v>
      </c>
      <c r="AO4">
        <v>487</v>
      </c>
      <c r="AP4">
        <v>1.6443987667009299E-2</v>
      </c>
      <c r="AQ4">
        <v>3.88</v>
      </c>
      <c r="AR4">
        <v>3.7240146927956101</v>
      </c>
      <c r="AS4">
        <v>483300.85</v>
      </c>
      <c r="AT4">
        <v>0.55257002996998095</v>
      </c>
      <c r="AU4">
        <v>50722319.140000001</v>
      </c>
    </row>
    <row r="5" spans="1:47" ht="14.5" x14ac:dyDescent="0.35">
      <c r="A5" s="150" t="s">
        <v>790</v>
      </c>
      <c r="B5" s="150" t="s">
        <v>679</v>
      </c>
      <c r="C5" t="s">
        <v>142</v>
      </c>
      <c r="D5" t="s">
        <v>2085</v>
      </c>
      <c r="E5">
        <v>73.844999999999999</v>
      </c>
      <c r="F5" t="s">
        <v>1577</v>
      </c>
      <c r="G5" s="151">
        <v>-46603</v>
      </c>
      <c r="H5">
        <v>0.56863262494399502</v>
      </c>
      <c r="I5">
        <v>-57709</v>
      </c>
      <c r="J5">
        <v>0</v>
      </c>
      <c r="K5">
        <v>0.75570788765267105</v>
      </c>
      <c r="L5" s="152">
        <v>144162.8927</v>
      </c>
      <c r="M5" s="151">
        <v>37067</v>
      </c>
      <c r="N5">
        <v>40</v>
      </c>
      <c r="O5">
        <v>15.576359999999999</v>
      </c>
      <c r="P5">
        <v>0</v>
      </c>
      <c r="Q5">
        <v>-29.086288</v>
      </c>
      <c r="R5">
        <v>11585.7</v>
      </c>
      <c r="S5">
        <v>1115.2936279999999</v>
      </c>
      <c r="T5">
        <v>1274.42079431201</v>
      </c>
      <c r="U5">
        <v>0.33121202320721899</v>
      </c>
      <c r="V5">
        <v>0.134322702326064</v>
      </c>
      <c r="W5">
        <v>0</v>
      </c>
      <c r="X5">
        <v>10139.1</v>
      </c>
      <c r="Y5">
        <v>63</v>
      </c>
      <c r="Z5">
        <v>64668.777777777803</v>
      </c>
      <c r="AA5">
        <v>15.1269841269841</v>
      </c>
      <c r="AB5">
        <v>17.703073460317501</v>
      </c>
      <c r="AC5">
        <v>11</v>
      </c>
      <c r="AD5">
        <v>101.390329818182</v>
      </c>
      <c r="AE5">
        <v>0.46550000000000002</v>
      </c>
      <c r="AF5">
        <v>0.111438508009976</v>
      </c>
      <c r="AG5">
        <v>0.173937428693101</v>
      </c>
      <c r="AH5">
        <v>0.290890785688242</v>
      </c>
      <c r="AI5">
        <v>175.675710038218</v>
      </c>
      <c r="AJ5">
        <v>6.1586074108099798</v>
      </c>
      <c r="AK5">
        <v>1.3363046496197599</v>
      </c>
      <c r="AL5">
        <v>3.2295459092533001</v>
      </c>
      <c r="AM5">
        <v>0.5</v>
      </c>
      <c r="AN5">
        <v>1.33345656694093</v>
      </c>
      <c r="AO5">
        <v>128</v>
      </c>
      <c r="AP5">
        <v>1.7621145374449299E-2</v>
      </c>
      <c r="AQ5">
        <v>5.03</v>
      </c>
      <c r="AR5">
        <v>3.2382652612358398</v>
      </c>
      <c r="AS5">
        <v>168699.11</v>
      </c>
      <c r="AT5">
        <v>0.45241200124764103</v>
      </c>
      <c r="AU5">
        <v>12921478.23</v>
      </c>
    </row>
    <row r="6" spans="1:47" ht="14.5" x14ac:dyDescent="0.35">
      <c r="A6" s="150" t="s">
        <v>791</v>
      </c>
      <c r="B6" s="150" t="s">
        <v>96</v>
      </c>
      <c r="C6" t="s">
        <v>97</v>
      </c>
      <c r="D6" t="s">
        <v>2086</v>
      </c>
      <c r="E6">
        <v>39.209000000000003</v>
      </c>
      <c r="F6" t="s">
        <v>1578</v>
      </c>
      <c r="G6" s="151">
        <v>1683762</v>
      </c>
      <c r="H6">
        <v>0.32860780267827799</v>
      </c>
      <c r="I6">
        <v>1683762</v>
      </c>
      <c r="J6">
        <v>0</v>
      </c>
      <c r="K6">
        <v>0.85405154551048101</v>
      </c>
      <c r="L6" s="152">
        <v>108682.86410000001</v>
      </c>
      <c r="M6" s="151">
        <v>27970</v>
      </c>
      <c r="N6">
        <v>373</v>
      </c>
      <c r="O6">
        <v>2714.8946219999998</v>
      </c>
      <c r="P6">
        <v>2051.5777600000001</v>
      </c>
      <c r="Q6">
        <v>-1134.2409829999999</v>
      </c>
      <c r="R6">
        <v>18673.599999999999</v>
      </c>
      <c r="S6">
        <v>20131.164879</v>
      </c>
      <c r="T6">
        <v>29955.970024914099</v>
      </c>
      <c r="U6">
        <v>1</v>
      </c>
      <c r="V6">
        <v>0.20384401844926101</v>
      </c>
      <c r="W6">
        <v>9.2514168414705E-2</v>
      </c>
      <c r="X6">
        <v>12549.2</v>
      </c>
      <c r="Y6">
        <v>1618.93</v>
      </c>
      <c r="Z6">
        <v>69835.804228719004</v>
      </c>
      <c r="AA6">
        <v>13.335106382978701</v>
      </c>
      <c r="AB6">
        <v>12.434858134076199</v>
      </c>
      <c r="AC6">
        <v>153.16</v>
      </c>
      <c r="AD6">
        <v>131.438788711152</v>
      </c>
      <c r="AE6">
        <v>0.223</v>
      </c>
      <c r="AF6">
        <v>0.102985864452016</v>
      </c>
      <c r="AG6">
        <v>0.15722186631287999</v>
      </c>
      <c r="AH6">
        <v>0.27372286856140798</v>
      </c>
      <c r="AI6">
        <v>204.925895982475</v>
      </c>
      <c r="AJ6">
        <v>8.0115090741569794</v>
      </c>
      <c r="AK6">
        <v>1.37770745457952</v>
      </c>
      <c r="AL6">
        <v>3.720608142683</v>
      </c>
      <c r="AM6">
        <v>3.56</v>
      </c>
      <c r="AN6">
        <v>0.71889139054131601</v>
      </c>
      <c r="AO6">
        <v>55</v>
      </c>
      <c r="AP6">
        <v>0.21183261183261201</v>
      </c>
      <c r="AQ6">
        <v>76.180000000000007</v>
      </c>
      <c r="AR6">
        <v>3.66226515351212</v>
      </c>
      <c r="AS6">
        <v>2783587.07</v>
      </c>
      <c r="AT6">
        <v>0.59529921585252898</v>
      </c>
      <c r="AU6">
        <v>375922121.27999997</v>
      </c>
    </row>
    <row r="7" spans="1:47" ht="14.5" x14ac:dyDescent="0.35">
      <c r="A7" s="150" t="s">
        <v>792</v>
      </c>
      <c r="B7" s="150" t="s">
        <v>407</v>
      </c>
      <c r="C7" t="s">
        <v>105</v>
      </c>
      <c r="D7" t="s">
        <v>2087</v>
      </c>
      <c r="E7">
        <v>73.057000000000002</v>
      </c>
      <c r="F7" t="s">
        <v>1579</v>
      </c>
      <c r="G7" s="151">
        <v>2348340</v>
      </c>
      <c r="H7">
        <v>0.47602640919898598</v>
      </c>
      <c r="I7">
        <v>2348340</v>
      </c>
      <c r="J7">
        <v>1.16990410178859E-2</v>
      </c>
      <c r="K7">
        <v>0.491528182865758</v>
      </c>
      <c r="L7" s="152">
        <v>202047.67929999999</v>
      </c>
      <c r="M7" s="151">
        <v>35360</v>
      </c>
      <c r="N7">
        <v>90</v>
      </c>
      <c r="O7">
        <v>47.233302999999999</v>
      </c>
      <c r="P7">
        <v>0.77642900000000004</v>
      </c>
      <c r="Q7">
        <v>68.150079000000005</v>
      </c>
      <c r="R7">
        <v>13920.6</v>
      </c>
      <c r="S7">
        <v>1423.8171030000001</v>
      </c>
      <c r="T7">
        <v>1749.45233077388</v>
      </c>
      <c r="U7">
        <v>0.29813389170954502</v>
      </c>
      <c r="V7">
        <v>0.19098830701431699</v>
      </c>
      <c r="W7">
        <v>0</v>
      </c>
      <c r="X7">
        <v>11329.5</v>
      </c>
      <c r="Y7">
        <v>99</v>
      </c>
      <c r="Z7">
        <v>66017.323232323193</v>
      </c>
      <c r="AA7">
        <v>14.9708737864078</v>
      </c>
      <c r="AB7">
        <v>14.3819909393939</v>
      </c>
      <c r="AC7">
        <v>9</v>
      </c>
      <c r="AD7">
        <v>158.20190033333299</v>
      </c>
      <c r="AE7">
        <v>0.27679999999999999</v>
      </c>
      <c r="AF7">
        <v>0.118549122973489</v>
      </c>
      <c r="AG7">
        <v>0.157271343373036</v>
      </c>
      <c r="AH7">
        <v>0.28450532534598599</v>
      </c>
      <c r="AI7">
        <v>165.07878680819601</v>
      </c>
      <c r="AJ7">
        <v>6.7748921469354402</v>
      </c>
      <c r="AK7">
        <v>1.4051045345087301</v>
      </c>
      <c r="AL7">
        <v>4.7523062686668798</v>
      </c>
      <c r="AM7">
        <v>0.5</v>
      </c>
      <c r="AN7">
        <v>1.0704160490769601</v>
      </c>
      <c r="AO7">
        <v>174</v>
      </c>
      <c r="AP7">
        <v>0</v>
      </c>
      <c r="AQ7">
        <v>4.9000000000000004</v>
      </c>
      <c r="AR7">
        <v>2.53481754919664</v>
      </c>
      <c r="AS7">
        <v>416600.4</v>
      </c>
      <c r="AT7">
        <v>0.58064573855124801</v>
      </c>
      <c r="AU7">
        <v>19820395.25</v>
      </c>
    </row>
    <row r="8" spans="1:47" ht="14.5" x14ac:dyDescent="0.35">
      <c r="A8" s="150" t="s">
        <v>793</v>
      </c>
      <c r="B8" s="150" t="s">
        <v>395</v>
      </c>
      <c r="C8" t="s">
        <v>163</v>
      </c>
      <c r="D8" t="s">
        <v>2086</v>
      </c>
      <c r="E8">
        <v>85.968999999999994</v>
      </c>
      <c r="F8" t="s">
        <v>1580</v>
      </c>
      <c r="G8" s="151">
        <v>-1932</v>
      </c>
      <c r="H8">
        <v>0.60075420585722505</v>
      </c>
      <c r="I8">
        <v>6582</v>
      </c>
      <c r="J8">
        <v>0</v>
      </c>
      <c r="K8">
        <v>0.66979621799326505</v>
      </c>
      <c r="L8" s="152">
        <v>144897.31909999999</v>
      </c>
      <c r="M8" s="151">
        <v>41432</v>
      </c>
      <c r="N8">
        <v>46</v>
      </c>
      <c r="O8">
        <v>8.5290459999999992</v>
      </c>
      <c r="P8">
        <v>0.85</v>
      </c>
      <c r="Q8">
        <v>50.358953</v>
      </c>
      <c r="R8">
        <v>10204.299999999999</v>
      </c>
      <c r="S8">
        <v>1048.4311439999999</v>
      </c>
      <c r="T8">
        <v>1230.84746088617</v>
      </c>
      <c r="U8">
        <v>0.245604106167224</v>
      </c>
      <c r="V8">
        <v>0.14401522204304201</v>
      </c>
      <c r="W8">
        <v>0</v>
      </c>
      <c r="X8">
        <v>8691.9</v>
      </c>
      <c r="Y8">
        <v>65.180000000000007</v>
      </c>
      <c r="Z8">
        <v>57233.042190856097</v>
      </c>
      <c r="AA8">
        <v>13.328571428571401</v>
      </c>
      <c r="AB8">
        <v>16.0851663700522</v>
      </c>
      <c r="AC8">
        <v>14.5</v>
      </c>
      <c r="AD8">
        <v>72.305596137931005</v>
      </c>
      <c r="AE8">
        <v>0.27679999999999999</v>
      </c>
      <c r="AF8">
        <v>0.119115936532775</v>
      </c>
      <c r="AG8">
        <v>0.15557734397791501</v>
      </c>
      <c r="AH8">
        <v>0.28752765572022398</v>
      </c>
      <c r="AI8">
        <v>168.70921949644</v>
      </c>
      <c r="AJ8">
        <v>4.8503525554047897</v>
      </c>
      <c r="AK8">
        <v>1.31921263003166</v>
      </c>
      <c r="AL8">
        <v>2.3826680235187698</v>
      </c>
      <c r="AM8">
        <v>3.25</v>
      </c>
      <c r="AN8">
        <v>1.166349260963</v>
      </c>
      <c r="AO8">
        <v>73</v>
      </c>
      <c r="AP8">
        <v>3.9215686274509803E-2</v>
      </c>
      <c r="AQ8">
        <v>7.22</v>
      </c>
      <c r="AR8">
        <v>3.4993689748952699</v>
      </c>
      <c r="AS8">
        <v>214285.68</v>
      </c>
      <c r="AT8">
        <v>0.61787557886586397</v>
      </c>
      <c r="AU8">
        <v>10698463.16</v>
      </c>
    </row>
    <row r="9" spans="1:47" ht="14.5" x14ac:dyDescent="0.35">
      <c r="A9" s="150" t="s">
        <v>794</v>
      </c>
      <c r="B9" s="150" t="s">
        <v>98</v>
      </c>
      <c r="C9" t="s">
        <v>99</v>
      </c>
      <c r="D9" t="s">
        <v>2085</v>
      </c>
      <c r="E9">
        <v>64.513999999999996</v>
      </c>
      <c r="F9" t="s">
        <v>1581</v>
      </c>
      <c r="G9" s="151">
        <v>2996770</v>
      </c>
      <c r="H9">
        <v>0.417248728323249</v>
      </c>
      <c r="I9">
        <v>2996770</v>
      </c>
      <c r="J9">
        <v>7.0725053720281303E-3</v>
      </c>
      <c r="K9">
        <v>0.69290890066725397</v>
      </c>
      <c r="L9" s="152">
        <v>90787.866699999999</v>
      </c>
      <c r="M9" s="151">
        <v>27318</v>
      </c>
      <c r="N9">
        <v>69</v>
      </c>
      <c r="O9">
        <v>99.988935999999995</v>
      </c>
      <c r="P9">
        <v>12.951008</v>
      </c>
      <c r="Q9">
        <v>-181.77855600000001</v>
      </c>
      <c r="R9">
        <v>14444.8</v>
      </c>
      <c r="S9">
        <v>2893.2687179999998</v>
      </c>
      <c r="T9">
        <v>4155.1358909988103</v>
      </c>
      <c r="U9">
        <v>1</v>
      </c>
      <c r="V9">
        <v>0.188260118257014</v>
      </c>
      <c r="W9">
        <v>1.7281491929502801E-3</v>
      </c>
      <c r="X9">
        <v>10058.1</v>
      </c>
      <c r="Y9">
        <v>203.17</v>
      </c>
      <c r="Z9">
        <v>64198.026283407999</v>
      </c>
      <c r="AA9">
        <v>15.3190476190476</v>
      </c>
      <c r="AB9">
        <v>14.240629610670901</v>
      </c>
      <c r="AC9">
        <v>29</v>
      </c>
      <c r="AD9">
        <v>99.767886827586196</v>
      </c>
      <c r="AE9">
        <v>0.3901</v>
      </c>
      <c r="AF9">
        <v>0.115611158478985</v>
      </c>
      <c r="AG9">
        <v>0.155613843174012</v>
      </c>
      <c r="AH9">
        <v>0.27276669516212998</v>
      </c>
      <c r="AI9">
        <v>188.99143263055899</v>
      </c>
      <c r="AJ9">
        <v>9.3618969537475092</v>
      </c>
      <c r="AK9">
        <v>1.7118697044456599</v>
      </c>
      <c r="AL9">
        <v>3.9432635519556398</v>
      </c>
      <c r="AM9">
        <v>2.5</v>
      </c>
      <c r="AN9">
        <v>1.06821253233668</v>
      </c>
      <c r="AO9">
        <v>12</v>
      </c>
      <c r="AP9">
        <v>2.8384279475982498E-2</v>
      </c>
      <c r="AQ9">
        <v>110.42</v>
      </c>
      <c r="AR9">
        <v>3.4475870890495601</v>
      </c>
      <c r="AS9">
        <v>860203.26</v>
      </c>
      <c r="AT9">
        <v>0.61851995748306599</v>
      </c>
      <c r="AU9">
        <v>41792820.479999997</v>
      </c>
    </row>
    <row r="10" spans="1:47" ht="14.5" x14ac:dyDescent="0.35">
      <c r="A10" s="150" t="s">
        <v>795</v>
      </c>
      <c r="B10" s="150" t="s">
        <v>478</v>
      </c>
      <c r="C10" t="s">
        <v>215</v>
      </c>
      <c r="D10" t="s">
        <v>2086</v>
      </c>
      <c r="E10">
        <v>77.438000000000002</v>
      </c>
      <c r="F10" t="s">
        <v>1582</v>
      </c>
      <c r="G10" s="151">
        <v>3475334</v>
      </c>
      <c r="H10">
        <v>0.70206670842529395</v>
      </c>
      <c r="I10">
        <v>3495334</v>
      </c>
      <c r="J10">
        <v>1.77456330162819E-2</v>
      </c>
      <c r="K10">
        <v>0.62024535811622805</v>
      </c>
      <c r="L10" s="152">
        <v>150913.22390000001</v>
      </c>
      <c r="M10" s="151">
        <v>40868</v>
      </c>
      <c r="N10">
        <v>68</v>
      </c>
      <c r="O10">
        <v>31.231774000000001</v>
      </c>
      <c r="P10">
        <v>16</v>
      </c>
      <c r="Q10">
        <v>36.092784999999999</v>
      </c>
      <c r="R10">
        <v>12356.3</v>
      </c>
      <c r="S10">
        <v>1459.9678269999999</v>
      </c>
      <c r="T10">
        <v>1839.7555289454499</v>
      </c>
      <c r="U10">
        <v>0.30632589138555</v>
      </c>
      <c r="V10">
        <v>0.17198052406123299</v>
      </c>
      <c r="W10">
        <v>0</v>
      </c>
      <c r="X10">
        <v>9805.5</v>
      </c>
      <c r="Y10">
        <v>98.71</v>
      </c>
      <c r="Z10">
        <v>58509.728700232998</v>
      </c>
      <c r="AA10">
        <v>11.182692307692299</v>
      </c>
      <c r="AB10">
        <v>14.790475402694801</v>
      </c>
      <c r="AC10">
        <v>13</v>
      </c>
      <c r="AD10">
        <v>112.30521746153801</v>
      </c>
      <c r="AE10">
        <v>0.37740000000000001</v>
      </c>
      <c r="AF10">
        <v>0.109647499888943</v>
      </c>
      <c r="AG10">
        <v>0.16432917323464999</v>
      </c>
      <c r="AH10">
        <v>0.276180447084098</v>
      </c>
      <c r="AI10">
        <v>83.049775315356996</v>
      </c>
      <c r="AJ10">
        <v>14.9663897731959</v>
      </c>
      <c r="AK10">
        <v>3.34209393814433</v>
      </c>
      <c r="AL10">
        <v>6.8925503505154602</v>
      </c>
      <c r="AM10">
        <v>0.5</v>
      </c>
      <c r="AN10">
        <v>1.5623320122198401</v>
      </c>
      <c r="AO10">
        <v>98</v>
      </c>
      <c r="AP10">
        <v>3.0444964871194399E-2</v>
      </c>
      <c r="AQ10">
        <v>8.43</v>
      </c>
      <c r="AR10">
        <v>3.0759611606339998</v>
      </c>
      <c r="AS10">
        <v>398271.58</v>
      </c>
      <c r="AT10">
        <v>0.69704732381521595</v>
      </c>
      <c r="AU10">
        <v>18039740.199999999</v>
      </c>
    </row>
    <row r="11" spans="1:47" ht="14.5" x14ac:dyDescent="0.35">
      <c r="A11" s="150" t="s">
        <v>796</v>
      </c>
      <c r="B11" s="150" t="s">
        <v>336</v>
      </c>
      <c r="C11" t="s">
        <v>172</v>
      </c>
      <c r="D11" t="s">
        <v>2086</v>
      </c>
      <c r="E11">
        <v>86.861000000000004</v>
      </c>
      <c r="F11" t="s">
        <v>1583</v>
      </c>
      <c r="G11" s="151">
        <v>916127</v>
      </c>
      <c r="H11" s="151">
        <v>0.421220869</v>
      </c>
      <c r="I11" s="151">
        <v>-4435343</v>
      </c>
      <c r="J11" s="151">
        <v>0</v>
      </c>
      <c r="K11">
        <v>0.79678904100000003</v>
      </c>
      <c r="L11" s="152">
        <v>165772.0759</v>
      </c>
      <c r="M11" s="151">
        <v>41093.5</v>
      </c>
      <c r="N11">
        <v>69</v>
      </c>
      <c r="O11">
        <v>85.611262999999994</v>
      </c>
      <c r="P11">
        <v>0</v>
      </c>
      <c r="Q11">
        <v>-58.602446999999998</v>
      </c>
      <c r="R11">
        <v>10861.9</v>
      </c>
      <c r="S11">
        <v>3591.5768459999999</v>
      </c>
      <c r="T11">
        <v>4189.1193109891001</v>
      </c>
      <c r="U11">
        <v>0.225346829736189</v>
      </c>
      <c r="V11">
        <v>0.114257647433336</v>
      </c>
      <c r="W11">
        <v>4.9605208976224698E-3</v>
      </c>
      <c r="X11">
        <v>9312.5</v>
      </c>
      <c r="Y11">
        <v>192.09</v>
      </c>
      <c r="Z11">
        <v>74047.553594669196</v>
      </c>
      <c r="AA11">
        <v>16.846153846153801</v>
      </c>
      <c r="AB11">
        <v>18.697365016398599</v>
      </c>
      <c r="AC11">
        <v>19</v>
      </c>
      <c r="AD11">
        <v>189.03036031578901</v>
      </c>
      <c r="AE11">
        <v>0.46550000000000002</v>
      </c>
      <c r="AF11">
        <v>0.112054273152997</v>
      </c>
      <c r="AG11">
        <v>0.12838077048198501</v>
      </c>
      <c r="AH11">
        <v>0.25095628985211699</v>
      </c>
      <c r="AI11">
        <v>140.44778147007801</v>
      </c>
      <c r="AJ11">
        <v>8.1189389190550099</v>
      </c>
      <c r="AK11">
        <v>2.0070065559275898</v>
      </c>
      <c r="AL11">
        <v>3.2513939523699098</v>
      </c>
      <c r="AM11">
        <v>2</v>
      </c>
      <c r="AN11">
        <v>1.00092632063314</v>
      </c>
      <c r="AO11">
        <v>19</v>
      </c>
      <c r="AP11">
        <v>8.6157380815623207E-3</v>
      </c>
      <c r="AQ11">
        <v>83.37</v>
      </c>
      <c r="AR11">
        <v>2.5032532690636602</v>
      </c>
      <c r="AS11">
        <v>1126780.5</v>
      </c>
      <c r="AT11">
        <v>0.59243399583443601</v>
      </c>
      <c r="AU11">
        <v>39011192.509999998</v>
      </c>
    </row>
    <row r="12" spans="1:47" ht="14.5" x14ac:dyDescent="0.35">
      <c r="A12" s="150" t="s">
        <v>797</v>
      </c>
      <c r="B12" s="150" t="s">
        <v>699</v>
      </c>
      <c r="C12" t="s">
        <v>288</v>
      </c>
      <c r="D12" t="s">
        <v>2086</v>
      </c>
      <c r="E12">
        <v>99.438999999999993</v>
      </c>
      <c r="F12" t="s">
        <v>1584</v>
      </c>
      <c r="G12" s="151">
        <v>334090</v>
      </c>
      <c r="H12">
        <v>0.78189306387453195</v>
      </c>
      <c r="I12">
        <v>334090</v>
      </c>
      <c r="J12">
        <v>0</v>
      </c>
      <c r="K12">
        <v>0.75277268777164097</v>
      </c>
      <c r="L12" s="152">
        <v>182033.4809</v>
      </c>
      <c r="M12" s="151">
        <v>45326</v>
      </c>
      <c r="N12">
        <v>31</v>
      </c>
      <c r="O12">
        <v>13.038582</v>
      </c>
      <c r="P12">
        <v>0</v>
      </c>
      <c r="Q12">
        <v>140.26728</v>
      </c>
      <c r="R12">
        <v>12701.4</v>
      </c>
      <c r="S12">
        <v>1071.1949420000001</v>
      </c>
      <c r="T12">
        <v>1218.47392611645</v>
      </c>
      <c r="U12">
        <v>7.4033199645186495E-2</v>
      </c>
      <c r="V12">
        <v>0.114976886251952</v>
      </c>
      <c r="W12">
        <v>2.9606945250120502E-3</v>
      </c>
      <c r="X12">
        <v>11166.2</v>
      </c>
      <c r="Y12">
        <v>63.51</v>
      </c>
      <c r="Z12">
        <v>72507.307353172699</v>
      </c>
      <c r="AA12">
        <v>18.731343283582099</v>
      </c>
      <c r="AB12">
        <v>16.866555534561499</v>
      </c>
      <c r="AC12">
        <v>7</v>
      </c>
      <c r="AD12">
        <v>153.027848857143</v>
      </c>
      <c r="AE12">
        <v>0.66679999999999995</v>
      </c>
      <c r="AF12">
        <v>0.11852383366561201</v>
      </c>
      <c r="AG12">
        <v>0.16792488957283799</v>
      </c>
      <c r="AH12">
        <v>0.28921519934196399</v>
      </c>
      <c r="AI12">
        <v>140.217241615766</v>
      </c>
      <c r="AJ12">
        <v>8.0173593209054594</v>
      </c>
      <c r="AK12">
        <v>1.64302743009321</v>
      </c>
      <c r="AL12">
        <v>4.1158276298269003</v>
      </c>
      <c r="AM12">
        <v>1.5</v>
      </c>
      <c r="AN12">
        <v>1.22563107805688</v>
      </c>
      <c r="AO12">
        <v>68</v>
      </c>
      <c r="AP12">
        <v>2.15827338129496E-2</v>
      </c>
      <c r="AQ12">
        <v>7.71</v>
      </c>
      <c r="AR12">
        <v>3.7605873066420901</v>
      </c>
      <c r="AS12">
        <v>222697.94</v>
      </c>
      <c r="AT12">
        <v>0.76544320435083701</v>
      </c>
      <c r="AU12">
        <v>13605706.140000001</v>
      </c>
    </row>
    <row r="13" spans="1:47" ht="14.5" x14ac:dyDescent="0.35">
      <c r="A13" s="150" t="s">
        <v>798</v>
      </c>
      <c r="B13" s="150" t="s">
        <v>463</v>
      </c>
      <c r="C13" t="s">
        <v>195</v>
      </c>
      <c r="D13" t="s">
        <v>2085</v>
      </c>
      <c r="E13">
        <v>91.078999999999994</v>
      </c>
      <c r="F13" t="s">
        <v>1585</v>
      </c>
      <c r="G13" s="151">
        <v>290553</v>
      </c>
      <c r="H13">
        <v>0.34273577954801598</v>
      </c>
      <c r="I13">
        <v>682781</v>
      </c>
      <c r="J13">
        <v>1.3714684733022399E-2</v>
      </c>
      <c r="K13">
        <v>0.75381978656165005</v>
      </c>
      <c r="L13" s="152">
        <v>130604.6335</v>
      </c>
      <c r="M13" s="151">
        <v>36096</v>
      </c>
      <c r="N13">
        <v>9</v>
      </c>
      <c r="O13">
        <v>8.3575630000000007</v>
      </c>
      <c r="P13">
        <v>0</v>
      </c>
      <c r="Q13">
        <v>113.70234499999999</v>
      </c>
      <c r="R13">
        <v>12000.7</v>
      </c>
      <c r="S13">
        <v>796.88216499999999</v>
      </c>
      <c r="T13">
        <v>889.25933785495897</v>
      </c>
      <c r="U13">
        <v>0.31485554956547401</v>
      </c>
      <c r="V13">
        <v>0.12070276789291701</v>
      </c>
      <c r="W13">
        <v>6.2461054075667495E-4</v>
      </c>
      <c r="X13">
        <v>10754</v>
      </c>
      <c r="Y13">
        <v>56.94</v>
      </c>
      <c r="Z13">
        <v>59745.693712679997</v>
      </c>
      <c r="AA13">
        <v>12.8305084745763</v>
      </c>
      <c r="AB13">
        <v>13.9951205655076</v>
      </c>
      <c r="AC13">
        <v>3</v>
      </c>
      <c r="AD13">
        <v>265.62738833333299</v>
      </c>
      <c r="AE13">
        <v>0.23899999999999999</v>
      </c>
      <c r="AF13">
        <v>0.104704912585322</v>
      </c>
      <c r="AG13">
        <v>0.20284571302836599</v>
      </c>
      <c r="AH13">
        <v>0.30956564623198102</v>
      </c>
      <c r="AI13">
        <v>168.489151717933</v>
      </c>
      <c r="AJ13">
        <v>5.8986952020615799</v>
      </c>
      <c r="AK13">
        <v>0.83696520340220204</v>
      </c>
      <c r="AL13">
        <v>2.4888685892184199</v>
      </c>
      <c r="AM13">
        <v>1.5</v>
      </c>
      <c r="AN13">
        <v>1.78577406432939</v>
      </c>
      <c r="AO13">
        <v>65</v>
      </c>
      <c r="AP13">
        <v>0</v>
      </c>
      <c r="AQ13">
        <v>7.26</v>
      </c>
      <c r="AR13">
        <v>3.62047845365923</v>
      </c>
      <c r="AS13">
        <v>152264.03</v>
      </c>
      <c r="AT13">
        <v>0.62387587198109196</v>
      </c>
      <c r="AU13">
        <v>9563119.2400000002</v>
      </c>
    </row>
    <row r="14" spans="1:47" ht="14.5" x14ac:dyDescent="0.35">
      <c r="A14" s="150" t="s">
        <v>799</v>
      </c>
      <c r="B14" s="150" t="s">
        <v>576</v>
      </c>
      <c r="C14" t="s">
        <v>236</v>
      </c>
      <c r="D14" t="s">
        <v>2088</v>
      </c>
      <c r="E14">
        <v>96.397999999999996</v>
      </c>
      <c r="F14" t="s">
        <v>1587</v>
      </c>
      <c r="G14" s="151">
        <v>-60626</v>
      </c>
      <c r="H14">
        <v>0.115461895258179</v>
      </c>
      <c r="I14">
        <v>-60626</v>
      </c>
      <c r="J14">
        <v>0</v>
      </c>
      <c r="K14">
        <v>0.85181688132925804</v>
      </c>
      <c r="L14" s="152">
        <v>259534.29459999999</v>
      </c>
      <c r="M14" s="151">
        <v>53906</v>
      </c>
      <c r="N14">
        <v>178</v>
      </c>
      <c r="O14">
        <v>103.641919</v>
      </c>
      <c r="P14">
        <v>0</v>
      </c>
      <c r="Q14">
        <v>-88.053259999999995</v>
      </c>
      <c r="R14">
        <v>12408.7</v>
      </c>
      <c r="S14">
        <v>4072.3023429999998</v>
      </c>
      <c r="T14">
        <v>4706.7360271274802</v>
      </c>
      <c r="U14">
        <v>0.120222393074904</v>
      </c>
      <c r="V14">
        <v>0.11230644448247901</v>
      </c>
      <c r="W14">
        <v>5.5953446185466604E-3</v>
      </c>
      <c r="X14">
        <v>10736.1</v>
      </c>
      <c r="Y14">
        <v>227.02</v>
      </c>
      <c r="Z14">
        <v>73499.202405074495</v>
      </c>
      <c r="AA14">
        <v>9.4239999999999995</v>
      </c>
      <c r="AB14">
        <v>17.938077451325899</v>
      </c>
      <c r="AC14">
        <v>22</v>
      </c>
      <c r="AD14">
        <v>185.10465195454501</v>
      </c>
      <c r="AE14">
        <v>0.3271</v>
      </c>
      <c r="AF14">
        <v>0.120431787884025</v>
      </c>
      <c r="AG14">
        <v>0.140033949487678</v>
      </c>
      <c r="AH14">
        <v>0.26648598885084601</v>
      </c>
      <c r="AI14">
        <v>151.968333359083</v>
      </c>
      <c r="AJ14">
        <v>8.3896127563378506</v>
      </c>
      <c r="AK14">
        <v>1.14726392517868</v>
      </c>
      <c r="AL14">
        <v>2.50932488878763</v>
      </c>
      <c r="AM14">
        <v>2.2000000000000002</v>
      </c>
      <c r="AN14">
        <v>1.0758244540308199</v>
      </c>
      <c r="AO14">
        <v>74</v>
      </c>
      <c r="AP14">
        <v>6.0928845334469503E-2</v>
      </c>
      <c r="AQ14">
        <v>30.19</v>
      </c>
      <c r="AR14">
        <v>3.70555582575071</v>
      </c>
      <c r="AS14">
        <v>850917.48</v>
      </c>
      <c r="AT14">
        <v>0.54566729949260595</v>
      </c>
      <c r="AU14">
        <v>50531894.770000003</v>
      </c>
    </row>
    <row r="15" spans="1:47" ht="14.5" x14ac:dyDescent="0.35">
      <c r="A15" s="150" t="s">
        <v>800</v>
      </c>
      <c r="B15" s="150" t="s">
        <v>639</v>
      </c>
      <c r="C15" t="s">
        <v>383</v>
      </c>
      <c r="D15" t="s">
        <v>2085</v>
      </c>
      <c r="E15">
        <v>90.685000000000002</v>
      </c>
      <c r="F15" t="s">
        <v>1588</v>
      </c>
      <c r="G15" s="151">
        <v>-752307</v>
      </c>
      <c r="H15">
        <v>0.75762675711618099</v>
      </c>
      <c r="I15">
        <v>-822666</v>
      </c>
      <c r="J15">
        <v>0</v>
      </c>
      <c r="K15">
        <v>0.70284176583651004</v>
      </c>
      <c r="L15" s="152">
        <v>131184.11110000001</v>
      </c>
      <c r="M15" s="151">
        <v>35610.5</v>
      </c>
      <c r="N15">
        <v>33</v>
      </c>
      <c r="O15">
        <v>13.037179999999999</v>
      </c>
      <c r="P15">
        <v>0</v>
      </c>
      <c r="Q15">
        <v>52.531480999999999</v>
      </c>
      <c r="R15">
        <v>13713.4</v>
      </c>
      <c r="S15">
        <v>677.87919799999997</v>
      </c>
      <c r="T15">
        <v>804.077825861723</v>
      </c>
      <c r="U15">
        <v>0.27353513656573403</v>
      </c>
      <c r="V15">
        <v>0.16122531908701501</v>
      </c>
      <c r="W15">
        <v>5.4343458404811501E-3</v>
      </c>
      <c r="X15">
        <v>11561.1</v>
      </c>
      <c r="Y15">
        <v>49.34</v>
      </c>
      <c r="Z15">
        <v>58260.304823672501</v>
      </c>
      <c r="AA15">
        <v>16.22</v>
      </c>
      <c r="AB15">
        <v>13.738937940818801</v>
      </c>
      <c r="AC15">
        <v>11.5</v>
      </c>
      <c r="AD15">
        <v>58.946017217391301</v>
      </c>
      <c r="AE15">
        <v>0.3019</v>
      </c>
      <c r="AF15">
        <v>0.11098728069092199</v>
      </c>
      <c r="AG15">
        <v>0.206568513567148</v>
      </c>
      <c r="AH15">
        <v>0.319356998408723</v>
      </c>
      <c r="AI15">
        <v>210.84582684008001</v>
      </c>
      <c r="AJ15">
        <v>6.7751813500503797</v>
      </c>
      <c r="AK15">
        <v>1.9413034534870699</v>
      </c>
      <c r="AL15">
        <v>3.0867647346915899</v>
      </c>
      <c r="AM15">
        <v>2.9</v>
      </c>
      <c r="AN15">
        <v>1.1136421772065099</v>
      </c>
      <c r="AO15">
        <v>65</v>
      </c>
      <c r="AP15">
        <v>0</v>
      </c>
      <c r="AQ15">
        <v>4.92</v>
      </c>
      <c r="AR15">
        <v>3.3090052288501202</v>
      </c>
      <c r="AS15">
        <v>116531.35</v>
      </c>
      <c r="AT15">
        <v>0.453735383362181</v>
      </c>
      <c r="AU15">
        <v>9296038.1999999993</v>
      </c>
    </row>
    <row r="16" spans="1:47" ht="14.5" x14ac:dyDescent="0.35">
      <c r="A16" s="150" t="s">
        <v>801</v>
      </c>
      <c r="B16" s="150" t="s">
        <v>517</v>
      </c>
      <c r="C16" t="s">
        <v>178</v>
      </c>
      <c r="D16" t="s">
        <v>2088</v>
      </c>
      <c r="E16">
        <v>90.102000000000004</v>
      </c>
      <c r="F16" t="s">
        <v>1589</v>
      </c>
      <c r="G16" s="151">
        <v>-74226</v>
      </c>
      <c r="H16">
        <v>0.60682548547556503</v>
      </c>
      <c r="I16">
        <v>18859</v>
      </c>
      <c r="J16">
        <v>0</v>
      </c>
      <c r="K16">
        <v>0.727439772580601</v>
      </c>
      <c r="L16" s="152">
        <v>421992.97240000003</v>
      </c>
      <c r="M16" s="151">
        <v>37167</v>
      </c>
      <c r="N16">
        <v>19</v>
      </c>
      <c r="O16">
        <v>9.6281909999999993</v>
      </c>
      <c r="P16">
        <v>0</v>
      </c>
      <c r="Q16">
        <v>120.22055899999999</v>
      </c>
      <c r="R16">
        <v>14553.9</v>
      </c>
      <c r="S16">
        <v>535.02372100000002</v>
      </c>
      <c r="T16">
        <v>600.21231933623199</v>
      </c>
      <c r="U16">
        <v>0.27236608823181502</v>
      </c>
      <c r="V16">
        <v>0.10146692542628399</v>
      </c>
      <c r="W16">
        <v>9.3453800340938496E-3</v>
      </c>
      <c r="X16">
        <v>12973.3</v>
      </c>
      <c r="Y16">
        <v>39.83</v>
      </c>
      <c r="Z16">
        <v>60033.662063771</v>
      </c>
      <c r="AA16">
        <v>13.592592592592601</v>
      </c>
      <c r="AB16">
        <v>13.432681923173501</v>
      </c>
      <c r="AC16">
        <v>5.12</v>
      </c>
      <c r="AD16">
        <v>104.496820507813</v>
      </c>
      <c r="AE16">
        <v>0.23899999999999999</v>
      </c>
      <c r="AF16">
        <v>0.106995796995716</v>
      </c>
      <c r="AG16">
        <v>0.19721894963904199</v>
      </c>
      <c r="AH16">
        <v>0.30830609031174599</v>
      </c>
      <c r="AI16">
        <v>258.629654291534</v>
      </c>
      <c r="AJ16">
        <v>8.8834029760141107</v>
      </c>
      <c r="AK16">
        <v>1.2333331647069901</v>
      </c>
      <c r="AL16">
        <v>3.19469455746425</v>
      </c>
      <c r="AM16">
        <v>0</v>
      </c>
      <c r="AN16">
        <v>0.98679650864045398</v>
      </c>
      <c r="AO16">
        <v>61</v>
      </c>
      <c r="AP16">
        <v>1.39372822299652E-2</v>
      </c>
      <c r="AQ16">
        <v>4.49</v>
      </c>
      <c r="AR16">
        <v>3.7887400628767098</v>
      </c>
      <c r="AS16">
        <v>118196.35</v>
      </c>
      <c r="AT16">
        <v>0.737952742514424</v>
      </c>
      <c r="AU16">
        <v>7786705.0099999998</v>
      </c>
    </row>
    <row r="17" spans="1:47" ht="14.5" x14ac:dyDescent="0.35">
      <c r="A17" s="150" t="s">
        <v>802</v>
      </c>
      <c r="B17" s="150" t="s">
        <v>464</v>
      </c>
      <c r="C17" t="s">
        <v>195</v>
      </c>
      <c r="D17" t="s">
        <v>2086</v>
      </c>
      <c r="E17">
        <v>92.721999999999994</v>
      </c>
      <c r="F17" t="s">
        <v>1590</v>
      </c>
      <c r="G17" s="151">
        <v>599156</v>
      </c>
      <c r="H17">
        <v>0.56507883007457405</v>
      </c>
      <c r="I17">
        <v>514776</v>
      </c>
      <c r="J17">
        <v>9.5400557786362097E-3</v>
      </c>
      <c r="K17">
        <v>0.75425204304524696</v>
      </c>
      <c r="L17" s="152">
        <v>152196.60010000001</v>
      </c>
      <c r="M17" s="151">
        <v>38415</v>
      </c>
      <c r="N17">
        <v>58</v>
      </c>
      <c r="O17">
        <v>10.981503</v>
      </c>
      <c r="P17">
        <v>0</v>
      </c>
      <c r="Q17">
        <v>111.38106500000001</v>
      </c>
      <c r="R17">
        <v>12208.5</v>
      </c>
      <c r="S17">
        <v>1083.1049849999999</v>
      </c>
      <c r="T17">
        <v>1196.85219124271</v>
      </c>
      <c r="U17">
        <v>0.144074127772572</v>
      </c>
      <c r="V17">
        <v>8.1165082995163201E-2</v>
      </c>
      <c r="W17">
        <v>8.9170949573277099E-4</v>
      </c>
      <c r="X17">
        <v>11048.2</v>
      </c>
      <c r="Y17">
        <v>63.91</v>
      </c>
      <c r="Z17">
        <v>67244.124550148597</v>
      </c>
      <c r="AA17">
        <v>16.75</v>
      </c>
      <c r="AB17">
        <v>16.947347598184901</v>
      </c>
      <c r="AC17">
        <v>8.25</v>
      </c>
      <c r="AD17">
        <v>131.285452727273</v>
      </c>
      <c r="AE17">
        <v>0.23899999999999999</v>
      </c>
      <c r="AF17">
        <v>0.108971033081881</v>
      </c>
      <c r="AG17">
        <v>0.20275055599966199</v>
      </c>
      <c r="AH17">
        <v>0.31458634948660902</v>
      </c>
      <c r="AI17">
        <v>91.245079072367105</v>
      </c>
      <c r="AJ17">
        <v>13.6831573035982</v>
      </c>
      <c r="AK17">
        <v>2.9705974015461201</v>
      </c>
      <c r="AL17">
        <v>5.10870421338082</v>
      </c>
      <c r="AM17">
        <v>0.5</v>
      </c>
      <c r="AN17">
        <v>1.4682919035001101</v>
      </c>
      <c r="AO17">
        <v>60</v>
      </c>
      <c r="AP17">
        <v>8.5653104925053503E-3</v>
      </c>
      <c r="AQ17">
        <v>7.52</v>
      </c>
      <c r="AR17">
        <v>3.26704357980856</v>
      </c>
      <c r="AS17">
        <v>226174.34</v>
      </c>
      <c r="AT17">
        <v>0.633184746680448</v>
      </c>
      <c r="AU17">
        <v>13223037.67</v>
      </c>
    </row>
    <row r="18" spans="1:47" ht="14.5" x14ac:dyDescent="0.35">
      <c r="A18" s="150" t="s">
        <v>803</v>
      </c>
      <c r="B18" s="150" t="s">
        <v>494</v>
      </c>
      <c r="C18" t="s">
        <v>391</v>
      </c>
      <c r="D18" t="s">
        <v>2086</v>
      </c>
      <c r="E18">
        <v>96.408000000000001</v>
      </c>
      <c r="F18" t="s">
        <v>1591</v>
      </c>
      <c r="G18" s="151">
        <v>-752391</v>
      </c>
      <c r="H18">
        <v>0.30473852046356997</v>
      </c>
      <c r="I18">
        <v>-727506</v>
      </c>
      <c r="J18">
        <v>0</v>
      </c>
      <c r="K18">
        <v>0.87284675409692902</v>
      </c>
      <c r="L18" s="152">
        <v>232387.4486</v>
      </c>
      <c r="M18" s="151">
        <v>36665</v>
      </c>
      <c r="N18">
        <v>73</v>
      </c>
      <c r="O18">
        <v>15.197704</v>
      </c>
      <c r="P18">
        <v>0</v>
      </c>
      <c r="Q18">
        <v>-22.004639000000001</v>
      </c>
      <c r="R18">
        <v>12701.6</v>
      </c>
      <c r="S18">
        <v>1155.8360299999999</v>
      </c>
      <c r="T18">
        <v>1295.61355482875</v>
      </c>
      <c r="U18">
        <v>0.160168993001542</v>
      </c>
      <c r="V18">
        <v>9.3507309163913199E-2</v>
      </c>
      <c r="W18">
        <v>7.3359367418231501E-3</v>
      </c>
      <c r="X18">
        <v>11331.3</v>
      </c>
      <c r="Y18">
        <v>65.8</v>
      </c>
      <c r="Z18">
        <v>68909.138601823695</v>
      </c>
      <c r="AA18">
        <v>17.3095238095238</v>
      </c>
      <c r="AB18">
        <v>17.565897112462</v>
      </c>
      <c r="AC18">
        <v>9.85</v>
      </c>
      <c r="AD18">
        <v>117.343759390863</v>
      </c>
      <c r="AE18">
        <v>0.3271</v>
      </c>
      <c r="AF18">
        <v>0.137357571231948</v>
      </c>
      <c r="AG18">
        <v>0.15774130092606201</v>
      </c>
      <c r="AH18">
        <v>0.30018295884363699</v>
      </c>
      <c r="AI18">
        <v>264.95194132337298</v>
      </c>
      <c r="AJ18">
        <v>3.7711752182104901</v>
      </c>
      <c r="AK18">
        <v>1.00123742412022</v>
      </c>
      <c r="AL18">
        <v>2.0160929790589801</v>
      </c>
      <c r="AM18">
        <v>1.8</v>
      </c>
      <c r="AN18">
        <v>1.1601738900885501</v>
      </c>
      <c r="AO18">
        <v>78</v>
      </c>
      <c r="AP18">
        <v>0</v>
      </c>
      <c r="AQ18">
        <v>3.95</v>
      </c>
      <c r="AR18">
        <v>2.9554751549490601</v>
      </c>
      <c r="AS18">
        <v>243626.35</v>
      </c>
      <c r="AT18">
        <v>0.62161354611288</v>
      </c>
      <c r="AU18">
        <v>14680996.42</v>
      </c>
    </row>
    <row r="19" spans="1:47" ht="14.5" x14ac:dyDescent="0.35">
      <c r="A19" s="150" t="s">
        <v>804</v>
      </c>
      <c r="B19" s="150" t="s">
        <v>518</v>
      </c>
      <c r="C19" t="s">
        <v>178</v>
      </c>
      <c r="D19" t="s">
        <v>2085</v>
      </c>
      <c r="E19">
        <v>86.724999999999994</v>
      </c>
      <c r="F19" t="s">
        <v>1592</v>
      </c>
      <c r="G19" s="151">
        <v>628922</v>
      </c>
      <c r="H19">
        <v>0.53731165322507302</v>
      </c>
      <c r="I19">
        <v>836154</v>
      </c>
      <c r="J19">
        <v>5.5489226655381797E-3</v>
      </c>
      <c r="K19">
        <v>0.72632587460386</v>
      </c>
      <c r="L19" s="152">
        <v>171427.94839999999</v>
      </c>
      <c r="M19" s="151">
        <v>42924</v>
      </c>
      <c r="N19">
        <v>48</v>
      </c>
      <c r="O19">
        <v>11.623003000000001</v>
      </c>
      <c r="P19">
        <v>0</v>
      </c>
      <c r="Q19">
        <v>5.7652229999999998</v>
      </c>
      <c r="R19">
        <v>13581.9</v>
      </c>
      <c r="S19">
        <v>548.32190500000002</v>
      </c>
      <c r="T19">
        <v>618.57101007250003</v>
      </c>
      <c r="U19">
        <v>0.19802276365377</v>
      </c>
      <c r="V19">
        <v>0.11492155141969</v>
      </c>
      <c r="W19">
        <v>0</v>
      </c>
      <c r="X19">
        <v>12039.4</v>
      </c>
      <c r="Y19">
        <v>40.67</v>
      </c>
      <c r="Z19">
        <v>57489.267027292801</v>
      </c>
      <c r="AA19">
        <v>11.9583333333333</v>
      </c>
      <c r="AB19">
        <v>13.482220432751401</v>
      </c>
      <c r="AC19">
        <v>6.12</v>
      </c>
      <c r="AD19">
        <v>89.5950825163399</v>
      </c>
      <c r="AE19">
        <v>0.21390000000000001</v>
      </c>
      <c r="AF19">
        <v>0.118948596233315</v>
      </c>
      <c r="AG19">
        <v>0.17489319120663299</v>
      </c>
      <c r="AH19">
        <v>0.29498976604509602</v>
      </c>
      <c r="AI19">
        <v>225.245424036087</v>
      </c>
      <c r="AJ19">
        <v>5.1903312362862</v>
      </c>
      <c r="AK19">
        <v>0.93629591844996596</v>
      </c>
      <c r="AL19">
        <v>2.1767886840421999</v>
      </c>
      <c r="AM19">
        <v>0</v>
      </c>
      <c r="AN19">
        <v>1.0138440409942699</v>
      </c>
      <c r="AO19">
        <v>57</v>
      </c>
      <c r="AP19">
        <v>0.10666666666666701</v>
      </c>
      <c r="AQ19">
        <v>2.25</v>
      </c>
      <c r="AR19">
        <v>2.66277211249965</v>
      </c>
      <c r="AS19">
        <v>205770.84</v>
      </c>
      <c r="AT19">
        <v>0.62483571782730596</v>
      </c>
      <c r="AU19">
        <v>7447253.9800000004</v>
      </c>
    </row>
    <row r="20" spans="1:47" ht="14.5" x14ac:dyDescent="0.35">
      <c r="A20" s="150" t="s">
        <v>805</v>
      </c>
      <c r="B20" s="150" t="s">
        <v>100</v>
      </c>
      <c r="C20" t="s">
        <v>101</v>
      </c>
      <c r="D20" t="s">
        <v>2088</v>
      </c>
      <c r="E20">
        <v>88.760999999999996</v>
      </c>
      <c r="F20" t="s">
        <v>1593</v>
      </c>
      <c r="G20" s="151">
        <v>4310260</v>
      </c>
      <c r="H20">
        <v>0.247770320557198</v>
      </c>
      <c r="I20">
        <v>3688818</v>
      </c>
      <c r="J20">
        <v>9.1964389333890704E-3</v>
      </c>
      <c r="K20">
        <v>0.68062842929340495</v>
      </c>
      <c r="L20" s="152">
        <v>192992.09890000001</v>
      </c>
      <c r="M20" s="151">
        <v>32872</v>
      </c>
      <c r="N20">
        <v>171</v>
      </c>
      <c r="O20">
        <v>156.51513800000001</v>
      </c>
      <c r="P20">
        <v>0</v>
      </c>
      <c r="Q20">
        <v>-6.7265799999999798</v>
      </c>
      <c r="R20">
        <v>11496.5</v>
      </c>
      <c r="S20">
        <v>3017.133061</v>
      </c>
      <c r="T20">
        <v>3496.9333286413998</v>
      </c>
      <c r="U20">
        <v>0.25289702793124502</v>
      </c>
      <c r="V20">
        <v>0.12828755748402801</v>
      </c>
      <c r="W20">
        <v>6.2822708235869898E-3</v>
      </c>
      <c r="X20">
        <v>9919.1</v>
      </c>
      <c r="Y20">
        <v>177.32</v>
      </c>
      <c r="Z20">
        <v>63670.702684412398</v>
      </c>
      <c r="AA20">
        <v>17.6041666666667</v>
      </c>
      <c r="AB20">
        <v>17.015187576133499</v>
      </c>
      <c r="AC20">
        <v>26.23</v>
      </c>
      <c r="AD20">
        <v>115.026041212352</v>
      </c>
      <c r="AE20">
        <v>0.27679999999999999</v>
      </c>
      <c r="AF20">
        <v>0.15891013543371901</v>
      </c>
      <c r="AG20">
        <v>0.13420274043359001</v>
      </c>
      <c r="AH20">
        <v>0.29648366455014302</v>
      </c>
      <c r="AI20">
        <v>123.829142582187</v>
      </c>
      <c r="AJ20">
        <v>7.56309002192131</v>
      </c>
      <c r="AK20">
        <v>1.3700677981526099</v>
      </c>
      <c r="AL20">
        <v>2.9624007719300098</v>
      </c>
      <c r="AM20">
        <v>1.75</v>
      </c>
      <c r="AN20">
        <v>1.32757696987323</v>
      </c>
      <c r="AO20">
        <v>76</v>
      </c>
      <c r="AP20">
        <v>1.74216027874564E-3</v>
      </c>
      <c r="AQ20">
        <v>14.84</v>
      </c>
      <c r="AR20">
        <v>2.2567539397107401</v>
      </c>
      <c r="AS20">
        <v>919057.99</v>
      </c>
      <c r="AT20">
        <v>0.55858583088781399</v>
      </c>
      <c r="AU20">
        <v>34686572.689999998</v>
      </c>
    </row>
    <row r="21" spans="1:47" ht="14.5" x14ac:dyDescent="0.35">
      <c r="A21" s="150" t="s">
        <v>806</v>
      </c>
      <c r="B21" s="150" t="s">
        <v>102</v>
      </c>
      <c r="C21" t="s">
        <v>103</v>
      </c>
      <c r="D21" t="s">
        <v>2085</v>
      </c>
      <c r="E21">
        <v>57.475999999999999</v>
      </c>
      <c r="F21" t="s">
        <v>1594</v>
      </c>
      <c r="G21" s="151">
        <v>76786</v>
      </c>
      <c r="H21">
        <v>0.15166488140620801</v>
      </c>
      <c r="I21">
        <v>76786</v>
      </c>
      <c r="J21">
        <v>0</v>
      </c>
      <c r="K21">
        <v>0.73806325662797501</v>
      </c>
      <c r="L21" s="152">
        <v>123873.808</v>
      </c>
      <c r="M21" s="151">
        <v>27821</v>
      </c>
      <c r="N21">
        <v>81</v>
      </c>
      <c r="O21">
        <v>88.308843999999993</v>
      </c>
      <c r="P21">
        <v>119.808015</v>
      </c>
      <c r="Q21">
        <v>-464.070065</v>
      </c>
      <c r="R21">
        <v>15554.9</v>
      </c>
      <c r="S21">
        <v>3021.606053</v>
      </c>
      <c r="T21">
        <v>4498.7345035604403</v>
      </c>
      <c r="U21">
        <v>0.99990091329089603</v>
      </c>
      <c r="V21">
        <v>0.221108815405196</v>
      </c>
      <c r="W21">
        <v>6.1718769001949697E-2</v>
      </c>
      <c r="X21">
        <v>10447.6</v>
      </c>
      <c r="Y21">
        <v>208.45</v>
      </c>
      <c r="Z21">
        <v>58112.651954905297</v>
      </c>
      <c r="AA21">
        <v>15.7260273972603</v>
      </c>
      <c r="AB21">
        <v>14.495591523147001</v>
      </c>
      <c r="AC21">
        <v>37</v>
      </c>
      <c r="AD21">
        <v>81.665028459459506</v>
      </c>
      <c r="AE21">
        <v>0.66679999999999995</v>
      </c>
      <c r="AF21">
        <v>9.7235902363416102E-2</v>
      </c>
      <c r="AG21">
        <v>0.25859502135770801</v>
      </c>
      <c r="AH21">
        <v>0.35649133708470898</v>
      </c>
      <c r="AI21">
        <v>200.53342142282199</v>
      </c>
      <c r="AJ21">
        <v>9.4969302216581699</v>
      </c>
      <c r="AK21">
        <v>1.5342976038604901</v>
      </c>
      <c r="AL21">
        <v>4.23356716006555</v>
      </c>
      <c r="AM21">
        <v>4.25</v>
      </c>
      <c r="AN21">
        <v>1.31549129074285</v>
      </c>
      <c r="AO21">
        <v>62</v>
      </c>
      <c r="AP21">
        <v>3.77804014167651E-2</v>
      </c>
      <c r="AQ21">
        <v>25.02</v>
      </c>
      <c r="AR21">
        <v>4.5151294067687404</v>
      </c>
      <c r="AS21">
        <v>41671.169999999896</v>
      </c>
      <c r="AT21">
        <v>0.60593603794981499</v>
      </c>
      <c r="AU21">
        <v>47000878.829999998</v>
      </c>
    </row>
    <row r="22" spans="1:47" ht="14.5" x14ac:dyDescent="0.35">
      <c r="A22" s="150" t="s">
        <v>807</v>
      </c>
      <c r="B22" s="150" t="s">
        <v>104</v>
      </c>
      <c r="C22" t="s">
        <v>105</v>
      </c>
      <c r="D22" t="s">
        <v>2087</v>
      </c>
      <c r="E22">
        <v>54.857999999999997</v>
      </c>
      <c r="F22" t="s">
        <v>1595</v>
      </c>
      <c r="G22" s="151">
        <v>2789286</v>
      </c>
      <c r="H22">
        <v>0.47494978743949201</v>
      </c>
      <c r="I22">
        <v>2789286</v>
      </c>
      <c r="J22">
        <v>0</v>
      </c>
      <c r="K22">
        <v>0.80988105499113405</v>
      </c>
      <c r="L22" s="152">
        <v>289140.92989999999</v>
      </c>
      <c r="M22" s="151">
        <v>29435.5</v>
      </c>
      <c r="N22">
        <v>94</v>
      </c>
      <c r="O22">
        <v>90.173102999999998</v>
      </c>
      <c r="P22">
        <v>0</v>
      </c>
      <c r="Q22">
        <v>95.877267000000003</v>
      </c>
      <c r="R22">
        <v>15585.1</v>
      </c>
      <c r="S22">
        <v>2299.1971910000002</v>
      </c>
      <c r="T22">
        <v>2982.1027369685398</v>
      </c>
      <c r="U22">
        <v>0.35599502217728701</v>
      </c>
      <c r="V22">
        <v>0.21073828286527299</v>
      </c>
      <c r="W22">
        <v>2.8957998148493699E-2</v>
      </c>
      <c r="X22">
        <v>12016.1</v>
      </c>
      <c r="Y22">
        <v>148.99</v>
      </c>
      <c r="Z22">
        <v>73721.444392241101</v>
      </c>
      <c r="AA22">
        <v>16.638709677419399</v>
      </c>
      <c r="AB22">
        <v>15.4318893281428</v>
      </c>
      <c r="AC22">
        <v>13.8</v>
      </c>
      <c r="AD22">
        <v>166.608492101449</v>
      </c>
      <c r="AE22">
        <v>0.60389999999999999</v>
      </c>
      <c r="AF22">
        <v>0.116957830399453</v>
      </c>
      <c r="AG22">
        <v>0.17682082759646001</v>
      </c>
      <c r="AH22">
        <v>0.30123129162852802</v>
      </c>
      <c r="AI22">
        <v>185.830515830688</v>
      </c>
      <c r="AJ22">
        <v>6.6527724037532101</v>
      </c>
      <c r="AK22">
        <v>1.5303582821741299</v>
      </c>
      <c r="AL22">
        <v>3.7764202443003199</v>
      </c>
      <c r="AM22">
        <v>3.4</v>
      </c>
      <c r="AN22">
        <v>1.18282116667599</v>
      </c>
      <c r="AO22">
        <v>89</v>
      </c>
      <c r="AP22">
        <v>0</v>
      </c>
      <c r="AQ22">
        <v>11.65</v>
      </c>
      <c r="AR22">
        <v>3.6069538983793299</v>
      </c>
      <c r="AS22">
        <v>307889.11</v>
      </c>
      <c r="AT22">
        <v>0.40075582480418298</v>
      </c>
      <c r="AU22">
        <v>35833254.109999999</v>
      </c>
    </row>
    <row r="23" spans="1:47" ht="14.5" x14ac:dyDescent="0.35">
      <c r="A23" s="150" t="s">
        <v>808</v>
      </c>
      <c r="B23" s="150" t="s">
        <v>651</v>
      </c>
      <c r="C23" t="s">
        <v>209</v>
      </c>
      <c r="D23" t="s">
        <v>2087</v>
      </c>
      <c r="E23">
        <v>96.858999999999995</v>
      </c>
      <c r="F23" t="s">
        <v>1596</v>
      </c>
      <c r="G23" s="151">
        <v>1505052</v>
      </c>
      <c r="H23">
        <v>0.32894908491941699</v>
      </c>
      <c r="I23">
        <v>1788473</v>
      </c>
      <c r="J23">
        <v>1.00700394072607E-2</v>
      </c>
      <c r="K23">
        <v>0.85424930187469095</v>
      </c>
      <c r="L23" s="152">
        <v>263819.36920000002</v>
      </c>
      <c r="M23" s="151">
        <v>56082</v>
      </c>
      <c r="N23">
        <v>53</v>
      </c>
      <c r="O23">
        <v>40.552571999999998</v>
      </c>
      <c r="P23">
        <v>0</v>
      </c>
      <c r="Q23">
        <v>-6.3411759999999999</v>
      </c>
      <c r="R23">
        <v>14095</v>
      </c>
      <c r="S23">
        <v>2968.1155829999998</v>
      </c>
      <c r="T23">
        <v>3451.7363386983502</v>
      </c>
      <c r="U23">
        <v>4.6716456324740099E-2</v>
      </c>
      <c r="V23">
        <v>0.12133249158579</v>
      </c>
      <c r="W23">
        <v>1.5366845301185801E-2</v>
      </c>
      <c r="X23">
        <v>12120.2</v>
      </c>
      <c r="Y23">
        <v>182.75</v>
      </c>
      <c r="Z23">
        <v>82220.760601915201</v>
      </c>
      <c r="AA23">
        <v>17.433673469387799</v>
      </c>
      <c r="AB23">
        <v>16.241398538987699</v>
      </c>
      <c r="AC23">
        <v>12.5</v>
      </c>
      <c r="AD23">
        <v>237.44924664000001</v>
      </c>
      <c r="AE23">
        <v>0.3271</v>
      </c>
      <c r="AF23">
        <v>0.108169445669359</v>
      </c>
      <c r="AG23">
        <v>0.172789411058037</v>
      </c>
      <c r="AH23">
        <v>0.28318998903439702</v>
      </c>
      <c r="AI23">
        <v>0</v>
      </c>
      <c r="AJ23" t="s">
        <v>1553</v>
      </c>
      <c r="AK23" t="s">
        <v>1553</v>
      </c>
      <c r="AL23" t="s">
        <v>1553</v>
      </c>
      <c r="AM23">
        <v>1.5</v>
      </c>
      <c r="AN23">
        <v>1.0037558900810799</v>
      </c>
      <c r="AO23">
        <v>24</v>
      </c>
      <c r="AP23">
        <v>4.1905855338691199E-2</v>
      </c>
      <c r="AQ23">
        <v>68.88</v>
      </c>
      <c r="AR23">
        <v>5.6356995914443599</v>
      </c>
      <c r="AS23">
        <v>128049.41</v>
      </c>
      <c r="AT23">
        <v>0.42835820611190401</v>
      </c>
      <c r="AU23">
        <v>41835722.200000003</v>
      </c>
    </row>
    <row r="24" spans="1:47" ht="14.5" x14ac:dyDescent="0.35">
      <c r="A24" s="150" t="s">
        <v>1531</v>
      </c>
      <c r="B24" s="150" t="s">
        <v>583</v>
      </c>
      <c r="C24" t="s">
        <v>135</v>
      </c>
      <c r="D24" t="s">
        <v>2087</v>
      </c>
      <c r="E24">
        <v>81.611999999999995</v>
      </c>
      <c r="F24" t="s">
        <v>1597</v>
      </c>
      <c r="G24" s="151">
        <v>1304877</v>
      </c>
      <c r="H24">
        <v>0.34646014057524499</v>
      </c>
      <c r="I24">
        <v>1304877</v>
      </c>
      <c r="J24">
        <v>3.3905661353311797E-5</v>
      </c>
      <c r="K24">
        <v>0.787099621427091</v>
      </c>
      <c r="L24" s="152">
        <v>154938.39240000001</v>
      </c>
      <c r="M24" s="151">
        <v>32522.5</v>
      </c>
      <c r="N24">
        <v>56</v>
      </c>
      <c r="O24">
        <v>146.133726</v>
      </c>
      <c r="P24">
        <v>16.62</v>
      </c>
      <c r="Q24">
        <v>113.113724</v>
      </c>
      <c r="R24">
        <v>12061.5</v>
      </c>
      <c r="S24">
        <v>4087.9705859999999</v>
      </c>
      <c r="T24">
        <v>5179.5653237332699</v>
      </c>
      <c r="U24">
        <v>0.54723018816750402</v>
      </c>
      <c r="V24">
        <v>0.16137859363746401</v>
      </c>
      <c r="W24">
        <v>9.1933567547445201E-3</v>
      </c>
      <c r="X24">
        <v>9519.5</v>
      </c>
      <c r="Y24">
        <v>297.44</v>
      </c>
      <c r="Z24">
        <v>58687.4955621302</v>
      </c>
      <c r="AA24">
        <v>12.410423452768701</v>
      </c>
      <c r="AB24">
        <v>13.7438494688004</v>
      </c>
      <c r="AC24">
        <v>31.2</v>
      </c>
      <c r="AD24">
        <v>131.02469826923101</v>
      </c>
      <c r="AE24">
        <v>0.50319999999999998</v>
      </c>
      <c r="AF24">
        <v>0.12128949833370101</v>
      </c>
      <c r="AG24">
        <v>0.168191550025835</v>
      </c>
      <c r="AH24">
        <v>0.28948104835953598</v>
      </c>
      <c r="AI24">
        <v>157.56424525310899</v>
      </c>
      <c r="AJ24">
        <v>6.8695914568448604</v>
      </c>
      <c r="AK24">
        <v>1.4426636889514</v>
      </c>
      <c r="AL24">
        <v>4.37014542366461</v>
      </c>
      <c r="AM24">
        <v>0.5</v>
      </c>
      <c r="AN24">
        <v>0.96968036350418696</v>
      </c>
      <c r="AO24">
        <v>27</v>
      </c>
      <c r="AP24">
        <v>2.3902439024390199E-2</v>
      </c>
      <c r="AQ24">
        <v>71.849999999999994</v>
      </c>
      <c r="AR24">
        <v>3.3731394483067998</v>
      </c>
      <c r="AS24">
        <v>725790.05</v>
      </c>
      <c r="AT24">
        <v>0.52311340730919398</v>
      </c>
      <c r="AU24">
        <v>49306951.090000004</v>
      </c>
    </row>
    <row r="25" spans="1:47" ht="14.5" x14ac:dyDescent="0.35">
      <c r="A25" s="150" t="s">
        <v>809</v>
      </c>
      <c r="B25" s="150" t="s">
        <v>570</v>
      </c>
      <c r="C25" t="s">
        <v>172</v>
      </c>
      <c r="D25" t="s">
        <v>2085</v>
      </c>
      <c r="E25">
        <v>91.45</v>
      </c>
      <c r="F25" t="s">
        <v>1598</v>
      </c>
      <c r="G25" s="151">
        <v>-737082</v>
      </c>
      <c r="H25">
        <v>0.281236979890502</v>
      </c>
      <c r="I25">
        <v>-737082</v>
      </c>
      <c r="J25">
        <v>0</v>
      </c>
      <c r="K25">
        <v>0.82718731797115097</v>
      </c>
      <c r="L25" s="152">
        <v>286672.19329999998</v>
      </c>
      <c r="M25" s="151">
        <v>54883</v>
      </c>
      <c r="N25">
        <v>45</v>
      </c>
      <c r="O25">
        <v>30.737490000000001</v>
      </c>
      <c r="P25">
        <v>1</v>
      </c>
      <c r="Q25">
        <v>-13.396689</v>
      </c>
      <c r="R25">
        <v>13166.3</v>
      </c>
      <c r="S25">
        <v>3692.9508420000002</v>
      </c>
      <c r="T25">
        <v>4246.2457791094002</v>
      </c>
      <c r="U25">
        <v>9.3284383610541394E-2</v>
      </c>
      <c r="V25">
        <v>0.10297923131683</v>
      </c>
      <c r="W25">
        <v>1.1294897978498499E-2</v>
      </c>
      <c r="X25">
        <v>11450.7</v>
      </c>
      <c r="Y25">
        <v>224.59</v>
      </c>
      <c r="Z25">
        <v>75103.474375528705</v>
      </c>
      <c r="AA25">
        <v>17.0239043824701</v>
      </c>
      <c r="AB25">
        <v>16.443077795093298</v>
      </c>
      <c r="AC25">
        <v>19.5</v>
      </c>
      <c r="AD25">
        <v>189.382094461538</v>
      </c>
      <c r="AE25">
        <v>0.3901</v>
      </c>
      <c r="AF25">
        <v>0.128873624047778</v>
      </c>
      <c r="AG25">
        <v>0.13707520855250699</v>
      </c>
      <c r="AH25">
        <v>0.27187271267027802</v>
      </c>
      <c r="AI25">
        <v>191.38624645683799</v>
      </c>
      <c r="AJ25">
        <v>6.66707914768386</v>
      </c>
      <c r="AK25">
        <v>1.2224393304847301</v>
      </c>
      <c r="AL25">
        <v>3.3736097512663101</v>
      </c>
      <c r="AM25">
        <v>1.5</v>
      </c>
      <c r="AN25">
        <v>0.83910845433870695</v>
      </c>
      <c r="AO25">
        <v>11</v>
      </c>
      <c r="AP25">
        <v>0.16715031921067899</v>
      </c>
      <c r="AQ25">
        <v>147.55000000000001</v>
      </c>
      <c r="AR25">
        <v>3.7880724322904</v>
      </c>
      <c r="AS25">
        <v>587892.86</v>
      </c>
      <c r="AT25">
        <v>0.53817396576111798</v>
      </c>
      <c r="AU25">
        <v>48622315.020000003</v>
      </c>
    </row>
    <row r="26" spans="1:47" ht="14.5" x14ac:dyDescent="0.35">
      <c r="A26" s="150" t="s">
        <v>810</v>
      </c>
      <c r="B26" s="150" t="s">
        <v>569</v>
      </c>
      <c r="C26" t="s">
        <v>172</v>
      </c>
      <c r="D26" t="s">
        <v>2089</v>
      </c>
      <c r="E26">
        <v>96.674999999999997</v>
      </c>
      <c r="F26" t="s">
        <v>1600</v>
      </c>
      <c r="G26" s="151">
        <v>4534286</v>
      </c>
      <c r="H26">
        <v>0.34767394635570797</v>
      </c>
      <c r="I26">
        <v>4534286</v>
      </c>
      <c r="J26">
        <v>0</v>
      </c>
      <c r="K26">
        <v>0.71030259091237702</v>
      </c>
      <c r="L26" s="152">
        <v>219013.35370000001</v>
      </c>
      <c r="M26" s="151">
        <v>57777</v>
      </c>
      <c r="N26">
        <v>66</v>
      </c>
      <c r="O26">
        <v>51.094363999999999</v>
      </c>
      <c r="P26">
        <v>2</v>
      </c>
      <c r="Q26">
        <v>-18.479662999999999</v>
      </c>
      <c r="R26">
        <v>10735.2</v>
      </c>
      <c r="S26">
        <v>4405.8642309999996</v>
      </c>
      <c r="T26">
        <v>5066.8034951030604</v>
      </c>
      <c r="U26">
        <v>0.106511813890708</v>
      </c>
      <c r="V26">
        <v>9.0524227958217393E-2</v>
      </c>
      <c r="W26">
        <v>2.3971912991978001E-2</v>
      </c>
      <c r="X26">
        <v>9334.9</v>
      </c>
      <c r="Y26">
        <v>236.5</v>
      </c>
      <c r="Z26">
        <v>66237.187949259998</v>
      </c>
      <c r="AA26">
        <v>12.176</v>
      </c>
      <c r="AB26">
        <v>18.6294470655391</v>
      </c>
      <c r="AC26">
        <v>25</v>
      </c>
      <c r="AD26">
        <v>176.23456924000001</v>
      </c>
      <c r="AE26">
        <v>0.37740000000000001</v>
      </c>
      <c r="AF26">
        <v>0.10960497457713</v>
      </c>
      <c r="AG26">
        <v>0.167127121746003</v>
      </c>
      <c r="AH26">
        <v>0.28031369103039799</v>
      </c>
      <c r="AI26">
        <v>157.68461386344501</v>
      </c>
      <c r="AJ26">
        <v>5.9835022749615998</v>
      </c>
      <c r="AK26">
        <v>1.6283319155306299</v>
      </c>
      <c r="AL26">
        <v>2.1010067118924098</v>
      </c>
      <c r="AM26">
        <v>1.25</v>
      </c>
      <c r="AN26">
        <v>1.31036331669268</v>
      </c>
      <c r="AO26">
        <v>21</v>
      </c>
      <c r="AP26">
        <v>7.0602807597027306E-2</v>
      </c>
      <c r="AQ26">
        <v>112.76</v>
      </c>
      <c r="AR26">
        <v>2.0213788592825699</v>
      </c>
      <c r="AS26">
        <v>1625224.44</v>
      </c>
      <c r="AT26">
        <v>0.53865456683630797</v>
      </c>
      <c r="AU26">
        <v>47298021.100000001</v>
      </c>
    </row>
    <row r="27" spans="1:47" ht="14.5" x14ac:dyDescent="0.35">
      <c r="A27" s="150" t="s">
        <v>811</v>
      </c>
      <c r="B27" s="150" t="s">
        <v>468</v>
      </c>
      <c r="C27" t="s">
        <v>159</v>
      </c>
      <c r="D27" t="s">
        <v>2089</v>
      </c>
      <c r="E27">
        <v>93.837000000000003</v>
      </c>
      <c r="F27" t="s">
        <v>1601</v>
      </c>
      <c r="G27" s="151">
        <v>643217</v>
      </c>
      <c r="H27">
        <v>0.440540724290301</v>
      </c>
      <c r="I27">
        <v>643217</v>
      </c>
      <c r="J27">
        <v>0</v>
      </c>
      <c r="K27">
        <v>0.72697710041921104</v>
      </c>
      <c r="L27" s="152">
        <v>171146.85260000001</v>
      </c>
      <c r="M27" s="151">
        <v>39160</v>
      </c>
      <c r="N27">
        <v>33</v>
      </c>
      <c r="O27">
        <v>11.689055</v>
      </c>
      <c r="P27">
        <v>0</v>
      </c>
      <c r="Q27">
        <v>159.606639</v>
      </c>
      <c r="R27">
        <v>12437.8</v>
      </c>
      <c r="S27">
        <v>711.83613300000002</v>
      </c>
      <c r="T27">
        <v>776.498119216433</v>
      </c>
      <c r="U27">
        <v>0.13000205343608201</v>
      </c>
      <c r="V27">
        <v>0.10429261673908299</v>
      </c>
      <c r="W27">
        <v>0</v>
      </c>
      <c r="X27">
        <v>11402</v>
      </c>
      <c r="Y27">
        <v>44.79</v>
      </c>
      <c r="Z27">
        <v>68013.511274838107</v>
      </c>
      <c r="AA27">
        <v>17.230769230769202</v>
      </c>
      <c r="AB27">
        <v>15.892746885465501</v>
      </c>
      <c r="AC27">
        <v>6</v>
      </c>
      <c r="AD27">
        <v>118.63935549999999</v>
      </c>
      <c r="AE27">
        <v>0.3271</v>
      </c>
      <c r="AF27">
        <v>0.10961817332314</v>
      </c>
      <c r="AG27">
        <v>0.17210206887023899</v>
      </c>
      <c r="AH27">
        <v>0.289147332528985</v>
      </c>
      <c r="AI27">
        <v>283.77317564462498</v>
      </c>
      <c r="AJ27">
        <v>3.9390958910891101</v>
      </c>
      <c r="AK27">
        <v>1.3781526732673299</v>
      </c>
      <c r="AL27">
        <v>1.41147935643564</v>
      </c>
      <c r="AM27">
        <v>2.5</v>
      </c>
      <c r="AN27">
        <v>1.1089465141741199</v>
      </c>
      <c r="AO27">
        <v>52</v>
      </c>
      <c r="AP27">
        <v>0</v>
      </c>
      <c r="AQ27">
        <v>4.67</v>
      </c>
      <c r="AR27">
        <v>3.9664401323042999</v>
      </c>
      <c r="AS27">
        <v>139823.46</v>
      </c>
      <c r="AT27">
        <v>0.65977263337375402</v>
      </c>
      <c r="AU27">
        <v>8853642.1199999992</v>
      </c>
    </row>
    <row r="28" spans="1:47" ht="14.5" x14ac:dyDescent="0.35">
      <c r="A28" s="150" t="s">
        <v>812</v>
      </c>
      <c r="B28" s="150" t="s">
        <v>106</v>
      </c>
      <c r="C28" t="s">
        <v>97</v>
      </c>
      <c r="D28" t="s">
        <v>2085</v>
      </c>
      <c r="E28">
        <v>70.680000000000007</v>
      </c>
      <c r="F28" t="s">
        <v>1602</v>
      </c>
      <c r="G28" s="151">
        <v>925983</v>
      </c>
      <c r="H28">
        <v>0.433758256580135</v>
      </c>
      <c r="I28">
        <v>1138472</v>
      </c>
      <c r="J28">
        <v>1.21094401428732E-2</v>
      </c>
      <c r="K28">
        <v>0.77938445693429204</v>
      </c>
      <c r="L28" s="152">
        <v>106240.91069999999</v>
      </c>
      <c r="M28" s="151">
        <v>29340</v>
      </c>
      <c r="N28">
        <v>100</v>
      </c>
      <c r="O28">
        <v>150.22705199999999</v>
      </c>
      <c r="P28">
        <v>24</v>
      </c>
      <c r="Q28">
        <v>-163.98509899999999</v>
      </c>
      <c r="R28">
        <v>15504.4</v>
      </c>
      <c r="S28">
        <v>3519.102832</v>
      </c>
      <c r="T28">
        <v>4823.9776971043902</v>
      </c>
      <c r="U28">
        <v>0.729922017521766</v>
      </c>
      <c r="V28">
        <v>0.18731873675466401</v>
      </c>
      <c r="W28">
        <v>9.8508374591311197E-3</v>
      </c>
      <c r="X28">
        <v>11310.5</v>
      </c>
      <c r="Y28">
        <v>257.99</v>
      </c>
      <c r="Z28">
        <v>71675.685918058807</v>
      </c>
      <c r="AA28">
        <v>12.134328358209</v>
      </c>
      <c r="AB28">
        <v>13.640462157448001</v>
      </c>
      <c r="AC28">
        <v>24</v>
      </c>
      <c r="AD28">
        <v>146.62928466666699</v>
      </c>
      <c r="AE28">
        <v>0.47810000000000002</v>
      </c>
      <c r="AF28">
        <v>0.110231195842718</v>
      </c>
      <c r="AG28">
        <v>0.18862629135984099</v>
      </c>
      <c r="AH28">
        <v>0.30207934952745202</v>
      </c>
      <c r="AI28">
        <v>182.511859033962</v>
      </c>
      <c r="AJ28">
        <v>7.5433195594431099</v>
      </c>
      <c r="AK28">
        <v>0.49051784429795198</v>
      </c>
      <c r="AL28">
        <v>4.7113697339781204</v>
      </c>
      <c r="AM28">
        <v>0.9</v>
      </c>
      <c r="AN28">
        <v>0.94268385114290298</v>
      </c>
      <c r="AO28">
        <v>9</v>
      </c>
      <c r="AP28">
        <v>4.2638777152051499E-2</v>
      </c>
      <c r="AQ28">
        <v>127.78</v>
      </c>
      <c r="AR28">
        <v>3.0183399638165098</v>
      </c>
      <c r="AS28">
        <v>830521.39</v>
      </c>
      <c r="AT28">
        <v>0.660087748940968</v>
      </c>
      <c r="AU28">
        <v>54561558.539999999</v>
      </c>
    </row>
    <row r="29" spans="1:47" ht="14.5" x14ac:dyDescent="0.35">
      <c r="A29" s="150" t="s">
        <v>813</v>
      </c>
      <c r="B29" s="150" t="s">
        <v>337</v>
      </c>
      <c r="C29" t="s">
        <v>112</v>
      </c>
      <c r="D29" t="s">
        <v>2085</v>
      </c>
      <c r="E29">
        <v>77.334999999999994</v>
      </c>
      <c r="F29" t="s">
        <v>1603</v>
      </c>
      <c r="G29" s="151">
        <v>510458</v>
      </c>
      <c r="H29">
        <v>0.59012218891093005</v>
      </c>
      <c r="I29">
        <v>312952</v>
      </c>
      <c r="J29">
        <v>3.7609313970575699E-3</v>
      </c>
      <c r="K29">
        <v>0.55335168027880299</v>
      </c>
      <c r="L29" s="152">
        <v>194421.8414</v>
      </c>
      <c r="M29" s="151">
        <v>32729</v>
      </c>
      <c r="N29">
        <v>14</v>
      </c>
      <c r="O29">
        <v>23.172560000000001</v>
      </c>
      <c r="P29">
        <v>0</v>
      </c>
      <c r="Q29">
        <v>132.27389299999999</v>
      </c>
      <c r="R29">
        <v>12030.1</v>
      </c>
      <c r="S29">
        <v>1339.4376319999999</v>
      </c>
      <c r="T29">
        <v>1517.59460684951</v>
      </c>
      <c r="U29">
        <v>0.375267898703525</v>
      </c>
      <c r="V29">
        <v>9.8727502099101097E-2</v>
      </c>
      <c r="W29">
        <v>5.5245004307736699E-4</v>
      </c>
      <c r="X29">
        <v>10617.9</v>
      </c>
      <c r="Y29">
        <v>77.44</v>
      </c>
      <c r="Z29">
        <v>62135.435175619801</v>
      </c>
      <c r="AA29">
        <v>15.4</v>
      </c>
      <c r="AB29">
        <v>17.296457024793401</v>
      </c>
      <c r="AC29">
        <v>7</v>
      </c>
      <c r="AD29">
        <v>191.348233142857</v>
      </c>
      <c r="AE29">
        <v>0.23899999999999999</v>
      </c>
      <c r="AF29">
        <v>0.10615289833410201</v>
      </c>
      <c r="AG29">
        <v>0.20485447739186399</v>
      </c>
      <c r="AH29">
        <v>0.34325188704551601</v>
      </c>
      <c r="AI29">
        <v>190.30374681902299</v>
      </c>
      <c r="AJ29">
        <v>7.2182132993330699</v>
      </c>
      <c r="AK29">
        <v>1.3867913691643801</v>
      </c>
      <c r="AL29">
        <v>4.4584169870537496</v>
      </c>
      <c r="AM29">
        <v>1.25</v>
      </c>
      <c r="AN29">
        <v>1.5504972683814</v>
      </c>
      <c r="AO29">
        <v>125</v>
      </c>
      <c r="AP29">
        <v>5.2631578947368403E-3</v>
      </c>
      <c r="AQ29">
        <v>3.04</v>
      </c>
      <c r="AR29">
        <v>2.5139909756452599</v>
      </c>
      <c r="AS29">
        <v>386309.97</v>
      </c>
      <c r="AT29">
        <v>0.52581768883734004</v>
      </c>
      <c r="AU29">
        <v>16113618.27</v>
      </c>
    </row>
    <row r="30" spans="1:47" ht="14.5" x14ac:dyDescent="0.35">
      <c r="A30" s="150" t="s">
        <v>814</v>
      </c>
      <c r="B30" s="150" t="s">
        <v>438</v>
      </c>
      <c r="C30" t="s">
        <v>374</v>
      </c>
      <c r="D30" t="s">
        <v>2086</v>
      </c>
      <c r="E30">
        <v>81.069999999999993</v>
      </c>
      <c r="F30" t="s">
        <v>1604</v>
      </c>
      <c r="G30" s="151">
        <v>-305257</v>
      </c>
      <c r="H30">
        <v>0.129587143013244</v>
      </c>
      <c r="I30">
        <v>-305257</v>
      </c>
      <c r="J30">
        <v>1.7478389072096E-3</v>
      </c>
      <c r="K30">
        <v>0.75003665894905103</v>
      </c>
      <c r="L30" s="152">
        <v>115381.63189999999</v>
      </c>
      <c r="M30" s="151">
        <v>39167</v>
      </c>
      <c r="N30">
        <v>96</v>
      </c>
      <c r="O30">
        <v>75.151341000000002</v>
      </c>
      <c r="P30">
        <v>0</v>
      </c>
      <c r="Q30">
        <v>-63.439534999999999</v>
      </c>
      <c r="R30">
        <v>10543.8</v>
      </c>
      <c r="S30">
        <v>2302.993747</v>
      </c>
      <c r="T30">
        <v>2933.7480995946298</v>
      </c>
      <c r="U30">
        <v>0.32194038779558998</v>
      </c>
      <c r="V30">
        <v>0.18905018155917699</v>
      </c>
      <c r="W30">
        <v>7.2153548057375602E-3</v>
      </c>
      <c r="X30">
        <v>8276.9</v>
      </c>
      <c r="Y30">
        <v>142.43</v>
      </c>
      <c r="Z30">
        <v>63662.760654356498</v>
      </c>
      <c r="AA30">
        <v>11.207792207792201</v>
      </c>
      <c r="AB30">
        <v>16.169302443305501</v>
      </c>
      <c r="AC30">
        <v>14</v>
      </c>
      <c r="AD30">
        <v>164.49955335714299</v>
      </c>
      <c r="AE30">
        <v>0.62909999999999999</v>
      </c>
      <c r="AF30">
        <v>0.11495151211351599</v>
      </c>
      <c r="AG30">
        <v>0.182619809809243</v>
      </c>
      <c r="AH30">
        <v>0.30102134287340498</v>
      </c>
      <c r="AI30">
        <v>123.53485560723099</v>
      </c>
      <c r="AJ30">
        <v>5.4100555008787303</v>
      </c>
      <c r="AK30">
        <v>1.1426208787346199</v>
      </c>
      <c r="AL30">
        <v>3.5254401757469198</v>
      </c>
      <c r="AM30">
        <v>1.5</v>
      </c>
      <c r="AN30">
        <v>1.4740717042054801</v>
      </c>
      <c r="AO30">
        <v>26</v>
      </c>
      <c r="AP30">
        <v>3.2786885245901599E-2</v>
      </c>
      <c r="AQ30">
        <v>59.96</v>
      </c>
      <c r="AR30">
        <v>3.0338829524193098</v>
      </c>
      <c r="AS30">
        <v>421252.05</v>
      </c>
      <c r="AT30">
        <v>0.58079715759741601</v>
      </c>
      <c r="AU30">
        <v>24282276.73</v>
      </c>
    </row>
    <row r="31" spans="1:47" ht="14.5" x14ac:dyDescent="0.35">
      <c r="A31" s="150" t="s">
        <v>815</v>
      </c>
      <c r="B31" s="150" t="s">
        <v>396</v>
      </c>
      <c r="C31" t="s">
        <v>163</v>
      </c>
      <c r="D31" t="s">
        <v>2085</v>
      </c>
      <c r="E31">
        <v>90.366</v>
      </c>
      <c r="F31" t="s">
        <v>1605</v>
      </c>
      <c r="G31" s="151">
        <v>543270</v>
      </c>
      <c r="H31">
        <v>0.86029430459001899</v>
      </c>
      <c r="I31">
        <v>361278</v>
      </c>
      <c r="J31">
        <v>2.7560569231535599E-3</v>
      </c>
      <c r="K31">
        <v>0.75375516638441198</v>
      </c>
      <c r="L31" s="152">
        <v>162879.38819999999</v>
      </c>
      <c r="M31" s="151">
        <v>38575.5</v>
      </c>
      <c r="N31">
        <v>40</v>
      </c>
      <c r="O31">
        <v>29.876235000000001</v>
      </c>
      <c r="P31">
        <v>0</v>
      </c>
      <c r="Q31">
        <v>66.539961000000005</v>
      </c>
      <c r="R31">
        <v>10804.6</v>
      </c>
      <c r="S31">
        <v>1702.236813</v>
      </c>
      <c r="T31">
        <v>1985.53287805029</v>
      </c>
      <c r="U31">
        <v>0.49330673475453701</v>
      </c>
      <c r="V31">
        <v>0.10663949376120101</v>
      </c>
      <c r="W31">
        <v>1.1749246548576401E-3</v>
      </c>
      <c r="X31">
        <v>9263</v>
      </c>
      <c r="Y31">
        <v>99.3</v>
      </c>
      <c r="Z31">
        <v>62881.355991943601</v>
      </c>
      <c r="AA31">
        <v>12.7435897435897</v>
      </c>
      <c r="AB31">
        <v>17.142364682779501</v>
      </c>
      <c r="AC31">
        <v>14</v>
      </c>
      <c r="AD31">
        <v>121.588343785714</v>
      </c>
      <c r="AE31">
        <v>0.27679999999999999</v>
      </c>
      <c r="AF31">
        <v>0.113847241497517</v>
      </c>
      <c r="AG31">
        <v>0.138472528567612</v>
      </c>
      <c r="AH31">
        <v>0.25570426933468199</v>
      </c>
      <c r="AI31">
        <v>201.404409411042</v>
      </c>
      <c r="AJ31">
        <v>5.5843260373704204</v>
      </c>
      <c r="AK31">
        <v>1.11048314364219</v>
      </c>
      <c r="AL31">
        <v>3.3834232786330598</v>
      </c>
      <c r="AM31">
        <v>3.25</v>
      </c>
      <c r="AN31">
        <v>1.4704137211064101</v>
      </c>
      <c r="AO31">
        <v>46</v>
      </c>
      <c r="AP31">
        <v>1.3442867811799901E-2</v>
      </c>
      <c r="AQ31">
        <v>28.07</v>
      </c>
      <c r="AR31">
        <v>3.2904006011729101</v>
      </c>
      <c r="AS31">
        <v>363759.11</v>
      </c>
      <c r="AT31">
        <v>0.65983442248845603</v>
      </c>
      <c r="AU31">
        <v>18392011.800000001</v>
      </c>
    </row>
    <row r="32" spans="1:47" ht="14.5" x14ac:dyDescent="0.35">
      <c r="A32" s="150" t="s">
        <v>816</v>
      </c>
      <c r="B32" s="150" t="s">
        <v>107</v>
      </c>
      <c r="C32" t="s">
        <v>108</v>
      </c>
      <c r="D32" t="s">
        <v>2089</v>
      </c>
      <c r="E32">
        <v>102.364</v>
      </c>
      <c r="F32" t="s">
        <v>1606</v>
      </c>
      <c r="G32" s="151">
        <v>-1506636</v>
      </c>
      <c r="H32">
        <v>0.37880960666345098</v>
      </c>
      <c r="I32">
        <v>-840689</v>
      </c>
      <c r="J32">
        <v>5.0602190928224003E-3</v>
      </c>
      <c r="K32">
        <v>0.85150179274156801</v>
      </c>
      <c r="L32" s="152">
        <v>266177.9903</v>
      </c>
      <c r="M32" s="151">
        <v>63635</v>
      </c>
      <c r="N32">
        <v>51</v>
      </c>
      <c r="O32">
        <v>20.490988999999999</v>
      </c>
      <c r="P32">
        <v>0</v>
      </c>
      <c r="Q32">
        <v>-2</v>
      </c>
      <c r="R32">
        <v>15466.5</v>
      </c>
      <c r="S32">
        <v>2424.374742</v>
      </c>
      <c r="T32">
        <v>2754.5854461198401</v>
      </c>
      <c r="U32">
        <v>6.1487674086649097E-2</v>
      </c>
      <c r="V32">
        <v>0.109261320624664</v>
      </c>
      <c r="W32">
        <v>4.8463617428662403E-3</v>
      </c>
      <c r="X32">
        <v>13612.4</v>
      </c>
      <c r="Y32">
        <v>168.97</v>
      </c>
      <c r="Z32">
        <v>86608.843344972498</v>
      </c>
      <c r="AA32">
        <v>17.298342541436501</v>
      </c>
      <c r="AB32">
        <v>14.347959649641901</v>
      </c>
      <c r="AC32">
        <v>30</v>
      </c>
      <c r="AD32">
        <v>80.812491399999999</v>
      </c>
      <c r="AE32">
        <v>0.40260000000000001</v>
      </c>
      <c r="AF32">
        <v>0.118039975631944</v>
      </c>
      <c r="AG32">
        <v>0.122168716391356</v>
      </c>
      <c r="AH32">
        <v>0.24627247821208301</v>
      </c>
      <c r="AI32">
        <v>187.490404072194</v>
      </c>
      <c r="AJ32">
        <v>7.20132212950476</v>
      </c>
      <c r="AK32">
        <v>1.23356689187257</v>
      </c>
      <c r="AL32">
        <v>5.6260694053640199</v>
      </c>
      <c r="AM32">
        <v>0</v>
      </c>
      <c r="AN32">
        <v>1.40181390106075</v>
      </c>
      <c r="AO32">
        <v>5</v>
      </c>
      <c r="AP32">
        <v>0.15185185185185199</v>
      </c>
      <c r="AQ32">
        <v>150.4</v>
      </c>
      <c r="AR32">
        <v>4.0223892560435903</v>
      </c>
      <c r="AS32">
        <v>355818.8</v>
      </c>
      <c r="AT32">
        <v>0.50173532308003399</v>
      </c>
      <c r="AU32">
        <v>37496641.640000001</v>
      </c>
    </row>
    <row r="33" spans="1:47" ht="14.5" x14ac:dyDescent="0.35">
      <c r="A33" s="150" t="s">
        <v>817</v>
      </c>
      <c r="B33" s="150" t="s">
        <v>109</v>
      </c>
      <c r="C33" t="s">
        <v>108</v>
      </c>
      <c r="D33" t="s">
        <v>2089</v>
      </c>
      <c r="E33">
        <v>103.249</v>
      </c>
      <c r="F33" t="s">
        <v>1607</v>
      </c>
      <c r="G33" s="151">
        <v>526937</v>
      </c>
      <c r="H33">
        <v>0.68651515552551301</v>
      </c>
      <c r="I33">
        <v>526937</v>
      </c>
      <c r="J33">
        <v>0</v>
      </c>
      <c r="K33">
        <v>0.78928185390899597</v>
      </c>
      <c r="L33" s="152">
        <v>531419.29850000003</v>
      </c>
      <c r="M33" s="151">
        <v>60816.5</v>
      </c>
      <c r="N33">
        <v>12</v>
      </c>
      <c r="O33">
        <v>21.382935</v>
      </c>
      <c r="P33">
        <v>0</v>
      </c>
      <c r="Q33">
        <v>-3.1956639999999998</v>
      </c>
      <c r="R33">
        <v>22423.4</v>
      </c>
      <c r="S33">
        <v>1526.1575190000001</v>
      </c>
      <c r="T33">
        <v>1893.0342991541399</v>
      </c>
      <c r="U33">
        <v>0.12615869764620299</v>
      </c>
      <c r="V33">
        <v>0.14045053628569801</v>
      </c>
      <c r="W33">
        <v>4.0494511366359197E-2</v>
      </c>
      <c r="X33">
        <v>18077.7</v>
      </c>
      <c r="Y33">
        <v>137.77000000000001</v>
      </c>
      <c r="Z33">
        <v>95458.507004427694</v>
      </c>
      <c r="AA33">
        <v>17.8</v>
      </c>
      <c r="AB33">
        <v>11.0775750816578</v>
      </c>
      <c r="AC33">
        <v>13</v>
      </c>
      <c r="AD33">
        <v>117.396732230769</v>
      </c>
      <c r="AE33">
        <v>0.45300000000000001</v>
      </c>
      <c r="AF33">
        <v>0.120002625588496</v>
      </c>
      <c r="AG33">
        <v>0.115599099008543</v>
      </c>
      <c r="AH33">
        <v>0.239961578473985</v>
      </c>
      <c r="AI33">
        <v>335.99546155366397</v>
      </c>
      <c r="AJ33">
        <v>6.8516118155473498</v>
      </c>
      <c r="AK33">
        <v>1.6102863400041301</v>
      </c>
      <c r="AL33">
        <v>1.0805436618290001</v>
      </c>
      <c r="AM33">
        <v>2.7</v>
      </c>
      <c r="AN33" t="s">
        <v>1553</v>
      </c>
      <c r="AO33">
        <v>5</v>
      </c>
      <c r="AP33">
        <v>0.37623762376237602</v>
      </c>
      <c r="AQ33" t="s">
        <v>1553</v>
      </c>
      <c r="AR33">
        <v>5.0628403439545098</v>
      </c>
      <c r="AS33">
        <v>42368.77</v>
      </c>
      <c r="AT33">
        <v>0.44060181823064998</v>
      </c>
      <c r="AU33">
        <v>34221665.200000003</v>
      </c>
    </row>
    <row r="34" spans="1:47" ht="14.5" x14ac:dyDescent="0.35">
      <c r="A34" s="150" t="s">
        <v>818</v>
      </c>
      <c r="B34" s="150" t="s">
        <v>448</v>
      </c>
      <c r="C34" t="s">
        <v>167</v>
      </c>
      <c r="D34" t="s">
        <v>2089</v>
      </c>
      <c r="E34">
        <v>85.650999999999996</v>
      </c>
      <c r="F34" t="s">
        <v>1608</v>
      </c>
      <c r="G34" s="151">
        <v>1255569</v>
      </c>
      <c r="H34">
        <v>0.166486976008519</v>
      </c>
      <c r="I34">
        <v>1229510</v>
      </c>
      <c r="J34">
        <v>0</v>
      </c>
      <c r="K34">
        <v>0.69860593870113297</v>
      </c>
      <c r="L34" s="152">
        <v>179310.46950000001</v>
      </c>
      <c r="M34" s="151">
        <v>35218</v>
      </c>
      <c r="N34">
        <v>60</v>
      </c>
      <c r="O34">
        <v>48.777154000000003</v>
      </c>
      <c r="P34">
        <v>0</v>
      </c>
      <c r="Q34">
        <v>103.12654000000001</v>
      </c>
      <c r="R34">
        <v>11652.7</v>
      </c>
      <c r="S34">
        <v>1646.270254</v>
      </c>
      <c r="T34">
        <v>1994.6690852471199</v>
      </c>
      <c r="U34">
        <v>0.40244437290306501</v>
      </c>
      <c r="V34">
        <v>0.15334183399513701</v>
      </c>
      <c r="W34">
        <v>0</v>
      </c>
      <c r="X34">
        <v>9617.4</v>
      </c>
      <c r="Y34">
        <v>111.2</v>
      </c>
      <c r="Z34">
        <v>59212.398201438802</v>
      </c>
      <c r="AA34">
        <v>14.723214285714301</v>
      </c>
      <c r="AB34">
        <v>14.8045886151079</v>
      </c>
      <c r="AC34">
        <v>14.2</v>
      </c>
      <c r="AD34">
        <v>115.93452492957699</v>
      </c>
      <c r="AE34">
        <v>0.21390000000000001</v>
      </c>
      <c r="AF34">
        <v>0.108865372049071</v>
      </c>
      <c r="AG34">
        <v>0.208376542460113</v>
      </c>
      <c r="AH34">
        <v>0.31995157223997001</v>
      </c>
      <c r="AI34">
        <v>149.66679948285099</v>
      </c>
      <c r="AJ34">
        <v>7.26386729276925</v>
      </c>
      <c r="AK34">
        <v>1.99924956979123</v>
      </c>
      <c r="AL34">
        <v>3.62324178544758</v>
      </c>
      <c r="AM34">
        <v>0.5</v>
      </c>
      <c r="AN34">
        <v>1.0009630451237499</v>
      </c>
      <c r="AO34">
        <v>112</v>
      </c>
      <c r="AP34">
        <v>0</v>
      </c>
      <c r="AQ34">
        <v>7.58</v>
      </c>
      <c r="AR34">
        <v>2.7843582955035</v>
      </c>
      <c r="AS34">
        <v>374780.76</v>
      </c>
      <c r="AT34">
        <v>0.58101706496065397</v>
      </c>
      <c r="AU34">
        <v>19183508.789999999</v>
      </c>
    </row>
    <row r="35" spans="1:47" ht="14.5" x14ac:dyDescent="0.35">
      <c r="A35" s="150" t="s">
        <v>819</v>
      </c>
      <c r="B35" s="150" t="s">
        <v>506</v>
      </c>
      <c r="C35" t="s">
        <v>175</v>
      </c>
      <c r="D35" t="s">
        <v>2089</v>
      </c>
      <c r="E35">
        <v>92.289000000000001</v>
      </c>
      <c r="F35" t="s">
        <v>1609</v>
      </c>
      <c r="G35" s="151">
        <v>6267460</v>
      </c>
      <c r="H35">
        <v>0.2852602006428</v>
      </c>
      <c r="I35">
        <v>6512018</v>
      </c>
      <c r="J35">
        <v>0</v>
      </c>
      <c r="K35">
        <v>0.79115749250992096</v>
      </c>
      <c r="L35" s="152">
        <v>259614.4339</v>
      </c>
      <c r="M35" s="151">
        <v>55613</v>
      </c>
      <c r="N35">
        <v>521</v>
      </c>
      <c r="O35">
        <v>309.89730400000002</v>
      </c>
      <c r="P35">
        <v>0</v>
      </c>
      <c r="Q35">
        <v>-49.106385000000003</v>
      </c>
      <c r="R35">
        <v>13010</v>
      </c>
      <c r="S35">
        <v>7810.6823560000003</v>
      </c>
      <c r="T35">
        <v>9646.0228776139193</v>
      </c>
      <c r="U35">
        <v>0.104795982436954</v>
      </c>
      <c r="V35">
        <v>0.16433095810304099</v>
      </c>
      <c r="W35">
        <v>2.5924267787494199E-2</v>
      </c>
      <c r="X35">
        <v>10534.6</v>
      </c>
      <c r="Y35">
        <v>453.69</v>
      </c>
      <c r="Z35">
        <v>75200.160065242701</v>
      </c>
      <c r="AA35">
        <v>14.220858895705501</v>
      </c>
      <c r="AB35">
        <v>17.215901509841501</v>
      </c>
      <c r="AC35">
        <v>39.6</v>
      </c>
      <c r="AD35">
        <v>197.23945343434301</v>
      </c>
      <c r="AE35" t="s">
        <v>1553</v>
      </c>
      <c r="AF35">
        <v>0.120161422327485</v>
      </c>
      <c r="AG35">
        <v>0.13735551249310299</v>
      </c>
      <c r="AH35">
        <v>0.26459106384585102</v>
      </c>
      <c r="AI35">
        <v>149.80714189473599</v>
      </c>
      <c r="AJ35">
        <v>5.6815759048830197</v>
      </c>
      <c r="AK35">
        <v>0.92484195313888795</v>
      </c>
      <c r="AL35">
        <v>2.8958907046943199</v>
      </c>
      <c r="AM35">
        <v>2</v>
      </c>
      <c r="AN35">
        <v>1.04623538617361</v>
      </c>
      <c r="AO35">
        <v>47</v>
      </c>
      <c r="AP35">
        <v>5.5163682401880999E-2</v>
      </c>
      <c r="AQ35">
        <v>108.68</v>
      </c>
      <c r="AR35">
        <v>3.4426227387066799</v>
      </c>
      <c r="AS35">
        <v>1663637.36</v>
      </c>
      <c r="AT35">
        <v>0.58994987903603702</v>
      </c>
      <c r="AU35">
        <v>101616709.84</v>
      </c>
    </row>
    <row r="36" spans="1:47" ht="14.5" x14ac:dyDescent="0.35">
      <c r="A36" s="150" t="s">
        <v>820</v>
      </c>
      <c r="B36" s="150" t="s">
        <v>110</v>
      </c>
      <c r="C36" t="s">
        <v>108</v>
      </c>
      <c r="D36" t="s">
        <v>2089</v>
      </c>
      <c r="E36">
        <v>42.054000000000002</v>
      </c>
      <c r="F36" t="s">
        <v>1610</v>
      </c>
      <c r="G36" s="151">
        <v>-361013</v>
      </c>
      <c r="H36">
        <v>0.40073964954230101</v>
      </c>
      <c r="I36">
        <v>-90885</v>
      </c>
      <c r="J36">
        <v>1.10805244216761E-3</v>
      </c>
      <c r="K36">
        <v>0.78554940365829695</v>
      </c>
      <c r="L36" s="152">
        <v>234409.60010000001</v>
      </c>
      <c r="M36" s="151">
        <v>32972</v>
      </c>
      <c r="N36">
        <v>60</v>
      </c>
      <c r="O36">
        <v>281.59205600000001</v>
      </c>
      <c r="P36">
        <v>140.19707600000001</v>
      </c>
      <c r="Q36">
        <v>-40.423042000000002</v>
      </c>
      <c r="R36">
        <v>19473.5</v>
      </c>
      <c r="S36">
        <v>2698.9825080000001</v>
      </c>
      <c r="T36">
        <v>3647.9087965705098</v>
      </c>
      <c r="U36">
        <v>0.62778057322630099</v>
      </c>
      <c r="V36">
        <v>0.20453488985709301</v>
      </c>
      <c r="W36">
        <v>2.3677864087883901E-2</v>
      </c>
      <c r="X36">
        <v>14407.9</v>
      </c>
      <c r="Y36">
        <v>231.91</v>
      </c>
      <c r="Z36">
        <v>73129.495882023199</v>
      </c>
      <c r="AA36">
        <v>10.9094650205761</v>
      </c>
      <c r="AB36">
        <v>11.638060057781001</v>
      </c>
      <c r="AC36">
        <v>33</v>
      </c>
      <c r="AD36">
        <v>81.7873487272727</v>
      </c>
      <c r="AE36">
        <v>0.55349999999999999</v>
      </c>
      <c r="AF36">
        <v>0.139264114672178</v>
      </c>
      <c r="AG36">
        <v>9.5169185919896301E-2</v>
      </c>
      <c r="AH36">
        <v>0.240450705055857</v>
      </c>
      <c r="AI36">
        <v>293.488749057132</v>
      </c>
      <c r="AJ36">
        <v>5.8002494189650298</v>
      </c>
      <c r="AK36">
        <v>1.0351844730792401</v>
      </c>
      <c r="AL36">
        <v>2.1934418100265001</v>
      </c>
      <c r="AM36">
        <v>1</v>
      </c>
      <c r="AN36">
        <v>0.55469558170050803</v>
      </c>
      <c r="AO36">
        <v>20</v>
      </c>
      <c r="AP36">
        <v>0.12587904360056301</v>
      </c>
      <c r="AQ36">
        <v>56.7</v>
      </c>
      <c r="AR36">
        <v>2.5780224226046702</v>
      </c>
      <c r="AS36">
        <v>881689.37</v>
      </c>
      <c r="AT36">
        <v>0.51792357398511402</v>
      </c>
      <c r="AU36">
        <v>52558735.859999999</v>
      </c>
    </row>
    <row r="37" spans="1:47" ht="14.5" x14ac:dyDescent="0.35">
      <c r="A37" s="150" t="s">
        <v>821</v>
      </c>
      <c r="B37" s="150" t="s">
        <v>111</v>
      </c>
      <c r="C37" t="s">
        <v>112</v>
      </c>
      <c r="D37" t="s">
        <v>2088</v>
      </c>
      <c r="E37">
        <v>71.066999999999993</v>
      </c>
      <c r="F37" t="s">
        <v>1611</v>
      </c>
      <c r="G37" s="151">
        <v>2474326</v>
      </c>
      <c r="H37">
        <v>1.1640301156541</v>
      </c>
      <c r="I37">
        <v>2474326</v>
      </c>
      <c r="J37">
        <v>0</v>
      </c>
      <c r="K37">
        <v>0.48438152899561798</v>
      </c>
      <c r="L37" s="152">
        <v>225586.33869999999</v>
      </c>
      <c r="M37" s="151">
        <v>30562</v>
      </c>
      <c r="N37" t="s">
        <v>1553</v>
      </c>
      <c r="O37">
        <v>25.847594000000001</v>
      </c>
      <c r="P37">
        <v>27.403096000000001</v>
      </c>
      <c r="Q37">
        <v>-88.852193999999997</v>
      </c>
      <c r="R37">
        <v>14192.5</v>
      </c>
      <c r="S37">
        <v>1119.9831799999999</v>
      </c>
      <c r="T37">
        <v>1556.6260604485699</v>
      </c>
      <c r="U37">
        <v>0.52333234683042296</v>
      </c>
      <c r="V37">
        <v>0.23453684456225499</v>
      </c>
      <c r="W37">
        <v>0</v>
      </c>
      <c r="X37">
        <v>10211.4</v>
      </c>
      <c r="Y37">
        <v>80.540000000000006</v>
      </c>
      <c r="Z37">
        <v>54506.171591755701</v>
      </c>
      <c r="AA37">
        <v>13.1829268292683</v>
      </c>
      <c r="AB37">
        <v>13.9059247578843</v>
      </c>
      <c r="AC37">
        <v>10.25</v>
      </c>
      <c r="AD37">
        <v>109.266651707317</v>
      </c>
      <c r="AE37">
        <v>0.23899999999999999</v>
      </c>
      <c r="AF37">
        <v>0.122187412478861</v>
      </c>
      <c r="AG37">
        <v>0.214232152264591</v>
      </c>
      <c r="AH37">
        <v>0.33806397909216501</v>
      </c>
      <c r="AI37">
        <v>275.95057275770898</v>
      </c>
      <c r="AJ37">
        <v>5.9831475118100004</v>
      </c>
      <c r="AK37">
        <v>1.4706411376431801</v>
      </c>
      <c r="AL37">
        <v>3.0386495826053199</v>
      </c>
      <c r="AM37">
        <v>3.5</v>
      </c>
      <c r="AN37">
        <v>0.77257800229200102</v>
      </c>
      <c r="AO37">
        <v>44</v>
      </c>
      <c r="AP37">
        <v>2.04841713221601E-2</v>
      </c>
      <c r="AQ37">
        <v>12.2</v>
      </c>
      <c r="AR37">
        <v>3.2255042542178698</v>
      </c>
      <c r="AS37">
        <v>126507.14</v>
      </c>
      <c r="AT37">
        <v>0.437342877476666</v>
      </c>
      <c r="AU37">
        <v>15895361.380000001</v>
      </c>
    </row>
    <row r="38" spans="1:47" ht="14.5" x14ac:dyDescent="0.35">
      <c r="A38" s="150" t="s">
        <v>822</v>
      </c>
      <c r="B38" s="150" t="s">
        <v>509</v>
      </c>
      <c r="C38" t="s">
        <v>175</v>
      </c>
      <c r="D38" t="s">
        <v>2087</v>
      </c>
      <c r="E38">
        <v>96.393000000000001</v>
      </c>
      <c r="F38" t="s">
        <v>1612</v>
      </c>
      <c r="G38" s="151">
        <v>2735613</v>
      </c>
      <c r="H38">
        <v>0.31838397197114598</v>
      </c>
      <c r="I38">
        <v>2814902</v>
      </c>
      <c r="J38">
        <v>6.2047425222641599E-3</v>
      </c>
      <c r="K38">
        <v>0.69424667493294101</v>
      </c>
      <c r="L38" s="152">
        <v>244241.3511</v>
      </c>
      <c r="M38" s="151">
        <v>58328</v>
      </c>
      <c r="N38">
        <v>159</v>
      </c>
      <c r="O38">
        <v>65.153171</v>
      </c>
      <c r="P38">
        <v>0</v>
      </c>
      <c r="Q38">
        <v>12.842378</v>
      </c>
      <c r="R38">
        <v>12480.4</v>
      </c>
      <c r="S38">
        <v>2520.2319630000002</v>
      </c>
      <c r="T38">
        <v>2917.6692904991601</v>
      </c>
      <c r="U38">
        <v>0.12718752071473499</v>
      </c>
      <c r="V38">
        <v>0.109922265516478</v>
      </c>
      <c r="W38">
        <v>1.94524157774917E-2</v>
      </c>
      <c r="X38">
        <v>10780.3</v>
      </c>
      <c r="Y38">
        <v>136.19999999999999</v>
      </c>
      <c r="Z38">
        <v>73774.9008076358</v>
      </c>
      <c r="AA38">
        <v>15.7278106508876</v>
      </c>
      <c r="AB38">
        <v>18.503905748898699</v>
      </c>
      <c r="AC38">
        <v>11</v>
      </c>
      <c r="AD38">
        <v>229.11199663636401</v>
      </c>
      <c r="AE38">
        <v>0.23899999999999999</v>
      </c>
      <c r="AF38">
        <v>0.120092814974393</v>
      </c>
      <c r="AG38">
        <v>0.11850492103775701</v>
      </c>
      <c r="AH38">
        <v>0.24515764391199901</v>
      </c>
      <c r="AI38">
        <v>218.360058946685</v>
      </c>
      <c r="AJ38">
        <v>4.8704171588063598</v>
      </c>
      <c r="AK38">
        <v>1.0663182923328001</v>
      </c>
      <c r="AL38">
        <v>1.4304275891393701</v>
      </c>
      <c r="AM38">
        <v>2</v>
      </c>
      <c r="AN38">
        <v>0.84545681618905899</v>
      </c>
      <c r="AO38">
        <v>29</v>
      </c>
      <c r="AP38">
        <v>0.10825199645075401</v>
      </c>
      <c r="AQ38">
        <v>30.28</v>
      </c>
      <c r="AR38">
        <v>3.8664709090646401</v>
      </c>
      <c r="AS38">
        <v>289539.7</v>
      </c>
      <c r="AT38">
        <v>0.54917563951235404</v>
      </c>
      <c r="AU38">
        <v>31453386.32</v>
      </c>
    </row>
    <row r="39" spans="1:47" ht="14.5" x14ac:dyDescent="0.35">
      <c r="A39" s="150" t="s">
        <v>823</v>
      </c>
      <c r="B39" s="150" t="s">
        <v>113</v>
      </c>
      <c r="C39" t="s">
        <v>114</v>
      </c>
      <c r="D39" t="s">
        <v>2085</v>
      </c>
      <c r="E39">
        <v>80.126000000000005</v>
      </c>
      <c r="F39" t="s">
        <v>1613</v>
      </c>
      <c r="G39" s="151">
        <v>-937227</v>
      </c>
      <c r="H39">
        <v>0.31877411417359802</v>
      </c>
      <c r="I39">
        <v>-937227</v>
      </c>
      <c r="J39">
        <v>0</v>
      </c>
      <c r="K39">
        <v>0.87205368921042603</v>
      </c>
      <c r="L39" s="152">
        <v>127445.7133</v>
      </c>
      <c r="M39" s="151">
        <v>34167</v>
      </c>
      <c r="N39">
        <v>64</v>
      </c>
      <c r="O39">
        <v>48.585317000000003</v>
      </c>
      <c r="P39">
        <v>0</v>
      </c>
      <c r="Q39">
        <v>-146.723671</v>
      </c>
      <c r="R39">
        <v>14510.3</v>
      </c>
      <c r="S39">
        <v>2163.1183719999999</v>
      </c>
      <c r="T39">
        <v>2694.6576036635101</v>
      </c>
      <c r="U39">
        <v>0.36079654405524098</v>
      </c>
      <c r="V39">
        <v>0.17075283617442299</v>
      </c>
      <c r="W39">
        <v>1.91165340442127E-2</v>
      </c>
      <c r="X39">
        <v>11648</v>
      </c>
      <c r="Y39">
        <v>157.13</v>
      </c>
      <c r="Z39">
        <v>61498.061223190998</v>
      </c>
      <c r="AA39">
        <v>14.920731707317101</v>
      </c>
      <c r="AB39">
        <v>13.7664250747788</v>
      </c>
      <c r="AC39">
        <v>15</v>
      </c>
      <c r="AD39">
        <v>144.20789146666701</v>
      </c>
      <c r="AE39">
        <v>0.37740000000000001</v>
      </c>
      <c r="AF39">
        <v>0.118218765234124</v>
      </c>
      <c r="AG39">
        <v>0.18471206337691201</v>
      </c>
      <c r="AH39">
        <v>0.306664979030083</v>
      </c>
      <c r="AI39">
        <v>222.36970765278099</v>
      </c>
      <c r="AJ39">
        <v>9.2357380896942303</v>
      </c>
      <c r="AK39">
        <v>0.68106517093128704</v>
      </c>
      <c r="AL39">
        <v>1.99757529957673</v>
      </c>
      <c r="AM39">
        <v>1.25</v>
      </c>
      <c r="AN39">
        <v>1.23878620619404</v>
      </c>
      <c r="AO39">
        <v>31</v>
      </c>
      <c r="AP39">
        <v>1.27826941986234E-2</v>
      </c>
      <c r="AQ39">
        <v>31.19</v>
      </c>
      <c r="AR39">
        <v>3.0615627121769702</v>
      </c>
      <c r="AS39">
        <v>443891.83</v>
      </c>
      <c r="AT39">
        <v>0.545960772681088</v>
      </c>
      <c r="AU39">
        <v>31387397.219999999</v>
      </c>
    </row>
    <row r="40" spans="1:47" ht="14.5" x14ac:dyDescent="0.35">
      <c r="A40" s="150" t="s">
        <v>824</v>
      </c>
      <c r="B40" s="150" t="s">
        <v>115</v>
      </c>
      <c r="C40" t="s">
        <v>116</v>
      </c>
      <c r="D40" t="s">
        <v>2089</v>
      </c>
      <c r="E40">
        <v>83.122</v>
      </c>
      <c r="F40" t="s">
        <v>1614</v>
      </c>
      <c r="G40" s="151">
        <v>64990</v>
      </c>
      <c r="H40">
        <v>0.37934820114190099</v>
      </c>
      <c r="I40">
        <v>57975</v>
      </c>
      <c r="J40">
        <v>1.39602379848303E-7</v>
      </c>
      <c r="K40">
        <v>0.80678020838447195</v>
      </c>
      <c r="L40" s="152">
        <v>160724.0796</v>
      </c>
      <c r="M40" s="151">
        <v>35287</v>
      </c>
      <c r="N40">
        <v>58</v>
      </c>
      <c r="O40">
        <v>71.051584000000005</v>
      </c>
      <c r="P40">
        <v>0</v>
      </c>
      <c r="Q40">
        <v>-69.603391000000002</v>
      </c>
      <c r="R40">
        <v>12246.1</v>
      </c>
      <c r="S40">
        <v>1776.9595549999999</v>
      </c>
      <c r="T40">
        <v>2188.7031841036601</v>
      </c>
      <c r="U40">
        <v>0.28762763933588797</v>
      </c>
      <c r="V40">
        <v>0.15763320623242899</v>
      </c>
      <c r="W40">
        <v>0</v>
      </c>
      <c r="X40">
        <v>9942.4</v>
      </c>
      <c r="Y40">
        <v>117.37</v>
      </c>
      <c r="Z40">
        <v>66785.512226292907</v>
      </c>
      <c r="AA40">
        <v>15.685483870967699</v>
      </c>
      <c r="AB40">
        <v>15.139810471159601</v>
      </c>
      <c r="AC40">
        <v>11</v>
      </c>
      <c r="AD40">
        <v>161.541777727273</v>
      </c>
      <c r="AE40">
        <v>0.47810000000000002</v>
      </c>
      <c r="AF40">
        <v>0.11820906053128701</v>
      </c>
      <c r="AG40">
        <v>0.13983127273951401</v>
      </c>
      <c r="AH40">
        <v>0.26768078771384601</v>
      </c>
      <c r="AI40">
        <v>166.95484101775199</v>
      </c>
      <c r="AJ40">
        <v>7.2019295046381204</v>
      </c>
      <c r="AK40">
        <v>1.43529979236328</v>
      </c>
      <c r="AL40">
        <v>3.97581713137741</v>
      </c>
      <c r="AM40">
        <v>2.5</v>
      </c>
      <c r="AN40">
        <v>1.5791071507755099</v>
      </c>
      <c r="AO40">
        <v>115</v>
      </c>
      <c r="AP40">
        <v>6.7608476286579205E-2</v>
      </c>
      <c r="AQ40">
        <v>8.32</v>
      </c>
      <c r="AR40">
        <v>2.7368136622188199</v>
      </c>
      <c r="AS40">
        <v>586133.67000000004</v>
      </c>
      <c r="AT40">
        <v>0.68734447550964906</v>
      </c>
      <c r="AU40">
        <v>21760912.640000001</v>
      </c>
    </row>
    <row r="41" spans="1:47" ht="14.5" x14ac:dyDescent="0.35">
      <c r="A41" s="150" t="s">
        <v>825</v>
      </c>
      <c r="B41" s="150" t="s">
        <v>117</v>
      </c>
      <c r="C41" t="s">
        <v>118</v>
      </c>
      <c r="D41" t="s">
        <v>2088</v>
      </c>
      <c r="E41">
        <v>68.816000000000003</v>
      </c>
      <c r="F41" t="s">
        <v>1615</v>
      </c>
      <c r="G41" s="151">
        <v>-14448</v>
      </c>
      <c r="H41">
        <v>0.45882323179235701</v>
      </c>
      <c r="I41">
        <v>-11363</v>
      </c>
      <c r="J41">
        <v>4.2337538053549197E-3</v>
      </c>
      <c r="K41">
        <v>0.601192880248692</v>
      </c>
      <c r="L41" s="152">
        <v>187883.52249999999</v>
      </c>
      <c r="M41" s="151">
        <v>30822.5</v>
      </c>
      <c r="N41">
        <v>30</v>
      </c>
      <c r="O41">
        <v>26.598731000000001</v>
      </c>
      <c r="P41">
        <v>0</v>
      </c>
      <c r="Q41">
        <v>-72.845511999999999</v>
      </c>
      <c r="R41">
        <v>12802.7</v>
      </c>
      <c r="S41">
        <v>936.04338600000005</v>
      </c>
      <c r="T41">
        <v>1225.5502422269201</v>
      </c>
      <c r="U41">
        <v>0.52758165955354597</v>
      </c>
      <c r="V41">
        <v>0.17374183230434101</v>
      </c>
      <c r="W41">
        <v>0</v>
      </c>
      <c r="X41">
        <v>9778.4</v>
      </c>
      <c r="Y41">
        <v>67</v>
      </c>
      <c r="Z41">
        <v>47300.313432835799</v>
      </c>
      <c r="AA41">
        <v>12.811594202898601</v>
      </c>
      <c r="AB41">
        <v>13.9707968059701</v>
      </c>
      <c r="AC41">
        <v>11.75</v>
      </c>
      <c r="AD41">
        <v>79.663266893617006</v>
      </c>
      <c r="AE41">
        <v>0.67930000000000001</v>
      </c>
      <c r="AF41">
        <v>0.10897393591589501</v>
      </c>
      <c r="AG41">
        <v>0.19676677127663</v>
      </c>
      <c r="AH41">
        <v>0.31356281188927898</v>
      </c>
      <c r="AI41">
        <v>257.055392515748</v>
      </c>
      <c r="AJ41">
        <v>4.1785199177108696</v>
      </c>
      <c r="AK41">
        <v>0.80260632130166398</v>
      </c>
      <c r="AL41">
        <v>1.90208374374</v>
      </c>
      <c r="AM41">
        <v>0</v>
      </c>
      <c r="AN41">
        <v>1.0047371882006699</v>
      </c>
      <c r="AO41">
        <v>21</v>
      </c>
      <c r="AP41">
        <v>0</v>
      </c>
      <c r="AQ41">
        <v>21.9</v>
      </c>
      <c r="AR41">
        <v>2.6826084197425901</v>
      </c>
      <c r="AS41">
        <v>182749.79</v>
      </c>
      <c r="AT41">
        <v>0.49198811626689098</v>
      </c>
      <c r="AU41">
        <v>11983910.18</v>
      </c>
    </row>
    <row r="42" spans="1:47" ht="14.5" x14ac:dyDescent="0.35">
      <c r="A42" s="150" t="s">
        <v>826</v>
      </c>
      <c r="B42" s="150" t="s">
        <v>566</v>
      </c>
      <c r="C42" t="s">
        <v>114</v>
      </c>
      <c r="D42" t="s">
        <v>2089</v>
      </c>
      <c r="E42">
        <v>87.352000000000004</v>
      </c>
      <c r="F42" t="s">
        <v>1616</v>
      </c>
      <c r="G42" s="151">
        <v>-343385</v>
      </c>
      <c r="H42">
        <v>0.244618322746261</v>
      </c>
      <c r="I42">
        <v>-367483</v>
      </c>
      <c r="J42">
        <v>0</v>
      </c>
      <c r="K42">
        <v>0.80408248860342102</v>
      </c>
      <c r="L42" s="152">
        <v>251164.09400000001</v>
      </c>
      <c r="M42" s="151">
        <v>42437</v>
      </c>
      <c r="N42">
        <v>118</v>
      </c>
      <c r="O42">
        <v>31.911549000000001</v>
      </c>
      <c r="P42">
        <v>0.49</v>
      </c>
      <c r="Q42">
        <v>72.098870000000005</v>
      </c>
      <c r="R42">
        <v>12504.2</v>
      </c>
      <c r="S42">
        <v>1609.6695769999999</v>
      </c>
      <c r="T42">
        <v>1859.06247916598</v>
      </c>
      <c r="U42">
        <v>0.20895376281314901</v>
      </c>
      <c r="V42">
        <v>0.119224145589974</v>
      </c>
      <c r="W42">
        <v>3.0367580215501602E-3</v>
      </c>
      <c r="X42">
        <v>10826.8</v>
      </c>
      <c r="Y42">
        <v>110.91</v>
      </c>
      <c r="Z42">
        <v>60438.992606617998</v>
      </c>
      <c r="AA42">
        <v>15.6239316239316</v>
      </c>
      <c r="AB42">
        <v>14.5132952574159</v>
      </c>
      <c r="AC42">
        <v>17</v>
      </c>
      <c r="AD42">
        <v>94.686445705882306</v>
      </c>
      <c r="AE42">
        <v>0.3019</v>
      </c>
      <c r="AF42">
        <v>0.129034556469934</v>
      </c>
      <c r="AG42">
        <v>0.14207469257020999</v>
      </c>
      <c r="AH42">
        <v>0.27608297097810303</v>
      </c>
      <c r="AI42">
        <v>184.90689285109099</v>
      </c>
      <c r="AJ42">
        <v>7.6565225323294301</v>
      </c>
      <c r="AK42">
        <v>1.4407006810263401</v>
      </c>
      <c r="AL42">
        <v>2.63755922442959</v>
      </c>
      <c r="AM42">
        <v>2</v>
      </c>
      <c r="AN42">
        <v>1.15086643568504</v>
      </c>
      <c r="AO42">
        <v>220</v>
      </c>
      <c r="AP42">
        <v>4.6948356807511703E-3</v>
      </c>
      <c r="AQ42">
        <v>3.81</v>
      </c>
      <c r="AR42">
        <v>2.9952850055720099</v>
      </c>
      <c r="AS42">
        <v>397441.16</v>
      </c>
      <c r="AT42">
        <v>0.58811586908822</v>
      </c>
      <c r="AU42">
        <v>20127679.66</v>
      </c>
    </row>
    <row r="43" spans="1:47" ht="14.5" x14ac:dyDescent="0.35">
      <c r="A43" s="150" t="s">
        <v>827</v>
      </c>
      <c r="B43" s="150" t="s">
        <v>635</v>
      </c>
      <c r="C43" t="s">
        <v>273</v>
      </c>
      <c r="D43" t="s">
        <v>2085</v>
      </c>
      <c r="E43">
        <v>98.106999999999999</v>
      </c>
      <c r="F43" t="s">
        <v>1617</v>
      </c>
      <c r="G43" s="151">
        <v>1424287</v>
      </c>
      <c r="H43">
        <v>0.25846429650876301</v>
      </c>
      <c r="I43">
        <v>-221127</v>
      </c>
      <c r="J43">
        <v>0</v>
      </c>
      <c r="K43">
        <v>0.65073411565698902</v>
      </c>
      <c r="L43" s="152">
        <v>279711.1042</v>
      </c>
      <c r="M43" s="151">
        <v>39078</v>
      </c>
      <c r="N43" t="s">
        <v>1553</v>
      </c>
      <c r="O43">
        <v>30.021065</v>
      </c>
      <c r="P43">
        <v>0</v>
      </c>
      <c r="Q43">
        <v>47.269624999999998</v>
      </c>
      <c r="R43">
        <v>14065.2</v>
      </c>
      <c r="S43">
        <v>1331.0191219999999</v>
      </c>
      <c r="T43">
        <v>1578.6864182132699</v>
      </c>
      <c r="U43">
        <v>0.30622905881888601</v>
      </c>
      <c r="V43">
        <v>0.16134469028312001</v>
      </c>
      <c r="W43">
        <v>0</v>
      </c>
      <c r="X43">
        <v>11858.7</v>
      </c>
      <c r="Y43">
        <v>73.5</v>
      </c>
      <c r="Z43">
        <v>69599.904761904807</v>
      </c>
      <c r="AA43">
        <v>17.459459459459499</v>
      </c>
      <c r="AB43">
        <v>18.109103700680301</v>
      </c>
      <c r="AC43">
        <v>17.5</v>
      </c>
      <c r="AD43">
        <v>76.058235542857105</v>
      </c>
      <c r="AE43">
        <v>0.41520000000000001</v>
      </c>
      <c r="AF43">
        <v>0.128014837697043</v>
      </c>
      <c r="AG43">
        <v>0.136484195766506</v>
      </c>
      <c r="AH43">
        <v>0.26736208949046703</v>
      </c>
      <c r="AI43">
        <v>258.68373662628699</v>
      </c>
      <c r="AJ43">
        <v>5.8638455417018802</v>
      </c>
      <c r="AK43">
        <v>1.53273120677988</v>
      </c>
      <c r="AL43">
        <v>3.0416208798389799</v>
      </c>
      <c r="AM43">
        <v>1.5</v>
      </c>
      <c r="AN43">
        <v>1.1961455743296401</v>
      </c>
      <c r="AO43">
        <v>116</v>
      </c>
      <c r="AP43">
        <v>1.6427104722792601E-2</v>
      </c>
      <c r="AQ43">
        <v>3.96</v>
      </c>
      <c r="AR43">
        <v>3.0933423154181598</v>
      </c>
      <c r="AS43">
        <v>308538.23999999999</v>
      </c>
      <c r="AT43">
        <v>0.67346056421936895</v>
      </c>
      <c r="AU43">
        <v>18721098.02</v>
      </c>
    </row>
    <row r="44" spans="1:47" ht="14.5" x14ac:dyDescent="0.35">
      <c r="A44" s="150" t="s">
        <v>828</v>
      </c>
      <c r="B44" s="150" t="s">
        <v>119</v>
      </c>
      <c r="C44" t="s">
        <v>108</v>
      </c>
      <c r="D44" t="s">
        <v>2085</v>
      </c>
      <c r="E44">
        <v>74.48</v>
      </c>
      <c r="F44" t="s">
        <v>1618</v>
      </c>
      <c r="G44" s="151">
        <v>4377350</v>
      </c>
      <c r="H44">
        <v>0.25110925628305703</v>
      </c>
      <c r="I44">
        <v>5644731</v>
      </c>
      <c r="J44">
        <v>1.8801597671706201E-2</v>
      </c>
      <c r="K44">
        <v>0.763142884377908</v>
      </c>
      <c r="L44" s="152">
        <v>254130.10209999999</v>
      </c>
      <c r="M44" s="151">
        <v>38633</v>
      </c>
      <c r="N44">
        <v>137</v>
      </c>
      <c r="O44">
        <v>275.67261100000002</v>
      </c>
      <c r="P44">
        <v>1.53</v>
      </c>
      <c r="Q44">
        <v>-41.450181000000001</v>
      </c>
      <c r="R44">
        <v>15629.2</v>
      </c>
      <c r="S44">
        <v>5457.1783409999998</v>
      </c>
      <c r="T44">
        <v>6867.3216924442304</v>
      </c>
      <c r="U44">
        <v>0.24471802212629901</v>
      </c>
      <c r="V44">
        <v>0.170480776486685</v>
      </c>
      <c r="W44">
        <v>2.4326245672168002E-2</v>
      </c>
      <c r="X44">
        <v>12419.9</v>
      </c>
      <c r="Y44">
        <v>361.35</v>
      </c>
      <c r="Z44">
        <v>76881.697882938999</v>
      </c>
      <c r="AA44">
        <v>16.952020202020201</v>
      </c>
      <c r="AB44">
        <v>15.1021954919054</v>
      </c>
      <c r="AC44">
        <v>43.33</v>
      </c>
      <c r="AD44">
        <v>125.944572836372</v>
      </c>
      <c r="AE44">
        <v>0.45300000000000001</v>
      </c>
      <c r="AF44">
        <v>0.15182848643254901</v>
      </c>
      <c r="AG44">
        <v>0.17599302706279499</v>
      </c>
      <c r="AH44">
        <v>0.33195222977518501</v>
      </c>
      <c r="AI44">
        <v>0</v>
      </c>
      <c r="AJ44" t="s">
        <v>1553</v>
      </c>
      <c r="AK44" t="s">
        <v>1553</v>
      </c>
      <c r="AL44" t="s">
        <v>1553</v>
      </c>
      <c r="AM44">
        <v>1.9</v>
      </c>
      <c r="AN44">
        <v>0.63123488691867702</v>
      </c>
      <c r="AO44">
        <v>21</v>
      </c>
      <c r="AP44">
        <v>8.0362726704190104E-2</v>
      </c>
      <c r="AQ44">
        <v>140.43</v>
      </c>
      <c r="AR44">
        <v>2.76360537730053</v>
      </c>
      <c r="AS44">
        <v>1169426.6399999999</v>
      </c>
      <c r="AT44">
        <v>0.49167961273584698</v>
      </c>
      <c r="AU44">
        <v>85291400.969999999</v>
      </c>
    </row>
    <row r="45" spans="1:47" ht="14.5" x14ac:dyDescent="0.35">
      <c r="A45" s="150" t="s">
        <v>829</v>
      </c>
      <c r="B45" s="150" t="s">
        <v>500</v>
      </c>
      <c r="C45" t="s">
        <v>501</v>
      </c>
      <c r="D45" t="s">
        <v>2086</v>
      </c>
      <c r="E45">
        <v>76.753</v>
      </c>
      <c r="F45" t="s">
        <v>1619</v>
      </c>
      <c r="G45" s="151">
        <v>628902</v>
      </c>
      <c r="H45">
        <v>0.283894878563349</v>
      </c>
      <c r="I45">
        <v>570671</v>
      </c>
      <c r="J45">
        <v>0</v>
      </c>
      <c r="K45">
        <v>0.65377646276540102</v>
      </c>
      <c r="L45" s="152">
        <v>295333.70169999998</v>
      </c>
      <c r="M45" s="151">
        <v>37472</v>
      </c>
      <c r="N45">
        <v>159</v>
      </c>
      <c r="O45">
        <v>41.250177999999998</v>
      </c>
      <c r="P45">
        <v>0</v>
      </c>
      <c r="Q45">
        <v>111.15249</v>
      </c>
      <c r="R45">
        <v>13881.8</v>
      </c>
      <c r="S45">
        <v>1306.232424</v>
      </c>
      <c r="T45">
        <v>1504.16973468796</v>
      </c>
      <c r="U45">
        <v>0.19094601880744599</v>
      </c>
      <c r="V45">
        <v>0.135690382311318</v>
      </c>
      <c r="W45">
        <v>2.2966816202688299E-3</v>
      </c>
      <c r="X45">
        <v>12055.1</v>
      </c>
      <c r="Y45">
        <v>79.989999999999995</v>
      </c>
      <c r="Z45">
        <v>66007.785348168502</v>
      </c>
      <c r="AA45">
        <v>12.1428571428571</v>
      </c>
      <c r="AB45">
        <v>16.329946543317899</v>
      </c>
      <c r="AC45">
        <v>10.4</v>
      </c>
      <c r="AD45">
        <v>125.59927153846201</v>
      </c>
      <c r="AE45">
        <v>0.27679999999999999</v>
      </c>
      <c r="AF45">
        <v>0.10999881442699599</v>
      </c>
      <c r="AG45">
        <v>0.133460003175427</v>
      </c>
      <c r="AH45">
        <v>0.24644795797598801</v>
      </c>
      <c r="AI45">
        <v>153.10292129144099</v>
      </c>
      <c r="AJ45">
        <v>6.36227933676021</v>
      </c>
      <c r="AK45">
        <v>1.7932102926175599</v>
      </c>
      <c r="AL45">
        <v>3.3999300458027499</v>
      </c>
      <c r="AM45">
        <v>2.5</v>
      </c>
      <c r="AN45">
        <v>0.93666606275261799</v>
      </c>
      <c r="AO45">
        <v>118</v>
      </c>
      <c r="AP45">
        <v>9.1928251121076193E-2</v>
      </c>
      <c r="AQ45">
        <v>3.65</v>
      </c>
      <c r="AR45">
        <v>2.1307629059376998</v>
      </c>
      <c r="AS45">
        <v>438692.74</v>
      </c>
      <c r="AT45">
        <v>0.49432244073586101</v>
      </c>
      <c r="AU45">
        <v>18132863.469999999</v>
      </c>
    </row>
    <row r="46" spans="1:47" ht="14.5" x14ac:dyDescent="0.35">
      <c r="A46" s="150" t="s">
        <v>830</v>
      </c>
      <c r="B46" s="150" t="s">
        <v>479</v>
      </c>
      <c r="C46" t="s">
        <v>215</v>
      </c>
      <c r="D46" t="s">
        <v>2085</v>
      </c>
      <c r="E46">
        <v>70.465000000000003</v>
      </c>
      <c r="F46" t="s">
        <v>1620</v>
      </c>
      <c r="G46" s="151">
        <v>-766362</v>
      </c>
      <c r="H46">
        <v>0.37558422587221202</v>
      </c>
      <c r="I46">
        <v>-766362</v>
      </c>
      <c r="J46">
        <v>1.16477393210949E-2</v>
      </c>
      <c r="K46">
        <v>0.58178054250778499</v>
      </c>
      <c r="L46" s="152">
        <v>335022.40149999998</v>
      </c>
      <c r="M46" s="151">
        <v>37573</v>
      </c>
      <c r="N46">
        <v>35</v>
      </c>
      <c r="O46">
        <v>12.290387000000001</v>
      </c>
      <c r="P46">
        <v>0</v>
      </c>
      <c r="Q46">
        <v>39.184429999999999</v>
      </c>
      <c r="R46">
        <v>15285.8</v>
      </c>
      <c r="S46">
        <v>803.36213999999995</v>
      </c>
      <c r="T46">
        <v>968.89656146502</v>
      </c>
      <c r="U46">
        <v>0.216522083054599</v>
      </c>
      <c r="V46">
        <v>0.19301294556898099</v>
      </c>
      <c r="W46">
        <v>0</v>
      </c>
      <c r="X46">
        <v>12674.2</v>
      </c>
      <c r="Y46">
        <v>53.12</v>
      </c>
      <c r="Z46">
        <v>62603.907191265098</v>
      </c>
      <c r="AA46">
        <v>6.1147540983606596</v>
      </c>
      <c r="AB46">
        <v>15.123534262048199</v>
      </c>
      <c r="AC46">
        <v>8</v>
      </c>
      <c r="AD46">
        <v>100.42026749999999</v>
      </c>
      <c r="AE46">
        <v>0.40260000000000001</v>
      </c>
      <c r="AF46">
        <v>0.122183645744757</v>
      </c>
      <c r="AG46">
        <v>0.193554838396091</v>
      </c>
      <c r="AH46">
        <v>0.32032562625223698</v>
      </c>
      <c r="AI46">
        <v>91.464355041675205</v>
      </c>
      <c r="AJ46">
        <v>19.3151328951129</v>
      </c>
      <c r="AK46">
        <v>3.2051628356401101</v>
      </c>
      <c r="AL46">
        <v>8.1036011649586897</v>
      </c>
      <c r="AM46">
        <v>0</v>
      </c>
      <c r="AN46">
        <v>1.21818673362734</v>
      </c>
      <c r="AO46">
        <v>46</v>
      </c>
      <c r="AP46">
        <v>0</v>
      </c>
      <c r="AQ46">
        <v>8.83</v>
      </c>
      <c r="AR46">
        <v>2.63234463743572</v>
      </c>
      <c r="AS46">
        <v>415524</v>
      </c>
      <c r="AT46">
        <v>0.77883790850398904</v>
      </c>
      <c r="AU46">
        <v>12280001.77</v>
      </c>
    </row>
    <row r="47" spans="1:47" ht="14.5" x14ac:dyDescent="0.35">
      <c r="A47" s="150" t="s">
        <v>831</v>
      </c>
      <c r="B47" s="150" t="s">
        <v>610</v>
      </c>
      <c r="C47" t="s">
        <v>271</v>
      </c>
      <c r="D47" t="s">
        <v>2089</v>
      </c>
      <c r="E47">
        <v>88.591999999999999</v>
      </c>
      <c r="F47" t="s">
        <v>1621</v>
      </c>
      <c r="G47" s="151">
        <v>-473133</v>
      </c>
      <c r="H47">
        <v>0.20615177659436501</v>
      </c>
      <c r="I47">
        <v>-616320</v>
      </c>
      <c r="J47">
        <v>0</v>
      </c>
      <c r="K47">
        <v>0.67999520293208104</v>
      </c>
      <c r="L47" s="152">
        <v>99715.641799999998</v>
      </c>
      <c r="M47" s="151">
        <v>48136</v>
      </c>
      <c r="N47" t="s">
        <v>1553</v>
      </c>
      <c r="O47">
        <v>45.463552</v>
      </c>
      <c r="P47">
        <v>0</v>
      </c>
      <c r="Q47">
        <v>-23.220006000000001</v>
      </c>
      <c r="R47">
        <v>9462.2999999999993</v>
      </c>
      <c r="S47">
        <v>1684.3643099999999</v>
      </c>
      <c r="T47">
        <v>1945.15680407481</v>
      </c>
      <c r="U47">
        <v>0.240376714583795</v>
      </c>
      <c r="V47">
        <v>6.856908349002E-2</v>
      </c>
      <c r="W47">
        <v>0.120748014424504</v>
      </c>
      <c r="X47">
        <v>8193.6</v>
      </c>
      <c r="Y47">
        <v>88.74</v>
      </c>
      <c r="Z47">
        <v>57468.947036285797</v>
      </c>
      <c r="AA47">
        <v>10.7263157894737</v>
      </c>
      <c r="AB47">
        <v>18.9808914807302</v>
      </c>
      <c r="AC47">
        <v>15.2</v>
      </c>
      <c r="AD47">
        <v>110.81344144736801</v>
      </c>
      <c r="AE47">
        <v>0.50319999999999998</v>
      </c>
      <c r="AF47">
        <v>0.11593176215883</v>
      </c>
      <c r="AG47">
        <v>0.15782954987865899</v>
      </c>
      <c r="AH47">
        <v>0.279333257682084</v>
      </c>
      <c r="AI47">
        <v>73.490039693372495</v>
      </c>
      <c r="AJ47">
        <v>9.6921620726426703</v>
      </c>
      <c r="AK47">
        <v>2.6085630614619002</v>
      </c>
      <c r="AL47">
        <v>4.68029503005235</v>
      </c>
      <c r="AM47">
        <v>4</v>
      </c>
      <c r="AN47">
        <v>1.2710082964957199</v>
      </c>
      <c r="AO47">
        <v>34</v>
      </c>
      <c r="AP47">
        <v>2.8831562974203299E-2</v>
      </c>
      <c r="AQ47">
        <v>37.53</v>
      </c>
      <c r="AR47">
        <v>3.2359722155255501</v>
      </c>
      <c r="AS47">
        <v>414369.02</v>
      </c>
      <c r="AT47">
        <v>0.54725558616103498</v>
      </c>
      <c r="AU47">
        <v>15937887.630000001</v>
      </c>
    </row>
    <row r="48" spans="1:47" ht="14.5" x14ac:dyDescent="0.35">
      <c r="A48" s="150" t="s">
        <v>832</v>
      </c>
      <c r="B48" s="150" t="s">
        <v>439</v>
      </c>
      <c r="C48" t="s">
        <v>374</v>
      </c>
      <c r="D48" t="s">
        <v>2085</v>
      </c>
      <c r="E48">
        <v>86.369</v>
      </c>
      <c r="F48" t="s">
        <v>1622</v>
      </c>
      <c r="G48" s="151">
        <v>188033</v>
      </c>
      <c r="H48">
        <v>0.15280152231948299</v>
      </c>
      <c r="I48">
        <v>126666</v>
      </c>
      <c r="J48">
        <v>1.85767981545574E-2</v>
      </c>
      <c r="K48">
        <v>0.73265278581494597</v>
      </c>
      <c r="L48" s="152">
        <v>132647.4412</v>
      </c>
      <c r="M48" s="151">
        <v>36689.5</v>
      </c>
      <c r="N48">
        <v>80</v>
      </c>
      <c r="O48">
        <v>42.655388000000002</v>
      </c>
      <c r="P48">
        <v>0</v>
      </c>
      <c r="Q48">
        <v>60.190550999999999</v>
      </c>
      <c r="R48">
        <v>11045</v>
      </c>
      <c r="S48">
        <v>1412.2392179999999</v>
      </c>
      <c r="T48">
        <v>1740.1565118170099</v>
      </c>
      <c r="U48">
        <v>0.29664996033271201</v>
      </c>
      <c r="V48">
        <v>0.18286727681004</v>
      </c>
      <c r="W48">
        <v>2.1242860003906198E-3</v>
      </c>
      <c r="X48">
        <v>8963.7000000000007</v>
      </c>
      <c r="Y48">
        <v>96.69</v>
      </c>
      <c r="Z48">
        <v>60583.746923156497</v>
      </c>
      <c r="AA48">
        <v>14.6981132075472</v>
      </c>
      <c r="AB48">
        <v>14.6058456717344</v>
      </c>
      <c r="AC48">
        <v>11</v>
      </c>
      <c r="AD48">
        <v>128.38538345454501</v>
      </c>
      <c r="AE48">
        <v>0.3901</v>
      </c>
      <c r="AF48">
        <v>0.11094107975426799</v>
      </c>
      <c r="AG48">
        <v>0.170176319622761</v>
      </c>
      <c r="AH48">
        <v>0.289205134300977</v>
      </c>
      <c r="AI48">
        <v>204.04050271885299</v>
      </c>
      <c r="AJ48">
        <v>5.0211507735446999</v>
      </c>
      <c r="AK48">
        <v>1.0185222485198899</v>
      </c>
      <c r="AL48">
        <v>2.7341285909617801</v>
      </c>
      <c r="AM48">
        <v>0.5</v>
      </c>
      <c r="AN48">
        <v>1.07762377365513</v>
      </c>
      <c r="AO48">
        <v>48</v>
      </c>
      <c r="AP48">
        <v>4.4247787610619503E-3</v>
      </c>
      <c r="AQ48">
        <v>13.42</v>
      </c>
      <c r="AR48">
        <v>2.77648773351339</v>
      </c>
      <c r="AS48">
        <v>269627.76</v>
      </c>
      <c r="AT48">
        <v>0.46016755404017301</v>
      </c>
      <c r="AU48">
        <v>15598157.74</v>
      </c>
    </row>
    <row r="49" spans="1:47" ht="14.5" x14ac:dyDescent="0.35">
      <c r="A49" s="150" t="s">
        <v>833</v>
      </c>
      <c r="B49" s="150" t="s">
        <v>120</v>
      </c>
      <c r="C49" t="s">
        <v>121</v>
      </c>
      <c r="D49" t="s">
        <v>2087</v>
      </c>
      <c r="E49">
        <v>95.742000000000004</v>
      </c>
      <c r="F49" t="s">
        <v>1623</v>
      </c>
      <c r="G49" s="151">
        <v>1572592</v>
      </c>
      <c r="H49">
        <v>0.55471608501254799</v>
      </c>
      <c r="I49">
        <v>1478139</v>
      </c>
      <c r="J49">
        <v>0</v>
      </c>
      <c r="K49">
        <v>0.74760033931907599</v>
      </c>
      <c r="L49" s="152">
        <v>272219.8849</v>
      </c>
      <c r="M49" s="151">
        <v>69372</v>
      </c>
      <c r="N49">
        <v>28</v>
      </c>
      <c r="O49">
        <v>17.210021000000001</v>
      </c>
      <c r="P49">
        <v>0</v>
      </c>
      <c r="Q49">
        <v>0</v>
      </c>
      <c r="R49">
        <v>17657.5</v>
      </c>
      <c r="S49">
        <v>2454.9880969999999</v>
      </c>
      <c r="T49">
        <v>2969.5838772710999</v>
      </c>
      <c r="U49">
        <v>7.1650155922377598E-2</v>
      </c>
      <c r="V49">
        <v>0.14676301006765</v>
      </c>
      <c r="W49">
        <v>7.8240824835276498E-3</v>
      </c>
      <c r="X49">
        <v>14597.7</v>
      </c>
      <c r="Y49">
        <v>179.59</v>
      </c>
      <c r="Z49">
        <v>85523.492399354102</v>
      </c>
      <c r="AA49">
        <v>14.542713567839201</v>
      </c>
      <c r="AB49">
        <v>13.6699598919762</v>
      </c>
      <c r="AC49">
        <v>18</v>
      </c>
      <c r="AD49">
        <v>136.38822761111101</v>
      </c>
      <c r="AE49">
        <v>0.40260000000000001</v>
      </c>
      <c r="AF49">
        <v>0.12052766932114101</v>
      </c>
      <c r="AG49">
        <v>0.16856569036850499</v>
      </c>
      <c r="AH49">
        <v>0.294431546591715</v>
      </c>
      <c r="AI49">
        <v>157.99995139446901</v>
      </c>
      <c r="AJ49">
        <v>10.8491165233263</v>
      </c>
      <c r="AK49">
        <v>1.94625322257971</v>
      </c>
      <c r="AL49">
        <v>5.9443399641133503</v>
      </c>
      <c r="AM49">
        <v>1.38</v>
      </c>
      <c r="AN49">
        <v>0.273359772411507</v>
      </c>
      <c r="AO49">
        <v>2</v>
      </c>
      <c r="AP49">
        <v>0.68461538461538496</v>
      </c>
      <c r="AQ49">
        <v>44</v>
      </c>
      <c r="AR49">
        <v>4.3470474099542296</v>
      </c>
      <c r="AS49">
        <v>118505.4</v>
      </c>
      <c r="AT49">
        <v>0.45208637386996903</v>
      </c>
      <c r="AU49">
        <v>43349019.43</v>
      </c>
    </row>
    <row r="50" spans="1:47" ht="14.5" x14ac:dyDescent="0.35">
      <c r="A50" s="150" t="s">
        <v>834</v>
      </c>
      <c r="B50" s="150" t="s">
        <v>471</v>
      </c>
      <c r="C50" t="s">
        <v>161</v>
      </c>
      <c r="D50" t="s">
        <v>2085</v>
      </c>
      <c r="E50">
        <v>89.671000000000006</v>
      </c>
      <c r="F50" t="s">
        <v>1624</v>
      </c>
      <c r="G50" s="151">
        <v>5445891</v>
      </c>
      <c r="H50">
        <v>0.36713732818686601</v>
      </c>
      <c r="I50">
        <v>5540694</v>
      </c>
      <c r="J50">
        <v>0</v>
      </c>
      <c r="K50">
        <v>0.74218306701600101</v>
      </c>
      <c r="L50" s="152">
        <v>295349.76980000001</v>
      </c>
      <c r="M50" s="151">
        <v>56458</v>
      </c>
      <c r="N50">
        <v>191</v>
      </c>
      <c r="O50">
        <v>66.694902999999996</v>
      </c>
      <c r="P50">
        <v>2</v>
      </c>
      <c r="Q50">
        <v>34.550972999999999</v>
      </c>
      <c r="R50">
        <v>11978.1</v>
      </c>
      <c r="S50">
        <v>3997.2112480000001</v>
      </c>
      <c r="T50">
        <v>4586.9671462788201</v>
      </c>
      <c r="U50">
        <v>0.141878693122301</v>
      </c>
      <c r="V50">
        <v>0.108602336245602</v>
      </c>
      <c r="W50">
        <v>1.62104447275387E-2</v>
      </c>
      <c r="X50">
        <v>10438</v>
      </c>
      <c r="Y50">
        <v>230.1</v>
      </c>
      <c r="Z50">
        <v>69229.433116036496</v>
      </c>
      <c r="AA50">
        <v>12.679166666666699</v>
      </c>
      <c r="AB50">
        <v>17.371626458061701</v>
      </c>
      <c r="AC50">
        <v>22.25</v>
      </c>
      <c r="AD50">
        <v>179.64994373033699</v>
      </c>
      <c r="AE50">
        <v>0.41520000000000001</v>
      </c>
      <c r="AF50">
        <v>0.120356982131677</v>
      </c>
      <c r="AG50">
        <v>0.174183662896365</v>
      </c>
      <c r="AH50">
        <v>0.298274576079882</v>
      </c>
      <c r="AI50">
        <v>227.71375930041901</v>
      </c>
      <c r="AJ50">
        <v>4.6018656368790003</v>
      </c>
      <c r="AK50">
        <v>1.3528536287930399</v>
      </c>
      <c r="AL50">
        <v>1.9921059524071101</v>
      </c>
      <c r="AM50">
        <v>1.25</v>
      </c>
      <c r="AN50">
        <v>1.1299883882592401</v>
      </c>
      <c r="AO50">
        <v>109</v>
      </c>
      <c r="AP50">
        <v>4.8456260720411697E-2</v>
      </c>
      <c r="AQ50">
        <v>20.5</v>
      </c>
      <c r="AR50">
        <v>3.8967032584884</v>
      </c>
      <c r="AS50">
        <v>830369.27</v>
      </c>
      <c r="AT50">
        <v>0.57866454909076304</v>
      </c>
      <c r="AU50">
        <v>47878845.810000002</v>
      </c>
    </row>
    <row r="51" spans="1:47" ht="14.5" x14ac:dyDescent="0.35">
      <c r="A51" s="150" t="s">
        <v>835</v>
      </c>
      <c r="B51" s="150" t="s">
        <v>598</v>
      </c>
      <c r="C51" t="s">
        <v>127</v>
      </c>
      <c r="D51" t="s">
        <v>2085</v>
      </c>
      <c r="E51">
        <v>80.891000000000005</v>
      </c>
      <c r="F51" t="s">
        <v>1625</v>
      </c>
      <c r="G51" s="151">
        <v>377932</v>
      </c>
      <c r="H51">
        <v>0.133651696792012</v>
      </c>
      <c r="I51">
        <v>377932</v>
      </c>
      <c r="J51">
        <v>3.6575508164524099E-3</v>
      </c>
      <c r="K51">
        <v>0.73809785397466399</v>
      </c>
      <c r="L51" s="152">
        <v>219688.8824</v>
      </c>
      <c r="M51" s="151">
        <v>37053.5</v>
      </c>
      <c r="N51">
        <v>112</v>
      </c>
      <c r="O51">
        <v>38.900937999999996</v>
      </c>
      <c r="P51">
        <v>0</v>
      </c>
      <c r="Q51">
        <v>-110.755388</v>
      </c>
      <c r="R51">
        <v>15759.4</v>
      </c>
      <c r="S51">
        <v>1019.4819189999999</v>
      </c>
      <c r="T51">
        <v>1215.45502647342</v>
      </c>
      <c r="U51">
        <v>0.24302650138516099</v>
      </c>
      <c r="V51">
        <v>0.15938269524130699</v>
      </c>
      <c r="W51">
        <v>2.9426711196042302E-3</v>
      </c>
      <c r="X51">
        <v>13218.4</v>
      </c>
      <c r="Y51">
        <v>91.89</v>
      </c>
      <c r="Z51">
        <v>56834.436282511699</v>
      </c>
      <c r="AA51">
        <v>11.324999999999999</v>
      </c>
      <c r="AB51">
        <v>11.094590477745101</v>
      </c>
      <c r="AC51">
        <v>13.36</v>
      </c>
      <c r="AD51">
        <v>76.308526871257499</v>
      </c>
      <c r="AE51">
        <v>0.46550000000000002</v>
      </c>
      <c r="AF51">
        <v>0.107800571351757</v>
      </c>
      <c r="AG51">
        <v>0.209394749746634</v>
      </c>
      <c r="AH51">
        <v>0.32022828632246197</v>
      </c>
      <c r="AI51">
        <v>193.17066475604699</v>
      </c>
      <c r="AJ51">
        <v>8.6099027593000699</v>
      </c>
      <c r="AK51">
        <v>1.0945609696649601</v>
      </c>
      <c r="AL51">
        <v>3.4274877877867702</v>
      </c>
      <c r="AM51">
        <v>1.4</v>
      </c>
      <c r="AN51">
        <v>1.5747583405594501</v>
      </c>
      <c r="AO51">
        <v>114</v>
      </c>
      <c r="AP51">
        <v>3.08641975308642E-3</v>
      </c>
      <c r="AQ51">
        <v>5.55</v>
      </c>
      <c r="AR51">
        <v>3.07674771661318</v>
      </c>
      <c r="AS51">
        <v>184599.18</v>
      </c>
      <c r="AT51">
        <v>0.52042228628393306</v>
      </c>
      <c r="AU51">
        <v>16066417.800000001</v>
      </c>
    </row>
    <row r="52" spans="1:47" ht="14.5" x14ac:dyDescent="0.35">
      <c r="A52" s="150" t="s">
        <v>836</v>
      </c>
      <c r="B52" s="150" t="s">
        <v>445</v>
      </c>
      <c r="C52" t="s">
        <v>327</v>
      </c>
      <c r="D52" t="s">
        <v>2088</v>
      </c>
      <c r="E52">
        <v>76.040999999999997</v>
      </c>
      <c r="F52" t="s">
        <v>1626</v>
      </c>
      <c r="G52" s="151">
        <v>-553607</v>
      </c>
      <c r="H52">
        <v>0.129397616355346</v>
      </c>
      <c r="I52">
        <v>-553607</v>
      </c>
      <c r="J52">
        <v>1.1422281495105199E-2</v>
      </c>
      <c r="K52">
        <v>0.749051318395905</v>
      </c>
      <c r="L52" s="152">
        <v>136647.21109999999</v>
      </c>
      <c r="M52" s="151">
        <v>34511</v>
      </c>
      <c r="N52" t="s">
        <v>1553</v>
      </c>
      <c r="O52">
        <v>50.098156000000003</v>
      </c>
      <c r="P52">
        <v>0</v>
      </c>
      <c r="Q52">
        <v>43.946572000000003</v>
      </c>
      <c r="R52">
        <v>14480.2</v>
      </c>
      <c r="S52">
        <v>1251.2186469999999</v>
      </c>
      <c r="T52">
        <v>1497.57983884758</v>
      </c>
      <c r="U52">
        <v>0.431455162768206</v>
      </c>
      <c r="V52">
        <v>0.13943360852102099</v>
      </c>
      <c r="W52">
        <v>3.47964443340014E-3</v>
      </c>
      <c r="X52">
        <v>12098.1</v>
      </c>
      <c r="Y52">
        <v>86.67</v>
      </c>
      <c r="Z52">
        <v>58372.248759663104</v>
      </c>
      <c r="AA52">
        <v>13.5473684210526</v>
      </c>
      <c r="AB52">
        <v>14.4365829814238</v>
      </c>
      <c r="AC52">
        <v>18</v>
      </c>
      <c r="AD52">
        <v>69.512147055555502</v>
      </c>
      <c r="AE52">
        <v>0.28939999999999999</v>
      </c>
      <c r="AF52">
        <v>9.5272937890889503E-2</v>
      </c>
      <c r="AG52">
        <v>0.24681678071622901</v>
      </c>
      <c r="AH52">
        <v>0.36515292345521</v>
      </c>
      <c r="AI52">
        <v>228.97996340362999</v>
      </c>
      <c r="AJ52">
        <v>5.4579140256331504</v>
      </c>
      <c r="AK52">
        <v>1.77743312484293</v>
      </c>
      <c r="AL52">
        <v>2.1600945187501699</v>
      </c>
      <c r="AM52">
        <v>1.5</v>
      </c>
      <c r="AN52">
        <v>0.974356886709973</v>
      </c>
      <c r="AO52">
        <v>70</v>
      </c>
      <c r="AP52">
        <v>1.2448132780083001E-2</v>
      </c>
      <c r="AQ52">
        <v>9.84</v>
      </c>
      <c r="AR52">
        <v>2.75287736836317</v>
      </c>
      <c r="AS52">
        <v>376645.05</v>
      </c>
      <c r="AT52">
        <v>0.70140063661915297</v>
      </c>
      <c r="AU52">
        <v>18117835.989999998</v>
      </c>
    </row>
    <row r="53" spans="1:47" ht="14.5" x14ac:dyDescent="0.35">
      <c r="A53" s="150" t="s">
        <v>837</v>
      </c>
      <c r="B53" s="150" t="s">
        <v>480</v>
      </c>
      <c r="C53" t="s">
        <v>215</v>
      </c>
      <c r="D53" t="s">
        <v>2089</v>
      </c>
      <c r="E53">
        <v>83.753</v>
      </c>
      <c r="F53" t="s">
        <v>1627</v>
      </c>
      <c r="G53" s="151">
        <v>-45664</v>
      </c>
      <c r="H53">
        <v>0.21336358501609401</v>
      </c>
      <c r="I53">
        <v>-45664</v>
      </c>
      <c r="J53">
        <v>0</v>
      </c>
      <c r="K53">
        <v>0.72735161198905895</v>
      </c>
      <c r="L53" s="152">
        <v>198636.21100000001</v>
      </c>
      <c r="M53" s="151">
        <v>52254</v>
      </c>
      <c r="N53">
        <v>88</v>
      </c>
      <c r="O53">
        <v>42.320320000000002</v>
      </c>
      <c r="P53">
        <v>6</v>
      </c>
      <c r="Q53">
        <v>41.196948999999996</v>
      </c>
      <c r="R53">
        <v>11524.6</v>
      </c>
      <c r="S53">
        <v>2191.2106819999999</v>
      </c>
      <c r="T53">
        <v>2430.9215175927902</v>
      </c>
      <c r="U53">
        <v>8.5708706854505906E-2</v>
      </c>
      <c r="V53">
        <v>8.6625510983156101E-2</v>
      </c>
      <c r="W53">
        <v>6.4819568089345397E-3</v>
      </c>
      <c r="X53">
        <v>10388.1</v>
      </c>
      <c r="Y53">
        <v>110.46</v>
      </c>
      <c r="Z53">
        <v>67785.370541372395</v>
      </c>
      <c r="AA53">
        <v>13.9253731343284</v>
      </c>
      <c r="AB53">
        <v>19.8371417888828</v>
      </c>
      <c r="AC53">
        <v>11</v>
      </c>
      <c r="AD53">
        <v>199.20097109090901</v>
      </c>
      <c r="AE53">
        <v>0.55349999999999999</v>
      </c>
      <c r="AF53">
        <v>0.10482616751103099</v>
      </c>
      <c r="AG53">
        <v>0.17740296650193399</v>
      </c>
      <c r="AH53">
        <v>0.28332175353532402</v>
      </c>
      <c r="AI53">
        <v>153.411081262701</v>
      </c>
      <c r="AJ53">
        <v>7.8070132022037404</v>
      </c>
      <c r="AK53">
        <v>1.4848504860838401</v>
      </c>
      <c r="AL53">
        <v>2.7546819631361599</v>
      </c>
      <c r="AM53">
        <v>1.2</v>
      </c>
      <c r="AN53">
        <v>1.4568207907861701</v>
      </c>
      <c r="AO53">
        <v>54</v>
      </c>
      <c r="AP53">
        <v>2.2609819121447002E-2</v>
      </c>
      <c r="AQ53">
        <v>27.85</v>
      </c>
      <c r="AR53">
        <v>2.8135703283248601</v>
      </c>
      <c r="AS53">
        <v>671029.43000000005</v>
      </c>
      <c r="AT53">
        <v>0.67340499676435095</v>
      </c>
      <c r="AU53">
        <v>25252753.16</v>
      </c>
    </row>
    <row r="54" spans="1:47" ht="14.5" x14ac:dyDescent="0.35">
      <c r="A54" s="150" t="s">
        <v>838</v>
      </c>
      <c r="B54" s="150" t="s">
        <v>730</v>
      </c>
      <c r="C54" t="s">
        <v>191</v>
      </c>
      <c r="D54" t="s">
        <v>2087</v>
      </c>
      <c r="E54">
        <v>86.495999999999995</v>
      </c>
      <c r="F54" t="s">
        <v>1628</v>
      </c>
      <c r="G54" s="151">
        <v>561165</v>
      </c>
      <c r="H54">
        <v>0.84574534345894103</v>
      </c>
      <c r="I54">
        <v>550176</v>
      </c>
      <c r="J54">
        <v>1.4661234909068099E-3</v>
      </c>
      <c r="K54">
        <v>0.69864607785977295</v>
      </c>
      <c r="L54" s="152">
        <v>112616.9797</v>
      </c>
      <c r="M54" s="151">
        <v>36084</v>
      </c>
      <c r="N54">
        <v>15</v>
      </c>
      <c r="O54">
        <v>12.279726</v>
      </c>
      <c r="P54">
        <v>0</v>
      </c>
      <c r="Q54">
        <v>47.662824000000001</v>
      </c>
      <c r="R54">
        <v>14268.3</v>
      </c>
      <c r="S54">
        <v>792.66159100000004</v>
      </c>
      <c r="T54">
        <v>984.65984919070797</v>
      </c>
      <c r="U54">
        <v>0.49190101605415099</v>
      </c>
      <c r="V54">
        <v>0.13974730737268701</v>
      </c>
      <c r="W54">
        <v>2.5231448359656901E-3</v>
      </c>
      <c r="X54">
        <v>11486.1</v>
      </c>
      <c r="Y54">
        <v>73.83</v>
      </c>
      <c r="Z54">
        <v>53292.693349586902</v>
      </c>
      <c r="AA54">
        <v>13.818181818181801</v>
      </c>
      <c r="AB54">
        <v>10.7363076120818</v>
      </c>
      <c r="AC54">
        <v>7.2</v>
      </c>
      <c r="AD54">
        <v>110.09188763888901</v>
      </c>
      <c r="AE54">
        <v>0.47810000000000002</v>
      </c>
      <c r="AF54">
        <v>0.119595393445555</v>
      </c>
      <c r="AG54">
        <v>0.16828827167359001</v>
      </c>
      <c r="AH54">
        <v>0.29166622036344603</v>
      </c>
      <c r="AI54">
        <v>217.66539713667001</v>
      </c>
      <c r="AJ54">
        <v>6.9728309038745797</v>
      </c>
      <c r="AK54">
        <v>1.14869203350045</v>
      </c>
      <c r="AL54">
        <v>3.8718424087866201</v>
      </c>
      <c r="AM54">
        <v>2</v>
      </c>
      <c r="AN54">
        <v>1.1727739207196499</v>
      </c>
      <c r="AO54">
        <v>84</v>
      </c>
      <c r="AP54">
        <v>0</v>
      </c>
      <c r="AQ54">
        <v>5.65</v>
      </c>
      <c r="AR54">
        <v>1.89427343216424</v>
      </c>
      <c r="AS54">
        <v>351663.53</v>
      </c>
      <c r="AT54">
        <v>0.67141584958612599</v>
      </c>
      <c r="AU54">
        <v>11309950.51</v>
      </c>
    </row>
    <row r="55" spans="1:47" ht="14.5" x14ac:dyDescent="0.35">
      <c r="A55" s="150" t="s">
        <v>839</v>
      </c>
      <c r="B55" s="150" t="s">
        <v>687</v>
      </c>
      <c r="C55" t="s">
        <v>249</v>
      </c>
      <c r="D55" t="s">
        <v>2085</v>
      </c>
      <c r="E55">
        <v>75.691000000000003</v>
      </c>
      <c r="F55" t="s">
        <v>1598</v>
      </c>
      <c r="G55" s="151">
        <v>-173210</v>
      </c>
      <c r="H55">
        <v>0.80164489127237504</v>
      </c>
      <c r="I55">
        <v>-173210</v>
      </c>
      <c r="J55">
        <v>0</v>
      </c>
      <c r="K55">
        <v>0.66534889098963701</v>
      </c>
      <c r="L55" s="152">
        <v>319133.27799999999</v>
      </c>
      <c r="M55" s="151">
        <v>15962.5</v>
      </c>
      <c r="N55">
        <v>51</v>
      </c>
      <c r="O55">
        <v>5.0433700000000004</v>
      </c>
      <c r="P55">
        <v>0</v>
      </c>
      <c r="Q55">
        <v>6.3142949999999898</v>
      </c>
      <c r="R55">
        <v>18159</v>
      </c>
      <c r="S55">
        <v>219.523909</v>
      </c>
      <c r="T55">
        <v>273.31150110994997</v>
      </c>
      <c r="U55">
        <v>0.49705522508712202</v>
      </c>
      <c r="V55">
        <v>0.19333886314861501</v>
      </c>
      <c r="W55">
        <v>7.7440311979867296E-2</v>
      </c>
      <c r="X55">
        <v>14585.3</v>
      </c>
      <c r="Y55">
        <v>23.37</v>
      </c>
      <c r="Z55">
        <v>45676.670945656799</v>
      </c>
      <c r="AA55">
        <v>10.535714285714301</v>
      </c>
      <c r="AB55">
        <v>9.3934064612751396</v>
      </c>
      <c r="AC55">
        <v>3.5</v>
      </c>
      <c r="AD55">
        <v>62.721116857142903</v>
      </c>
      <c r="AE55">
        <v>0.21390000000000001</v>
      </c>
      <c r="AF55">
        <v>0.141879275868948</v>
      </c>
      <c r="AG55">
        <v>0.16152177194199899</v>
      </c>
      <c r="AH55">
        <v>0.31075070485662398</v>
      </c>
      <c r="AI55">
        <v>318.02914005143703</v>
      </c>
      <c r="AJ55">
        <v>6.1018414380863701</v>
      </c>
      <c r="AK55">
        <v>0.84887588627085897</v>
      </c>
      <c r="AL55">
        <v>1.8224602162859</v>
      </c>
      <c r="AM55">
        <v>3</v>
      </c>
      <c r="AN55">
        <v>1.7328817082904</v>
      </c>
      <c r="AO55">
        <v>51</v>
      </c>
      <c r="AP55">
        <v>0</v>
      </c>
      <c r="AQ55">
        <v>1.61</v>
      </c>
      <c r="AR55">
        <v>3.6807047140215698</v>
      </c>
      <c r="AS55">
        <v>32111.94</v>
      </c>
      <c r="AT55">
        <v>0.70222672445011702</v>
      </c>
      <c r="AU55">
        <v>3986329.61</v>
      </c>
    </row>
    <row r="56" spans="1:47" ht="14.5" x14ac:dyDescent="0.35">
      <c r="A56" s="150" t="s">
        <v>840</v>
      </c>
      <c r="B56" s="150" t="s">
        <v>338</v>
      </c>
      <c r="C56" t="s">
        <v>163</v>
      </c>
      <c r="D56" t="s">
        <v>2088</v>
      </c>
      <c r="E56">
        <v>95.52</v>
      </c>
      <c r="F56" t="s">
        <v>1629</v>
      </c>
      <c r="G56" s="151">
        <v>402238</v>
      </c>
      <c r="H56">
        <v>0.70869919993979202</v>
      </c>
      <c r="I56">
        <v>396658</v>
      </c>
      <c r="J56">
        <v>0</v>
      </c>
      <c r="K56">
        <v>0.81584796178730101</v>
      </c>
      <c r="L56" s="152">
        <v>162875.95860000001</v>
      </c>
      <c r="M56" s="151">
        <v>41705</v>
      </c>
      <c r="N56">
        <v>63</v>
      </c>
      <c r="O56">
        <v>4.3560549999999996</v>
      </c>
      <c r="P56">
        <v>0</v>
      </c>
      <c r="Q56">
        <v>201.35204400000001</v>
      </c>
      <c r="R56">
        <v>10825.2</v>
      </c>
      <c r="S56">
        <v>1128.882824</v>
      </c>
      <c r="T56">
        <v>1260.2019153414001</v>
      </c>
      <c r="U56">
        <v>0.19561460348696</v>
      </c>
      <c r="V56">
        <v>0.103629045914158</v>
      </c>
      <c r="W56">
        <v>8.8583153073112898E-4</v>
      </c>
      <c r="X56">
        <v>9697.2000000000007</v>
      </c>
      <c r="Y56">
        <v>67.010000000000005</v>
      </c>
      <c r="Z56">
        <v>53616.338158483799</v>
      </c>
      <c r="AA56">
        <v>15.5555555555556</v>
      </c>
      <c r="AB56">
        <v>16.846482972690598</v>
      </c>
      <c r="AC56">
        <v>5</v>
      </c>
      <c r="AD56">
        <v>225.77656479999999</v>
      </c>
      <c r="AE56">
        <v>0.21390000000000001</v>
      </c>
      <c r="AF56">
        <v>0.113353700073618</v>
      </c>
      <c r="AG56">
        <v>0.15622527060215599</v>
      </c>
      <c r="AH56">
        <v>0.27190669590526201</v>
      </c>
      <c r="AI56">
        <v>192.203296380387</v>
      </c>
      <c r="AJ56">
        <v>6.8847116488074702</v>
      </c>
      <c r="AK56">
        <v>0.90030109459615204</v>
      </c>
      <c r="AL56">
        <v>2.9293159580596799</v>
      </c>
      <c r="AM56">
        <v>0</v>
      </c>
      <c r="AN56">
        <v>1.3101320685151401</v>
      </c>
      <c r="AO56">
        <v>53</v>
      </c>
      <c r="AP56">
        <v>0</v>
      </c>
      <c r="AQ56">
        <v>5.98</v>
      </c>
      <c r="AR56">
        <v>3.1023803616302899</v>
      </c>
      <c r="AS56">
        <v>292155.23</v>
      </c>
      <c r="AT56">
        <v>0.74130319520606403</v>
      </c>
      <c r="AU56">
        <v>12220396.779999999</v>
      </c>
    </row>
    <row r="57" spans="1:47" ht="14.5" x14ac:dyDescent="0.35">
      <c r="A57" s="150" t="s">
        <v>841</v>
      </c>
      <c r="B57" s="150" t="s">
        <v>584</v>
      </c>
      <c r="C57" t="s">
        <v>135</v>
      </c>
      <c r="D57" t="s">
        <v>2085</v>
      </c>
      <c r="E57">
        <v>84.474000000000004</v>
      </c>
      <c r="F57" t="s">
        <v>1630</v>
      </c>
      <c r="G57" s="151">
        <v>5377463</v>
      </c>
      <c r="H57">
        <v>0.35441966418347998</v>
      </c>
      <c r="I57">
        <v>5721547</v>
      </c>
      <c r="J57">
        <v>2.91447744373674E-3</v>
      </c>
      <c r="K57">
        <v>0.75696116623606502</v>
      </c>
      <c r="L57" s="152">
        <v>213479.5276</v>
      </c>
      <c r="M57" s="151">
        <v>34395</v>
      </c>
      <c r="N57">
        <v>84</v>
      </c>
      <c r="O57">
        <v>171.49279899999999</v>
      </c>
      <c r="P57">
        <v>3.9999989999999999</v>
      </c>
      <c r="Q57">
        <v>-185.83142699999999</v>
      </c>
      <c r="R57">
        <v>12118.1</v>
      </c>
      <c r="S57">
        <v>3792.163982</v>
      </c>
      <c r="T57">
        <v>4665.1841150039299</v>
      </c>
      <c r="U57">
        <v>0.445880305816374</v>
      </c>
      <c r="V57">
        <v>0.15393843535535201</v>
      </c>
      <c r="W57">
        <v>2.2573533846722799E-2</v>
      </c>
      <c r="X57">
        <v>9850.4</v>
      </c>
      <c r="Y57">
        <v>258.77999999999997</v>
      </c>
      <c r="Z57">
        <v>61427.073035010399</v>
      </c>
      <c r="AA57">
        <v>15.211678832116799</v>
      </c>
      <c r="AB57">
        <v>14.654007195301</v>
      </c>
      <c r="AC57">
        <v>31.99</v>
      </c>
      <c r="AD57">
        <v>118.54216886527</v>
      </c>
      <c r="AE57">
        <v>0.21709999999999999</v>
      </c>
      <c r="AF57">
        <v>0.10551520922061</v>
      </c>
      <c r="AG57">
        <v>0.15367222661138899</v>
      </c>
      <c r="AH57">
        <v>0.27607266892773802</v>
      </c>
      <c r="AI57">
        <v>215.25730529445201</v>
      </c>
      <c r="AJ57">
        <v>5.2279135749383503</v>
      </c>
      <c r="AK57">
        <v>0.92209134977599905</v>
      </c>
      <c r="AL57">
        <v>3.5264805198146201</v>
      </c>
      <c r="AM57">
        <v>1.6</v>
      </c>
      <c r="AN57">
        <v>0.84757344460456896</v>
      </c>
      <c r="AO57">
        <v>25</v>
      </c>
      <c r="AP57">
        <v>6.7463377023901303E-2</v>
      </c>
      <c r="AQ57">
        <v>98.48</v>
      </c>
      <c r="AR57">
        <v>2.7272402131696198</v>
      </c>
      <c r="AS57">
        <v>921908.88</v>
      </c>
      <c r="AT57">
        <v>0.47782157796407698</v>
      </c>
      <c r="AU57">
        <v>45953904</v>
      </c>
    </row>
    <row r="58" spans="1:47" ht="14.5" x14ac:dyDescent="0.35">
      <c r="A58" s="150" t="s">
        <v>842</v>
      </c>
      <c r="B58" s="150" t="s">
        <v>700</v>
      </c>
      <c r="C58" t="s">
        <v>288</v>
      </c>
      <c r="D58" t="s">
        <v>2085</v>
      </c>
      <c r="E58">
        <v>100.34</v>
      </c>
      <c r="F58" t="s">
        <v>1631</v>
      </c>
      <c r="G58" s="151">
        <v>159504</v>
      </c>
      <c r="H58">
        <v>0.65148621549560604</v>
      </c>
      <c r="I58">
        <v>162955</v>
      </c>
      <c r="J58">
        <v>0</v>
      </c>
      <c r="K58">
        <v>0.81153776222940999</v>
      </c>
      <c r="L58" s="152">
        <v>159001.31109999999</v>
      </c>
      <c r="M58" s="151">
        <v>42937.5</v>
      </c>
      <c r="N58">
        <v>13</v>
      </c>
      <c r="O58">
        <v>1.2833330000000001</v>
      </c>
      <c r="P58">
        <v>0</v>
      </c>
      <c r="Q58">
        <v>223.898347</v>
      </c>
      <c r="R58">
        <v>12313.2</v>
      </c>
      <c r="S58">
        <v>628.18679299999997</v>
      </c>
      <c r="T58">
        <v>713.59293036068595</v>
      </c>
      <c r="U58">
        <v>0.10037397109047499</v>
      </c>
      <c r="V58">
        <v>8.6329643673358797E-2</v>
      </c>
      <c r="W58">
        <v>1.5918831964364501E-3</v>
      </c>
      <c r="X58">
        <v>10839.5</v>
      </c>
      <c r="Y58">
        <v>36.1</v>
      </c>
      <c r="Z58">
        <v>67698.171745152402</v>
      </c>
      <c r="AA58">
        <v>16.692307692307701</v>
      </c>
      <c r="AB58">
        <v>17.401296204986199</v>
      </c>
      <c r="AC58">
        <v>6</v>
      </c>
      <c r="AD58">
        <v>104.697798833333</v>
      </c>
      <c r="AE58">
        <v>0.21390000000000001</v>
      </c>
      <c r="AF58">
        <v>0.11253920145109</v>
      </c>
      <c r="AG58">
        <v>0.228994135572339</v>
      </c>
      <c r="AH58">
        <v>0.34593728822930497</v>
      </c>
      <c r="AI58">
        <v>229.63233485235</v>
      </c>
      <c r="AJ58">
        <v>4.2446264176579902</v>
      </c>
      <c r="AK58">
        <v>1.0018350525469299</v>
      </c>
      <c r="AL58">
        <v>2.39766637550952</v>
      </c>
      <c r="AM58">
        <v>2.5</v>
      </c>
      <c r="AN58">
        <v>0.82862678112868204</v>
      </c>
      <c r="AO58">
        <v>32</v>
      </c>
      <c r="AP58">
        <v>0</v>
      </c>
      <c r="AQ58">
        <v>6.5</v>
      </c>
      <c r="AR58">
        <v>3.5988552266420002</v>
      </c>
      <c r="AS58">
        <v>145873.79</v>
      </c>
      <c r="AT58">
        <v>0.68833029413911895</v>
      </c>
      <c r="AU58">
        <v>7734999</v>
      </c>
    </row>
    <row r="59" spans="1:47" ht="14.5" x14ac:dyDescent="0.35">
      <c r="A59" s="150" t="s">
        <v>1532</v>
      </c>
      <c r="B59" s="150" t="s">
        <v>122</v>
      </c>
      <c r="C59" t="s">
        <v>123</v>
      </c>
      <c r="D59" t="s">
        <v>2089</v>
      </c>
      <c r="E59">
        <v>71.950999999999993</v>
      </c>
      <c r="F59" t="s">
        <v>1632</v>
      </c>
      <c r="G59" s="151">
        <v>228075</v>
      </c>
      <c r="H59">
        <v>0.57135757639812901</v>
      </c>
      <c r="I59">
        <v>253403</v>
      </c>
      <c r="J59">
        <v>0</v>
      </c>
      <c r="K59">
        <v>0.74254292750720197</v>
      </c>
      <c r="L59" s="152">
        <v>259699.75440000001</v>
      </c>
      <c r="M59" s="151">
        <v>32050</v>
      </c>
      <c r="N59">
        <v>0</v>
      </c>
      <c r="O59">
        <v>94.679018999999997</v>
      </c>
      <c r="P59">
        <v>81.709999999999994</v>
      </c>
      <c r="Q59">
        <v>-140.422248</v>
      </c>
      <c r="R59">
        <v>13953.9</v>
      </c>
      <c r="S59">
        <v>2524.6452850000001</v>
      </c>
      <c r="T59">
        <v>3241.8673799334501</v>
      </c>
      <c r="U59">
        <v>0.45879961786394102</v>
      </c>
      <c r="V59">
        <v>0.17882867929306001</v>
      </c>
      <c r="W59">
        <v>1.06543882262652E-2</v>
      </c>
      <c r="X59">
        <v>10866.8</v>
      </c>
      <c r="Y59">
        <v>197.67</v>
      </c>
      <c r="Z59">
        <v>59197.877421965903</v>
      </c>
      <c r="AA59">
        <v>9.8916256157635498</v>
      </c>
      <c r="AB59">
        <v>12.772020463398601</v>
      </c>
      <c r="AC59">
        <v>24</v>
      </c>
      <c r="AD59">
        <v>105.193553541667</v>
      </c>
      <c r="AE59">
        <v>0.40260000000000001</v>
      </c>
      <c r="AF59">
        <v>0.110250278757202</v>
      </c>
      <c r="AG59">
        <v>0.16190450839831499</v>
      </c>
      <c r="AH59">
        <v>0.27593032372658299</v>
      </c>
      <c r="AI59">
        <v>194.89153701051501</v>
      </c>
      <c r="AJ59">
        <v>9.9295792956555697</v>
      </c>
      <c r="AK59">
        <v>1.13380605326483</v>
      </c>
      <c r="AL59">
        <v>2.6647015844497899</v>
      </c>
      <c r="AM59">
        <v>1.2</v>
      </c>
      <c r="AN59">
        <v>1.28096224396244</v>
      </c>
      <c r="AO59">
        <v>118</v>
      </c>
      <c r="AP59">
        <v>7.1199999999999999E-2</v>
      </c>
      <c r="AQ59">
        <v>10.38</v>
      </c>
      <c r="AR59">
        <v>3.07880056660116</v>
      </c>
      <c r="AS59">
        <v>632447.6</v>
      </c>
      <c r="AT59">
        <v>0.49955532664066898</v>
      </c>
      <c r="AU59">
        <v>35228584.439999998</v>
      </c>
    </row>
    <row r="60" spans="1:47" ht="14.5" x14ac:dyDescent="0.35">
      <c r="A60" s="150" t="s">
        <v>843</v>
      </c>
      <c r="B60" s="150" t="s">
        <v>339</v>
      </c>
      <c r="C60" t="s">
        <v>271</v>
      </c>
      <c r="D60" t="s">
        <v>2088</v>
      </c>
      <c r="E60">
        <v>72.152000000000001</v>
      </c>
      <c r="F60" t="s">
        <v>1633</v>
      </c>
      <c r="G60" s="151">
        <v>-2638719</v>
      </c>
      <c r="H60">
        <v>0.60937325171281498</v>
      </c>
      <c r="I60">
        <v>-2873490</v>
      </c>
      <c r="J60">
        <v>0</v>
      </c>
      <c r="K60">
        <v>0.76423291577140895</v>
      </c>
      <c r="L60" s="152">
        <v>114875.89569999999</v>
      </c>
      <c r="M60" s="151">
        <v>37294.5</v>
      </c>
      <c r="N60">
        <v>37</v>
      </c>
      <c r="O60">
        <v>6.3892040000000003</v>
      </c>
      <c r="P60">
        <v>0</v>
      </c>
      <c r="Q60">
        <v>2.2217199999999999</v>
      </c>
      <c r="R60">
        <v>15617.7</v>
      </c>
      <c r="S60">
        <v>479.59237300000001</v>
      </c>
      <c r="T60">
        <v>604.20028783757198</v>
      </c>
      <c r="U60">
        <v>0.34235849909981803</v>
      </c>
      <c r="V60">
        <v>0.22173903086653099</v>
      </c>
      <c r="W60">
        <v>0</v>
      </c>
      <c r="X60">
        <v>12396.8</v>
      </c>
      <c r="Y60">
        <v>36.520000000000003</v>
      </c>
      <c r="Z60">
        <v>60381.064074479698</v>
      </c>
      <c r="AA60">
        <v>12.4102564102564</v>
      </c>
      <c r="AB60">
        <v>13.1323212760131</v>
      </c>
      <c r="AC60">
        <v>4.25</v>
      </c>
      <c r="AD60">
        <v>112.845264235294</v>
      </c>
      <c r="AE60">
        <v>0.21390000000000001</v>
      </c>
      <c r="AF60">
        <v>0.126558892368486</v>
      </c>
      <c r="AG60">
        <v>0.163245974570976</v>
      </c>
      <c r="AH60">
        <v>0.30064247268838201</v>
      </c>
      <c r="AI60">
        <v>263.92204531576198</v>
      </c>
      <c r="AJ60">
        <v>4.8190775429587198</v>
      </c>
      <c r="AK60">
        <v>0.94489235631048796</v>
      </c>
      <c r="AL60">
        <v>3.0090458621370701</v>
      </c>
      <c r="AM60">
        <v>0.5</v>
      </c>
      <c r="AN60">
        <v>1.57189373261131</v>
      </c>
      <c r="AO60">
        <v>25</v>
      </c>
      <c r="AP60">
        <v>0</v>
      </c>
      <c r="AQ60">
        <v>3.6</v>
      </c>
      <c r="AR60">
        <v>3.49366654960704</v>
      </c>
      <c r="AS60">
        <v>115921.14</v>
      </c>
      <c r="AT60">
        <v>0.69632049799090501</v>
      </c>
      <c r="AU60">
        <v>7490133.5</v>
      </c>
    </row>
    <row r="61" spans="1:47" ht="14.5" x14ac:dyDescent="0.35">
      <c r="A61" s="150" t="s">
        <v>844</v>
      </c>
      <c r="B61" s="150" t="s">
        <v>124</v>
      </c>
      <c r="C61" t="s">
        <v>108</v>
      </c>
      <c r="D61" t="s">
        <v>2087</v>
      </c>
      <c r="E61">
        <v>101.58499999999999</v>
      </c>
      <c r="F61" t="s">
        <v>1634</v>
      </c>
      <c r="G61" s="151">
        <v>1413335</v>
      </c>
      <c r="H61">
        <v>0.42792466876239399</v>
      </c>
      <c r="I61">
        <v>1325932</v>
      </c>
      <c r="J61">
        <v>0</v>
      </c>
      <c r="K61">
        <v>0.84844399919940605</v>
      </c>
      <c r="L61" s="152">
        <v>310439.8652</v>
      </c>
      <c r="M61" s="151">
        <v>52628</v>
      </c>
      <c r="N61">
        <v>60</v>
      </c>
      <c r="O61">
        <v>45.612192999999998</v>
      </c>
      <c r="P61">
        <v>0</v>
      </c>
      <c r="Q61">
        <v>-4</v>
      </c>
      <c r="R61">
        <v>15776</v>
      </c>
      <c r="S61">
        <v>3553.3050119999998</v>
      </c>
      <c r="T61">
        <v>4067.8875560087599</v>
      </c>
      <c r="U61">
        <v>9.4003510498523998E-2</v>
      </c>
      <c r="V61">
        <v>0.111393763176332</v>
      </c>
      <c r="W61">
        <v>2.3765951899656398E-2</v>
      </c>
      <c r="X61">
        <v>13780.4</v>
      </c>
      <c r="Y61">
        <v>213.95</v>
      </c>
      <c r="Z61">
        <v>88746.842720261702</v>
      </c>
      <c r="AA61">
        <v>17.616438356164402</v>
      </c>
      <c r="AB61">
        <v>16.6081094274363</v>
      </c>
      <c r="AC61">
        <v>30</v>
      </c>
      <c r="AD61">
        <v>118.4435004</v>
      </c>
      <c r="AE61">
        <v>0.41520000000000001</v>
      </c>
      <c r="AF61">
        <v>0.113735141956038</v>
      </c>
      <c r="AG61">
        <v>0.13114772685475901</v>
      </c>
      <c r="AH61">
        <v>0.25018190173316801</v>
      </c>
      <c r="AI61">
        <v>165.82955811844101</v>
      </c>
      <c r="AJ61">
        <v>10.522451484362101</v>
      </c>
      <c r="AK61">
        <v>1.87367722654321</v>
      </c>
      <c r="AL61">
        <v>3.7123768801665902</v>
      </c>
      <c r="AM61">
        <v>2</v>
      </c>
      <c r="AN61">
        <v>0.85773892012116304</v>
      </c>
      <c r="AO61">
        <v>29</v>
      </c>
      <c r="AP61">
        <v>8.3958020989505194E-2</v>
      </c>
      <c r="AQ61">
        <v>64.930000000000007</v>
      </c>
      <c r="AR61">
        <v>3.6742043512343101</v>
      </c>
      <c r="AS61">
        <v>557939.51</v>
      </c>
      <c r="AT61">
        <v>0.48356701867931601</v>
      </c>
      <c r="AU61">
        <v>56057065.75</v>
      </c>
    </row>
    <row r="62" spans="1:47" ht="14.5" x14ac:dyDescent="0.35">
      <c r="A62" s="150" t="s">
        <v>845</v>
      </c>
      <c r="B62" s="150" t="s">
        <v>340</v>
      </c>
      <c r="C62" t="s">
        <v>112</v>
      </c>
      <c r="D62" t="s">
        <v>2086</v>
      </c>
      <c r="E62">
        <v>78.888999999999996</v>
      </c>
      <c r="F62" t="s">
        <v>1635</v>
      </c>
      <c r="G62" s="151">
        <v>-172796</v>
      </c>
      <c r="H62">
        <v>0.58807998496273906</v>
      </c>
      <c r="I62">
        <v>-132316</v>
      </c>
      <c r="J62">
        <v>1.4505650029853399E-2</v>
      </c>
      <c r="K62">
        <v>0.73010680878352996</v>
      </c>
      <c r="L62" s="152">
        <v>143438.28520000001</v>
      </c>
      <c r="M62" s="151">
        <v>29998.5</v>
      </c>
      <c r="N62">
        <v>8</v>
      </c>
      <c r="O62">
        <v>13.913380999999999</v>
      </c>
      <c r="P62">
        <v>0</v>
      </c>
      <c r="Q62">
        <v>64.707086000000004</v>
      </c>
      <c r="R62">
        <v>13826.9</v>
      </c>
      <c r="S62">
        <v>775.44112099999995</v>
      </c>
      <c r="T62">
        <v>974.39147192128701</v>
      </c>
      <c r="U62">
        <v>0.51961395274006905</v>
      </c>
      <c r="V62">
        <v>0.179661751520655</v>
      </c>
      <c r="W62">
        <v>0</v>
      </c>
      <c r="X62">
        <v>11003.8</v>
      </c>
      <c r="Y62">
        <v>62.2</v>
      </c>
      <c r="Z62">
        <v>53553.519292604498</v>
      </c>
      <c r="AA62">
        <v>10.723076923076899</v>
      </c>
      <c r="AB62">
        <v>12.4668990514469</v>
      </c>
      <c r="AC62">
        <v>12.55</v>
      </c>
      <c r="AD62">
        <v>61.788137131474102</v>
      </c>
      <c r="AE62">
        <v>0.59130000000000005</v>
      </c>
      <c r="AF62">
        <v>0.107385632765214</v>
      </c>
      <c r="AG62">
        <v>0.127175874898175</v>
      </c>
      <c r="AH62">
        <v>0.239037414082924</v>
      </c>
      <c r="AI62">
        <v>157.72054987524999</v>
      </c>
      <c r="AJ62">
        <v>10.634914515588299</v>
      </c>
      <c r="AK62">
        <v>1.96253149963615</v>
      </c>
      <c r="AL62">
        <v>4.5834636926322299</v>
      </c>
      <c r="AM62">
        <v>2</v>
      </c>
      <c r="AN62">
        <v>0.829819779886797</v>
      </c>
      <c r="AO62">
        <v>16</v>
      </c>
      <c r="AP62">
        <v>0</v>
      </c>
      <c r="AQ62">
        <v>21.06</v>
      </c>
      <c r="AR62">
        <v>2.9404617044228698</v>
      </c>
      <c r="AS62">
        <v>140887.03</v>
      </c>
      <c r="AT62">
        <v>0.50394255243239505</v>
      </c>
      <c r="AU62">
        <v>10721969.390000001</v>
      </c>
    </row>
    <row r="63" spans="1:47" ht="14.5" x14ac:dyDescent="0.35">
      <c r="A63" s="150" t="s">
        <v>846</v>
      </c>
      <c r="B63" s="150" t="s">
        <v>532</v>
      </c>
      <c r="C63" t="s">
        <v>201</v>
      </c>
      <c r="D63" t="s">
        <v>2085</v>
      </c>
      <c r="E63">
        <v>83.332999999999998</v>
      </c>
      <c r="F63" t="s">
        <v>1636</v>
      </c>
      <c r="G63" s="151">
        <v>1869679</v>
      </c>
      <c r="H63">
        <v>0.71015799229932197</v>
      </c>
      <c r="I63">
        <v>1671318</v>
      </c>
      <c r="J63">
        <v>2.04828786898993E-2</v>
      </c>
      <c r="K63">
        <v>0.66162259926204903</v>
      </c>
      <c r="L63" s="152">
        <v>150720.19149999999</v>
      </c>
      <c r="M63" s="151">
        <v>31212.5</v>
      </c>
      <c r="N63">
        <v>26</v>
      </c>
      <c r="O63">
        <v>14.833544</v>
      </c>
      <c r="P63">
        <v>0</v>
      </c>
      <c r="Q63">
        <v>0.65230599999998196</v>
      </c>
      <c r="R63">
        <v>14988.7</v>
      </c>
      <c r="S63">
        <v>701.88643999999999</v>
      </c>
      <c r="T63">
        <v>902.81566786245003</v>
      </c>
      <c r="U63">
        <v>0.57074702568694702</v>
      </c>
      <c r="V63">
        <v>0.178490990650852</v>
      </c>
      <c r="W63">
        <v>0</v>
      </c>
      <c r="X63">
        <v>11652.9</v>
      </c>
      <c r="Y63">
        <v>51.23</v>
      </c>
      <c r="Z63">
        <v>56009.1793870779</v>
      </c>
      <c r="AA63">
        <v>14.796296296296299</v>
      </c>
      <c r="AB63">
        <v>13.7006917821589</v>
      </c>
      <c r="AC63">
        <v>8.39</v>
      </c>
      <c r="AD63">
        <v>83.657501787842705</v>
      </c>
      <c r="AE63">
        <v>0.28939999999999999</v>
      </c>
      <c r="AF63">
        <v>0.10730391967646701</v>
      </c>
      <c r="AG63">
        <v>0.208266261424747</v>
      </c>
      <c r="AH63">
        <v>0.31800986409144699</v>
      </c>
      <c r="AI63">
        <v>234.754499602528</v>
      </c>
      <c r="AJ63">
        <v>8.0251998834746399</v>
      </c>
      <c r="AK63">
        <v>1.3798466356337</v>
      </c>
      <c r="AL63">
        <v>1.95704068070231</v>
      </c>
      <c r="AM63">
        <v>0</v>
      </c>
      <c r="AN63">
        <v>1.6860169324343099</v>
      </c>
      <c r="AO63">
        <v>120</v>
      </c>
      <c r="AP63">
        <v>4.2357274401473299E-2</v>
      </c>
      <c r="AQ63">
        <v>4.25</v>
      </c>
      <c r="AR63">
        <v>2.5637234156246702</v>
      </c>
      <c r="AS63">
        <v>265032.81</v>
      </c>
      <c r="AT63">
        <v>0.71531039503579297</v>
      </c>
      <c r="AU63">
        <v>10520383.310000001</v>
      </c>
    </row>
    <row r="64" spans="1:47" ht="14.5" x14ac:dyDescent="0.35">
      <c r="A64" s="150" t="s">
        <v>847</v>
      </c>
      <c r="B64" s="150" t="s">
        <v>731</v>
      </c>
      <c r="C64" t="s">
        <v>191</v>
      </c>
      <c r="D64" t="s">
        <v>2088</v>
      </c>
      <c r="E64">
        <v>81.652000000000001</v>
      </c>
      <c r="F64" t="s">
        <v>1637</v>
      </c>
      <c r="G64" s="151">
        <v>679429</v>
      </c>
      <c r="H64">
        <v>0.86306337371841602</v>
      </c>
      <c r="I64">
        <v>658777</v>
      </c>
      <c r="J64">
        <v>2.5453746628458802E-3</v>
      </c>
      <c r="K64">
        <v>0.61590739607319001</v>
      </c>
      <c r="L64" s="152">
        <v>201757.7917</v>
      </c>
      <c r="M64" s="151">
        <v>27800.5</v>
      </c>
      <c r="N64">
        <v>44</v>
      </c>
      <c r="O64">
        <v>14.995851</v>
      </c>
      <c r="P64">
        <v>0</v>
      </c>
      <c r="Q64">
        <v>-50.860723999999998</v>
      </c>
      <c r="R64">
        <v>13619.5</v>
      </c>
      <c r="S64">
        <v>473.07752900000003</v>
      </c>
      <c r="T64">
        <v>590.622673525864</v>
      </c>
      <c r="U64">
        <v>0.36100216884323799</v>
      </c>
      <c r="V64">
        <v>0.178190355348711</v>
      </c>
      <c r="W64">
        <v>3.3821094892883798E-2</v>
      </c>
      <c r="X64">
        <v>10909</v>
      </c>
      <c r="Y64">
        <v>41.97</v>
      </c>
      <c r="Z64">
        <v>53949.269716464099</v>
      </c>
      <c r="AA64">
        <v>10.75</v>
      </c>
      <c r="AB64">
        <v>11.271801977602999</v>
      </c>
      <c r="AC64">
        <v>3.07</v>
      </c>
      <c r="AD64">
        <v>154.09691498371299</v>
      </c>
      <c r="AE64">
        <v>0.21390000000000001</v>
      </c>
      <c r="AF64">
        <v>0.122852649022525</v>
      </c>
      <c r="AG64">
        <v>0.16562710251875501</v>
      </c>
      <c r="AH64">
        <v>0.291467917445494</v>
      </c>
      <c r="AI64">
        <v>279.06208159804601</v>
      </c>
      <c r="AJ64">
        <v>5.1400181793391804</v>
      </c>
      <c r="AK64">
        <v>1.4339199200109101</v>
      </c>
      <c r="AL64">
        <v>3.2108061779454302</v>
      </c>
      <c r="AM64">
        <v>2.5</v>
      </c>
      <c r="AN64">
        <v>1.3356629004602301</v>
      </c>
      <c r="AO64">
        <v>54</v>
      </c>
      <c r="AP64">
        <v>0</v>
      </c>
      <c r="AQ64">
        <v>4.63</v>
      </c>
      <c r="AR64">
        <v>3.43911370262391</v>
      </c>
      <c r="AS64">
        <v>83721.919999999998</v>
      </c>
      <c r="AT64">
        <v>0.57676710228093597</v>
      </c>
      <c r="AU64">
        <v>6443100.7699999996</v>
      </c>
    </row>
    <row r="65" spans="1:47" ht="14.5" x14ac:dyDescent="0.35">
      <c r="A65" s="150" t="s">
        <v>848</v>
      </c>
      <c r="B65" s="150" t="s">
        <v>732</v>
      </c>
      <c r="C65" t="s">
        <v>191</v>
      </c>
      <c r="D65" t="s">
        <v>2087</v>
      </c>
      <c r="E65">
        <v>68.055999999999997</v>
      </c>
      <c r="F65" t="s">
        <v>1638</v>
      </c>
      <c r="G65" s="151">
        <v>-1816668</v>
      </c>
      <c r="H65">
        <v>3.3827398651368301E-2</v>
      </c>
      <c r="I65">
        <v>-2025221</v>
      </c>
      <c r="J65">
        <v>1.20230287981265E-2</v>
      </c>
      <c r="K65">
        <v>0.70739489924582899</v>
      </c>
      <c r="L65" s="152">
        <v>136233.36360000001</v>
      </c>
      <c r="M65" s="151">
        <v>31895</v>
      </c>
      <c r="N65">
        <v>22</v>
      </c>
      <c r="O65">
        <v>31.821821</v>
      </c>
      <c r="P65">
        <v>0</v>
      </c>
      <c r="Q65">
        <v>22.455310999999998</v>
      </c>
      <c r="R65">
        <v>13051.4</v>
      </c>
      <c r="S65">
        <v>971.778008</v>
      </c>
      <c r="T65">
        <v>1189.14489577373</v>
      </c>
      <c r="U65">
        <v>0.50291594168284603</v>
      </c>
      <c r="V65">
        <v>0.13237727952369999</v>
      </c>
      <c r="W65">
        <v>0</v>
      </c>
      <c r="X65">
        <v>10665.7</v>
      </c>
      <c r="Y65">
        <v>68.56</v>
      </c>
      <c r="Z65">
        <v>49938.561260210001</v>
      </c>
      <c r="AA65">
        <v>10.364705882352901</v>
      </c>
      <c r="AB65">
        <v>14.174124970828499</v>
      </c>
      <c r="AC65">
        <v>9</v>
      </c>
      <c r="AD65">
        <v>107.975334222222</v>
      </c>
      <c r="AE65">
        <v>0.28939999999999999</v>
      </c>
      <c r="AF65">
        <v>0.112752335506745</v>
      </c>
      <c r="AG65">
        <v>0.145860662048267</v>
      </c>
      <c r="AH65">
        <v>0.261765696413293</v>
      </c>
      <c r="AI65">
        <v>167.05461397928701</v>
      </c>
      <c r="AJ65">
        <v>8.7706320068991008</v>
      </c>
      <c r="AK65">
        <v>1.83438216089688</v>
      </c>
      <c r="AL65">
        <v>3.2060564247874801</v>
      </c>
      <c r="AM65">
        <v>0.5</v>
      </c>
      <c r="AN65">
        <v>1.2156579455221499</v>
      </c>
      <c r="AO65">
        <v>25</v>
      </c>
      <c r="AP65">
        <v>6.0606060606060597E-3</v>
      </c>
      <c r="AQ65">
        <v>19.68</v>
      </c>
      <c r="AR65">
        <v>2.5900791140193902</v>
      </c>
      <c r="AS65">
        <v>243319.3</v>
      </c>
      <c r="AT65">
        <v>0.54787890061684397</v>
      </c>
      <c r="AU65">
        <v>12683083.460000001</v>
      </c>
    </row>
    <row r="66" spans="1:47" ht="14.5" x14ac:dyDescent="0.35">
      <c r="A66" s="150" t="s">
        <v>849</v>
      </c>
      <c r="B66" s="150" t="s">
        <v>125</v>
      </c>
      <c r="C66" t="s">
        <v>108</v>
      </c>
      <c r="D66" t="s">
        <v>2087</v>
      </c>
      <c r="E66">
        <v>64.858999999999995</v>
      </c>
      <c r="F66" t="s">
        <v>1639</v>
      </c>
      <c r="G66" s="151">
        <v>1548456</v>
      </c>
      <c r="H66">
        <v>0.44167856969388702</v>
      </c>
      <c r="I66">
        <v>1548456</v>
      </c>
      <c r="J66">
        <v>3.58395328589035E-3</v>
      </c>
      <c r="K66">
        <v>0.68607048303964302</v>
      </c>
      <c r="L66" s="152">
        <v>262229.03230000002</v>
      </c>
      <c r="M66" s="151">
        <v>33343</v>
      </c>
      <c r="N66">
        <v>16</v>
      </c>
      <c r="O66">
        <v>69.278334999999998</v>
      </c>
      <c r="P66">
        <v>1.96</v>
      </c>
      <c r="Q66">
        <v>-41.011277</v>
      </c>
      <c r="R66">
        <v>18434.2</v>
      </c>
      <c r="S66">
        <v>1055.4122749999999</v>
      </c>
      <c r="T66">
        <v>1405.88600209379</v>
      </c>
      <c r="U66">
        <v>0.488647981661953</v>
      </c>
      <c r="V66">
        <v>0.175875166886798</v>
      </c>
      <c r="W66">
        <v>9.8538924042739603E-2</v>
      </c>
      <c r="X66">
        <v>13838.7</v>
      </c>
      <c r="Y66">
        <v>83.8</v>
      </c>
      <c r="Z66">
        <v>76178.848687350794</v>
      </c>
      <c r="AA66">
        <v>12.010989010989</v>
      </c>
      <c r="AB66">
        <v>12.5944185560859</v>
      </c>
      <c r="AC66">
        <v>9.5</v>
      </c>
      <c r="AD66">
        <v>111.096028947368</v>
      </c>
      <c r="AE66">
        <v>0.56610000000000005</v>
      </c>
      <c r="AF66">
        <v>0.15556763445751301</v>
      </c>
      <c r="AG66">
        <v>0.11013320341713</v>
      </c>
      <c r="AH66">
        <v>0.27047858498579502</v>
      </c>
      <c r="AI66">
        <v>193.479841799263</v>
      </c>
      <c r="AJ66">
        <v>8.0479431540492001</v>
      </c>
      <c r="AK66">
        <v>1.81557475232736</v>
      </c>
      <c r="AL66">
        <v>3.5052621191864901</v>
      </c>
      <c r="AM66">
        <v>0</v>
      </c>
      <c r="AN66">
        <v>0.31226094937804599</v>
      </c>
      <c r="AO66">
        <v>4</v>
      </c>
      <c r="AP66">
        <v>0.16535433070866101</v>
      </c>
      <c r="AQ66">
        <v>19.75</v>
      </c>
      <c r="AR66">
        <v>3.7314777786456301</v>
      </c>
      <c r="AS66">
        <v>92814.38</v>
      </c>
      <c r="AT66">
        <v>0.34125158446836401</v>
      </c>
      <c r="AU66">
        <v>19455681.120000001</v>
      </c>
    </row>
    <row r="67" spans="1:47" ht="14.5" x14ac:dyDescent="0.35">
      <c r="A67" s="150" t="s">
        <v>850</v>
      </c>
      <c r="B67" s="150" t="s">
        <v>615</v>
      </c>
      <c r="C67" t="s">
        <v>140</v>
      </c>
      <c r="D67" t="s">
        <v>2085</v>
      </c>
      <c r="E67">
        <v>95.028999999999996</v>
      </c>
      <c r="F67" t="s">
        <v>1640</v>
      </c>
      <c r="G67" s="151">
        <v>1031</v>
      </c>
      <c r="H67">
        <v>0.63299834637797403</v>
      </c>
      <c r="I67">
        <v>-100225</v>
      </c>
      <c r="J67">
        <v>0</v>
      </c>
      <c r="K67">
        <v>0.856068482423054</v>
      </c>
      <c r="L67" s="152">
        <v>152155.2303</v>
      </c>
      <c r="M67" s="151">
        <v>39285.5</v>
      </c>
      <c r="N67">
        <v>104</v>
      </c>
      <c r="O67">
        <v>25.22664</v>
      </c>
      <c r="P67">
        <v>0</v>
      </c>
      <c r="Q67">
        <v>-18.671765000000001</v>
      </c>
      <c r="R67">
        <v>11519.3</v>
      </c>
      <c r="S67">
        <v>1439.2100310000001</v>
      </c>
      <c r="T67">
        <v>1689.03991032102</v>
      </c>
      <c r="U67">
        <v>0.19138416566525401</v>
      </c>
      <c r="V67">
        <v>0.112463552583452</v>
      </c>
      <c r="W67">
        <v>6.9482561854100904E-4</v>
      </c>
      <c r="X67">
        <v>9815.5</v>
      </c>
      <c r="Y67">
        <v>85.88</v>
      </c>
      <c r="Z67">
        <v>65437.069632044702</v>
      </c>
      <c r="AA67">
        <v>14.38</v>
      </c>
      <c r="AB67">
        <v>16.758384152305499</v>
      </c>
      <c r="AC67">
        <v>9.5</v>
      </c>
      <c r="AD67">
        <v>151.49579273684199</v>
      </c>
      <c r="AE67">
        <v>0.21390000000000001</v>
      </c>
      <c r="AF67">
        <v>0.135158108369139</v>
      </c>
      <c r="AG67">
        <v>0.13097780532922801</v>
      </c>
      <c r="AH67">
        <v>0.26787748735676598</v>
      </c>
      <c r="AI67">
        <v>181.161883522197</v>
      </c>
      <c r="AJ67">
        <v>5.6872697809995003</v>
      </c>
      <c r="AK67">
        <v>1.1208012886894501</v>
      </c>
      <c r="AL67">
        <v>2.84219790587965</v>
      </c>
      <c r="AM67">
        <v>2.8</v>
      </c>
      <c r="AN67">
        <v>1.1361623862364301</v>
      </c>
      <c r="AO67">
        <v>37</v>
      </c>
      <c r="AP67">
        <v>1.5082956259426799E-2</v>
      </c>
      <c r="AQ67">
        <v>16.97</v>
      </c>
      <c r="AR67">
        <v>3.1353813213703101</v>
      </c>
      <c r="AS67">
        <v>354827.56</v>
      </c>
      <c r="AT67">
        <v>0.71012722271821205</v>
      </c>
      <c r="AU67">
        <v>16578760.210000001</v>
      </c>
    </row>
    <row r="68" spans="1:47" ht="14.5" x14ac:dyDescent="0.35">
      <c r="A68" s="150" t="s">
        <v>851</v>
      </c>
      <c r="B68" s="150" t="s">
        <v>428</v>
      </c>
      <c r="C68" t="s">
        <v>348</v>
      </c>
      <c r="D68" t="s">
        <v>2088</v>
      </c>
      <c r="E68">
        <v>71.650999999999996</v>
      </c>
      <c r="F68" t="s">
        <v>1641</v>
      </c>
      <c r="G68" s="151">
        <v>1036028</v>
      </c>
      <c r="H68">
        <v>0.71571350381279697</v>
      </c>
      <c r="I68">
        <v>1060385</v>
      </c>
      <c r="J68">
        <v>1.65005034080338E-3</v>
      </c>
      <c r="K68">
        <v>0.66004867228858799</v>
      </c>
      <c r="L68" s="152">
        <v>231542.56779999999</v>
      </c>
      <c r="M68" s="151">
        <v>33782</v>
      </c>
      <c r="N68">
        <v>24</v>
      </c>
      <c r="O68">
        <v>15.969751</v>
      </c>
      <c r="P68">
        <v>0</v>
      </c>
      <c r="Q68">
        <v>-20.242705999999998</v>
      </c>
      <c r="R68">
        <v>14169</v>
      </c>
      <c r="S68">
        <v>614.58596999999997</v>
      </c>
      <c r="T68">
        <v>773.26607051972803</v>
      </c>
      <c r="U68">
        <v>0.51842130402033104</v>
      </c>
      <c r="V68">
        <v>0.15302251693119501</v>
      </c>
      <c r="W68">
        <v>0</v>
      </c>
      <c r="X68">
        <v>11261.4</v>
      </c>
      <c r="Y68">
        <v>52.57</v>
      </c>
      <c r="Z68">
        <v>46078.449686132801</v>
      </c>
      <c r="AA68">
        <v>9.1475409836065609</v>
      </c>
      <c r="AB68">
        <v>11.690811679665201</v>
      </c>
      <c r="AC68">
        <v>5.5</v>
      </c>
      <c r="AD68">
        <v>111.74290363636401</v>
      </c>
      <c r="AE68">
        <v>0.27679999999999999</v>
      </c>
      <c r="AF68">
        <v>0.122485917420793</v>
      </c>
      <c r="AG68">
        <v>0.20155330204368499</v>
      </c>
      <c r="AH68">
        <v>0.33440056630621601</v>
      </c>
      <c r="AI68">
        <v>0</v>
      </c>
      <c r="AJ68" t="s">
        <v>1553</v>
      </c>
      <c r="AK68" t="s">
        <v>1553</v>
      </c>
      <c r="AL68" t="s">
        <v>1553</v>
      </c>
      <c r="AM68">
        <v>1.5</v>
      </c>
      <c r="AN68">
        <v>1.2576223700762501</v>
      </c>
      <c r="AO68">
        <v>33</v>
      </c>
      <c r="AP68">
        <v>8.5227272727272704E-3</v>
      </c>
      <c r="AQ68">
        <v>10.45</v>
      </c>
      <c r="AR68">
        <v>4.1747601011261803</v>
      </c>
      <c r="AS68">
        <v>32864.199999999997</v>
      </c>
      <c r="AT68">
        <v>0.55813545861162805</v>
      </c>
      <c r="AU68">
        <v>8708075.3699999992</v>
      </c>
    </row>
    <row r="69" spans="1:47" ht="14.5" x14ac:dyDescent="0.35">
      <c r="A69" s="150" t="s">
        <v>852</v>
      </c>
      <c r="B69" s="150" t="s">
        <v>126</v>
      </c>
      <c r="C69" t="s">
        <v>127</v>
      </c>
      <c r="D69" t="s">
        <v>2085</v>
      </c>
      <c r="E69">
        <v>83.695999999999998</v>
      </c>
      <c r="F69" t="s">
        <v>1642</v>
      </c>
      <c r="G69" s="151">
        <v>5674639</v>
      </c>
      <c r="H69">
        <v>0.253016565656904</v>
      </c>
      <c r="I69">
        <v>5613695</v>
      </c>
      <c r="J69">
        <v>0</v>
      </c>
      <c r="K69">
        <v>0.80636338497108195</v>
      </c>
      <c r="L69" s="152">
        <v>191195.17050000001</v>
      </c>
      <c r="M69" s="151">
        <v>42527</v>
      </c>
      <c r="N69">
        <v>81</v>
      </c>
      <c r="O69">
        <v>126.28214699999999</v>
      </c>
      <c r="P69">
        <v>10</v>
      </c>
      <c r="Q69">
        <v>-47.310811999999999</v>
      </c>
      <c r="R69">
        <v>12708.3</v>
      </c>
      <c r="S69">
        <v>6257.8211940000001</v>
      </c>
      <c r="T69">
        <v>7378.6304141977598</v>
      </c>
      <c r="U69">
        <v>0.17313306235703901</v>
      </c>
      <c r="V69">
        <v>0.13190719875336901</v>
      </c>
      <c r="W69">
        <v>1.2507075158210401E-2</v>
      </c>
      <c r="X69">
        <v>10777.9</v>
      </c>
      <c r="Y69">
        <v>384.04</v>
      </c>
      <c r="Z69">
        <v>70620.137043016395</v>
      </c>
      <c r="AA69">
        <v>14.0889929742389</v>
      </c>
      <c r="AB69">
        <v>16.2947119935423</v>
      </c>
      <c r="AC69">
        <v>40.03</v>
      </c>
      <c r="AD69">
        <v>156.32828363727199</v>
      </c>
      <c r="AE69">
        <v>0.44030000000000002</v>
      </c>
      <c r="AF69">
        <v>0.104903042598156</v>
      </c>
      <c r="AG69">
        <v>0.18937369804669299</v>
      </c>
      <c r="AH69">
        <v>0.30093455825608001</v>
      </c>
      <c r="AI69">
        <v>21335.892455351001</v>
      </c>
      <c r="AJ69">
        <v>4.7542402494978098E-2</v>
      </c>
      <c r="AK69">
        <v>8.5923091729692702E-3</v>
      </c>
      <c r="AL69">
        <v>2.6294337690857001E-2</v>
      </c>
      <c r="AM69">
        <v>1.25</v>
      </c>
      <c r="AN69">
        <v>0.987996601930206</v>
      </c>
      <c r="AO69">
        <v>26</v>
      </c>
      <c r="AP69">
        <v>8.4137589705518406E-2</v>
      </c>
      <c r="AQ69">
        <v>143.31</v>
      </c>
      <c r="AR69">
        <v>3.0252179219275299</v>
      </c>
      <c r="AS69">
        <v>1240512.57</v>
      </c>
      <c r="AT69">
        <v>0.51946372552604902</v>
      </c>
      <c r="AU69">
        <v>79526477.379999995</v>
      </c>
    </row>
    <row r="70" spans="1:47" ht="14.5" x14ac:dyDescent="0.35">
      <c r="A70" s="150" t="s">
        <v>853</v>
      </c>
      <c r="B70" s="150" t="s">
        <v>128</v>
      </c>
      <c r="C70" t="s">
        <v>129</v>
      </c>
      <c r="D70" t="s">
        <v>2088</v>
      </c>
      <c r="E70">
        <v>84.893000000000001</v>
      </c>
      <c r="F70" t="s">
        <v>1633</v>
      </c>
      <c r="G70" s="151">
        <v>1212629</v>
      </c>
      <c r="H70">
        <v>0.68004818309346104</v>
      </c>
      <c r="I70">
        <v>1212629</v>
      </c>
      <c r="J70">
        <v>0</v>
      </c>
      <c r="K70">
        <v>0.81374929020928</v>
      </c>
      <c r="L70" s="152">
        <v>143718.8155</v>
      </c>
      <c r="M70" s="151">
        <v>33279</v>
      </c>
      <c r="N70">
        <v>0</v>
      </c>
      <c r="O70">
        <v>22.534549999999999</v>
      </c>
      <c r="P70">
        <v>0</v>
      </c>
      <c r="Q70">
        <v>-3.0074960000000002</v>
      </c>
      <c r="R70">
        <v>13229</v>
      </c>
      <c r="S70">
        <v>1833.9230829999999</v>
      </c>
      <c r="T70">
        <v>2275.5131654748302</v>
      </c>
      <c r="U70">
        <v>0.278027331531221</v>
      </c>
      <c r="V70">
        <v>0.190172433202314</v>
      </c>
      <c r="W70">
        <v>5.3651317719959103E-3</v>
      </c>
      <c r="X70">
        <v>10661.7</v>
      </c>
      <c r="Y70">
        <v>133.79</v>
      </c>
      <c r="Z70">
        <v>65782.278869870701</v>
      </c>
      <c r="AA70">
        <v>14.461538461538501</v>
      </c>
      <c r="AB70">
        <v>13.7074750205546</v>
      </c>
      <c r="AC70">
        <v>12</v>
      </c>
      <c r="AD70">
        <v>152.82692358333301</v>
      </c>
      <c r="AE70">
        <v>0.3271</v>
      </c>
      <c r="AF70">
        <v>0.12257787186185801</v>
      </c>
      <c r="AG70">
        <v>0.16100489621612399</v>
      </c>
      <c r="AH70">
        <v>0.28579096678606197</v>
      </c>
      <c r="AI70">
        <v>149.385218245819</v>
      </c>
      <c r="AJ70">
        <v>5.6997611338840199</v>
      </c>
      <c r="AK70">
        <v>1.51409094725162</v>
      </c>
      <c r="AL70">
        <v>2.95994798529718</v>
      </c>
      <c r="AM70">
        <v>4.4000000000000004</v>
      </c>
      <c r="AN70">
        <v>0.75911913024047695</v>
      </c>
      <c r="AO70">
        <v>59</v>
      </c>
      <c r="AP70">
        <v>4.9578059071729998E-2</v>
      </c>
      <c r="AQ70">
        <v>15.46</v>
      </c>
      <c r="AR70">
        <v>4.2607891278760404</v>
      </c>
      <c r="AS70">
        <v>171282.6</v>
      </c>
      <c r="AT70">
        <v>0.62385386312300395</v>
      </c>
      <c r="AU70">
        <v>24260903.280000001</v>
      </c>
    </row>
    <row r="71" spans="1:47" ht="14.5" x14ac:dyDescent="0.35">
      <c r="A71" s="150" t="s">
        <v>854</v>
      </c>
      <c r="B71" s="150" t="s">
        <v>454</v>
      </c>
      <c r="C71" t="s">
        <v>131</v>
      </c>
      <c r="D71" t="s">
        <v>2085</v>
      </c>
      <c r="E71">
        <v>92.792000000000002</v>
      </c>
      <c r="F71" t="s">
        <v>1643</v>
      </c>
      <c r="G71" s="151">
        <v>2207229</v>
      </c>
      <c r="H71">
        <v>0.62398981563447098</v>
      </c>
      <c r="I71">
        <v>2207229</v>
      </c>
      <c r="J71">
        <v>0</v>
      </c>
      <c r="K71">
        <v>0.57907485062986996</v>
      </c>
      <c r="L71" s="152">
        <v>548924.27220000001</v>
      </c>
      <c r="M71" s="151">
        <v>34145.5</v>
      </c>
      <c r="N71">
        <v>20</v>
      </c>
      <c r="O71">
        <v>32.000041000000003</v>
      </c>
      <c r="P71">
        <v>0</v>
      </c>
      <c r="Q71">
        <v>-77.946755999999993</v>
      </c>
      <c r="R71">
        <v>18733.3</v>
      </c>
      <c r="S71">
        <v>643.42021399999999</v>
      </c>
      <c r="T71">
        <v>756.87594053832197</v>
      </c>
      <c r="U71">
        <v>0.24149336874890301</v>
      </c>
      <c r="V71">
        <v>0.15949057826772001</v>
      </c>
      <c r="W71">
        <v>0</v>
      </c>
      <c r="X71">
        <v>15925.2</v>
      </c>
      <c r="Y71">
        <v>58.22</v>
      </c>
      <c r="Z71">
        <v>64054.706286499502</v>
      </c>
      <c r="AA71">
        <v>15.3770491803279</v>
      </c>
      <c r="AB71">
        <v>11.051532360013701</v>
      </c>
      <c r="AC71">
        <v>9.4</v>
      </c>
      <c r="AD71">
        <v>68.4489589361702</v>
      </c>
      <c r="AE71">
        <v>0.23899999999999999</v>
      </c>
      <c r="AF71">
        <v>8.1899968864149006E-2</v>
      </c>
      <c r="AG71">
        <v>0.226303964665791</v>
      </c>
      <c r="AH71">
        <v>0.31029394400580301</v>
      </c>
      <c r="AI71">
        <v>246.45946233824699</v>
      </c>
      <c r="AJ71">
        <v>7.0099953965581401</v>
      </c>
      <c r="AK71">
        <v>1.04343032091665</v>
      </c>
      <c r="AL71">
        <v>2.64737786690378</v>
      </c>
      <c r="AM71">
        <v>0.5</v>
      </c>
      <c r="AN71">
        <v>1.3579680381444701</v>
      </c>
      <c r="AO71">
        <v>133</v>
      </c>
      <c r="AP71">
        <v>5.5710306406685202E-3</v>
      </c>
      <c r="AQ71">
        <v>2.69</v>
      </c>
      <c r="AR71">
        <v>2.9411910606134399</v>
      </c>
      <c r="AS71">
        <v>129537.54</v>
      </c>
      <c r="AT71">
        <v>0.61614304347747595</v>
      </c>
      <c r="AU71">
        <v>12053388.26</v>
      </c>
    </row>
    <row r="72" spans="1:47" ht="14.5" x14ac:dyDescent="0.35">
      <c r="A72" s="150" t="s">
        <v>855</v>
      </c>
      <c r="B72" s="150" t="s">
        <v>403</v>
      </c>
      <c r="C72" t="s">
        <v>103</v>
      </c>
      <c r="D72" t="s">
        <v>2089</v>
      </c>
      <c r="E72">
        <v>75.959999999999994</v>
      </c>
      <c r="F72" t="s">
        <v>1644</v>
      </c>
      <c r="G72" s="151">
        <v>507966</v>
      </c>
      <c r="H72">
        <v>0.83886630733796697</v>
      </c>
      <c r="I72">
        <v>526027</v>
      </c>
      <c r="J72">
        <v>0</v>
      </c>
      <c r="K72">
        <v>0.72393983887184499</v>
      </c>
      <c r="L72" s="152">
        <v>173694.16279999999</v>
      </c>
      <c r="M72" s="151">
        <v>33391</v>
      </c>
      <c r="N72">
        <v>44</v>
      </c>
      <c r="O72">
        <v>33.343057999999999</v>
      </c>
      <c r="P72">
        <v>0</v>
      </c>
      <c r="Q72">
        <v>253.13410300000001</v>
      </c>
      <c r="R72">
        <v>11928.3</v>
      </c>
      <c r="S72">
        <v>1660.3881429999999</v>
      </c>
      <c r="T72">
        <v>2025.2225655023401</v>
      </c>
      <c r="U72">
        <v>0.53432935048368402</v>
      </c>
      <c r="V72">
        <v>0.145166817178361</v>
      </c>
      <c r="W72">
        <v>6.9334137614351799E-3</v>
      </c>
      <c r="X72">
        <v>9779.5</v>
      </c>
      <c r="Y72">
        <v>97.759999999999906</v>
      </c>
      <c r="Z72">
        <v>61520.318126022903</v>
      </c>
      <c r="AA72">
        <v>12.496183206106901</v>
      </c>
      <c r="AB72">
        <v>16.984330431669399</v>
      </c>
      <c r="AC72">
        <v>9</v>
      </c>
      <c r="AD72">
        <v>184.487571444444</v>
      </c>
      <c r="AE72">
        <v>0.40260000000000001</v>
      </c>
      <c r="AF72">
        <v>0.122942151408667</v>
      </c>
      <c r="AG72">
        <v>0.15231118128982901</v>
      </c>
      <c r="AH72">
        <v>0.27782004854537101</v>
      </c>
      <c r="AI72">
        <v>194.35816941990799</v>
      </c>
      <c r="AJ72">
        <v>5.2495419726689603</v>
      </c>
      <c r="AK72">
        <v>0.90465687459328803</v>
      </c>
      <c r="AL72">
        <v>3.4788343094419099</v>
      </c>
      <c r="AM72">
        <v>1.9</v>
      </c>
      <c r="AN72">
        <v>1.17384971685658</v>
      </c>
      <c r="AO72">
        <v>70</v>
      </c>
      <c r="AP72">
        <v>1.36476426799007E-2</v>
      </c>
      <c r="AQ72">
        <v>11.13</v>
      </c>
      <c r="AR72">
        <v>2.7282761852038599</v>
      </c>
      <c r="AS72">
        <v>434495.76</v>
      </c>
      <c r="AT72">
        <v>0.65838019337546305</v>
      </c>
      <c r="AU72">
        <v>19805644.949999999</v>
      </c>
    </row>
    <row r="73" spans="1:47" ht="14.5" x14ac:dyDescent="0.35">
      <c r="A73" s="150" t="s">
        <v>856</v>
      </c>
      <c r="B73" s="150" t="s">
        <v>543</v>
      </c>
      <c r="C73" t="s">
        <v>294</v>
      </c>
      <c r="D73" t="s">
        <v>2088</v>
      </c>
      <c r="E73">
        <v>76.075000000000003</v>
      </c>
      <c r="F73" t="s">
        <v>1645</v>
      </c>
      <c r="G73" s="151">
        <v>1672119</v>
      </c>
      <c r="H73">
        <v>0.46817540100252297</v>
      </c>
      <c r="I73">
        <v>1670186</v>
      </c>
      <c r="J73">
        <v>0</v>
      </c>
      <c r="K73">
        <v>0.68740932338205896</v>
      </c>
      <c r="L73" s="152">
        <v>311403.81280000001</v>
      </c>
      <c r="M73" s="151">
        <v>33327</v>
      </c>
      <c r="N73">
        <v>40</v>
      </c>
      <c r="O73">
        <v>38.808346999999998</v>
      </c>
      <c r="P73">
        <v>0</v>
      </c>
      <c r="Q73">
        <v>-334.22045000000003</v>
      </c>
      <c r="R73">
        <v>13960.2</v>
      </c>
      <c r="S73">
        <v>1383.3084719999999</v>
      </c>
      <c r="T73">
        <v>1821.49457465926</v>
      </c>
      <c r="U73">
        <v>0.57190628989366898</v>
      </c>
      <c r="V73">
        <v>0.22079522476892599</v>
      </c>
      <c r="W73">
        <v>0</v>
      </c>
      <c r="X73">
        <v>10601.9</v>
      </c>
      <c r="Y73">
        <v>119</v>
      </c>
      <c r="Z73">
        <v>51491.117647058803</v>
      </c>
      <c r="AA73">
        <v>14.9831932773109</v>
      </c>
      <c r="AB73">
        <v>11.6244409411765</v>
      </c>
      <c r="AC73">
        <v>13</v>
      </c>
      <c r="AD73">
        <v>106.408344</v>
      </c>
      <c r="AE73">
        <v>0.3397</v>
      </c>
      <c r="AF73">
        <v>9.7359377723974405E-2</v>
      </c>
      <c r="AG73">
        <v>0.22376475815302599</v>
      </c>
      <c r="AH73">
        <v>0.32415847063710801</v>
      </c>
      <c r="AI73">
        <v>243.56534122347199</v>
      </c>
      <c r="AJ73">
        <v>6.3353007188522099</v>
      </c>
      <c r="AK73">
        <v>1.0240681633355699</v>
      </c>
      <c r="AL73">
        <v>2.9547054546102101</v>
      </c>
      <c r="AM73">
        <v>0</v>
      </c>
      <c r="AN73">
        <v>1.44274346504155</v>
      </c>
      <c r="AO73">
        <v>128</v>
      </c>
      <c r="AP73">
        <v>2.0540540540540501E-2</v>
      </c>
      <c r="AQ73">
        <v>7.21</v>
      </c>
      <c r="AR73">
        <v>3.5212063802892799</v>
      </c>
      <c r="AS73">
        <v>132334.64000000001</v>
      </c>
      <c r="AT73">
        <v>0.50088450392847605</v>
      </c>
      <c r="AU73">
        <v>19311286.66</v>
      </c>
    </row>
    <row r="74" spans="1:47" ht="14.5" x14ac:dyDescent="0.35">
      <c r="A74" s="150" t="s">
        <v>857</v>
      </c>
      <c r="B74" s="150" t="s">
        <v>599</v>
      </c>
      <c r="C74" t="s">
        <v>127</v>
      </c>
      <c r="D74" t="s">
        <v>2085</v>
      </c>
      <c r="E74">
        <v>90.159000000000006</v>
      </c>
      <c r="F74" t="s">
        <v>1646</v>
      </c>
      <c r="G74" s="151">
        <v>2898613</v>
      </c>
      <c r="H74">
        <v>0.937823544540062</v>
      </c>
      <c r="I74">
        <v>2882817</v>
      </c>
      <c r="J74">
        <v>0</v>
      </c>
      <c r="K74">
        <v>0.76426851757954095</v>
      </c>
      <c r="L74" s="152">
        <v>296007.12699999998</v>
      </c>
      <c r="M74" s="151">
        <v>46434</v>
      </c>
      <c r="N74">
        <v>87</v>
      </c>
      <c r="O74">
        <v>35.885624</v>
      </c>
      <c r="P74">
        <v>0</v>
      </c>
      <c r="Q74">
        <v>119.57671000000001</v>
      </c>
      <c r="R74">
        <v>11254.6</v>
      </c>
      <c r="S74">
        <v>2158.6597569999999</v>
      </c>
      <c r="T74">
        <v>2446.3800892979598</v>
      </c>
      <c r="U74">
        <v>0.19876361784605201</v>
      </c>
      <c r="V74">
        <v>0.113658337403285</v>
      </c>
      <c r="W74">
        <v>2.0723488199071499E-3</v>
      </c>
      <c r="X74">
        <v>9931</v>
      </c>
      <c r="Y74">
        <v>145.74</v>
      </c>
      <c r="Z74">
        <v>64917.254562920301</v>
      </c>
      <c r="AA74">
        <v>15.216374269005801</v>
      </c>
      <c r="AB74">
        <v>14.811717833127499</v>
      </c>
      <c r="AC74">
        <v>18.13</v>
      </c>
      <c r="AD74">
        <v>119.065623662438</v>
      </c>
      <c r="AE74">
        <v>0.21390000000000001</v>
      </c>
      <c r="AF74">
        <v>0.103912342761643</v>
      </c>
      <c r="AG74">
        <v>0.172434151808946</v>
      </c>
      <c r="AH74">
        <v>0.27777356568425698</v>
      </c>
      <c r="AI74">
        <v>163.144283789046</v>
      </c>
      <c r="AJ74">
        <v>4.6839318176010103</v>
      </c>
      <c r="AK74">
        <v>1.0243934089211799</v>
      </c>
      <c r="AL74">
        <v>2.0347885840197901</v>
      </c>
      <c r="AM74">
        <v>1</v>
      </c>
      <c r="AN74">
        <v>0.98303602485081798</v>
      </c>
      <c r="AO74">
        <v>71</v>
      </c>
      <c r="AP74">
        <v>2.27066303360581E-2</v>
      </c>
      <c r="AQ74">
        <v>15.24</v>
      </c>
      <c r="AR74">
        <v>2.6425994128636199</v>
      </c>
      <c r="AS74">
        <v>444287.98</v>
      </c>
      <c r="AT74">
        <v>0.51562085983706096</v>
      </c>
      <c r="AU74">
        <v>24294931.829999998</v>
      </c>
    </row>
    <row r="75" spans="1:47" ht="14.5" x14ac:dyDescent="0.35">
      <c r="A75" s="150" t="s">
        <v>858</v>
      </c>
      <c r="B75" s="150" t="s">
        <v>472</v>
      </c>
      <c r="C75" t="s">
        <v>161</v>
      </c>
      <c r="D75" t="s">
        <v>2089</v>
      </c>
      <c r="E75">
        <v>84.063999999999993</v>
      </c>
      <c r="F75" t="s">
        <v>1647</v>
      </c>
      <c r="G75" s="151">
        <v>1501362</v>
      </c>
      <c r="H75">
        <v>0.55114661490166506</v>
      </c>
      <c r="I75">
        <v>1931566</v>
      </c>
      <c r="J75">
        <v>0</v>
      </c>
      <c r="K75">
        <v>0.71188380445717903</v>
      </c>
      <c r="L75" s="152">
        <v>339086.77870000002</v>
      </c>
      <c r="M75" s="151">
        <v>52198.5</v>
      </c>
      <c r="N75">
        <v>162</v>
      </c>
      <c r="O75">
        <v>62.191989</v>
      </c>
      <c r="P75">
        <v>0.64</v>
      </c>
      <c r="Q75">
        <v>-49.213284999999999</v>
      </c>
      <c r="R75">
        <v>14838.9</v>
      </c>
      <c r="S75">
        <v>2083.355665</v>
      </c>
      <c r="T75">
        <v>2480.1837151060299</v>
      </c>
      <c r="U75">
        <v>0.17165229826468401</v>
      </c>
      <c r="V75">
        <v>0.144938396296342</v>
      </c>
      <c r="W75">
        <v>5.53705312722012E-3</v>
      </c>
      <c r="X75">
        <v>12464.7</v>
      </c>
      <c r="Y75">
        <v>139.4</v>
      </c>
      <c r="Z75">
        <v>70449.296987087495</v>
      </c>
      <c r="AA75">
        <v>14.855172413793101</v>
      </c>
      <c r="AB75">
        <v>14.94516258967</v>
      </c>
      <c r="AC75">
        <v>17</v>
      </c>
      <c r="AD75">
        <v>122.550333235294</v>
      </c>
      <c r="AE75">
        <v>0.3145</v>
      </c>
      <c r="AF75">
        <v>0.106744538344032</v>
      </c>
      <c r="AG75">
        <v>0.16006237176202501</v>
      </c>
      <c r="AH75">
        <v>0.27061543747926298</v>
      </c>
      <c r="AI75">
        <v>169.80537982217299</v>
      </c>
      <c r="AJ75">
        <v>8.4721556117761807</v>
      </c>
      <c r="AK75">
        <v>1.5080658346642499</v>
      </c>
      <c r="AL75">
        <v>4.5036540641386198</v>
      </c>
      <c r="AM75">
        <v>1.5</v>
      </c>
      <c r="AN75">
        <v>1.43308642408236</v>
      </c>
      <c r="AO75">
        <v>206</v>
      </c>
      <c r="AP75">
        <v>3.4369885433715198E-2</v>
      </c>
      <c r="AQ75">
        <v>5.62</v>
      </c>
      <c r="AR75">
        <v>3.2424083668927</v>
      </c>
      <c r="AS75">
        <v>554416.35</v>
      </c>
      <c r="AT75">
        <v>0.64822238490794504</v>
      </c>
      <c r="AU75">
        <v>30914676</v>
      </c>
    </row>
    <row r="76" spans="1:47" ht="14.5" x14ac:dyDescent="0.35">
      <c r="A76" s="150" t="s">
        <v>859</v>
      </c>
      <c r="B76" s="150" t="s">
        <v>130</v>
      </c>
      <c r="C76" t="s">
        <v>131</v>
      </c>
      <c r="D76" t="s">
        <v>2086</v>
      </c>
      <c r="E76">
        <v>67.375</v>
      </c>
      <c r="F76" t="s">
        <v>1648</v>
      </c>
      <c r="G76" s="151">
        <v>1210645</v>
      </c>
      <c r="H76">
        <v>0.75871478716701102</v>
      </c>
      <c r="I76">
        <v>1329078</v>
      </c>
      <c r="J76">
        <v>0</v>
      </c>
      <c r="K76">
        <v>0.55531985767196601</v>
      </c>
      <c r="L76" s="152">
        <v>84660.911200000002</v>
      </c>
      <c r="M76" s="151">
        <v>29678</v>
      </c>
      <c r="N76">
        <v>19</v>
      </c>
      <c r="O76">
        <v>82.587249999999997</v>
      </c>
      <c r="P76">
        <v>1</v>
      </c>
      <c r="Q76">
        <v>-319.06902700000001</v>
      </c>
      <c r="R76">
        <v>16702.5</v>
      </c>
      <c r="S76">
        <v>1044.235852</v>
      </c>
      <c r="T76">
        <v>1437.39218295109</v>
      </c>
      <c r="U76">
        <v>0.51154273144033002</v>
      </c>
      <c r="V76">
        <v>0.231065765016465</v>
      </c>
      <c r="W76">
        <v>3.83055225726917E-3</v>
      </c>
      <c r="X76">
        <v>12134</v>
      </c>
      <c r="Y76">
        <v>82.5</v>
      </c>
      <c r="Z76">
        <v>55646.569696969702</v>
      </c>
      <c r="AA76">
        <v>14.2409638554217</v>
      </c>
      <c r="AB76">
        <v>12.657404266666701</v>
      </c>
      <c r="AC76">
        <v>15</v>
      </c>
      <c r="AD76">
        <v>69.615723466666694</v>
      </c>
      <c r="AE76">
        <v>0.50319999999999998</v>
      </c>
      <c r="AF76">
        <v>0.117744555587054</v>
      </c>
      <c r="AG76">
        <v>0.20316108157441301</v>
      </c>
      <c r="AH76">
        <v>0.32629982703600702</v>
      </c>
      <c r="AI76">
        <v>267.47884538252799</v>
      </c>
      <c r="AJ76">
        <v>6.0269236084508</v>
      </c>
      <c r="AK76">
        <v>1.1087102906795601</v>
      </c>
      <c r="AL76">
        <v>2.4286541525396399</v>
      </c>
      <c r="AM76">
        <v>1</v>
      </c>
      <c r="AN76">
        <v>0.93931519768710403</v>
      </c>
      <c r="AO76">
        <v>6</v>
      </c>
      <c r="AP76">
        <v>2.5188916876574298E-3</v>
      </c>
      <c r="AQ76">
        <v>61.17</v>
      </c>
      <c r="AR76">
        <v>3.6046022524292698</v>
      </c>
      <c r="AS76">
        <v>272936.53000000003</v>
      </c>
      <c r="AT76">
        <v>0.749740160765478</v>
      </c>
      <c r="AU76">
        <v>17441377.57</v>
      </c>
    </row>
    <row r="77" spans="1:47" ht="14.5" x14ac:dyDescent="0.35">
      <c r="A77" s="150" t="s">
        <v>860</v>
      </c>
      <c r="B77" s="150" t="s">
        <v>343</v>
      </c>
      <c r="C77" t="s">
        <v>344</v>
      </c>
      <c r="D77" t="s">
        <v>2086</v>
      </c>
      <c r="E77">
        <v>69.418999999999997</v>
      </c>
      <c r="F77" t="s">
        <v>1649</v>
      </c>
      <c r="G77" s="151">
        <v>-203520</v>
      </c>
      <c r="H77">
        <v>0.55017023798812703</v>
      </c>
      <c r="I77">
        <v>120561</v>
      </c>
      <c r="J77">
        <v>8.0570716719657303E-3</v>
      </c>
      <c r="K77">
        <v>0.74790759832754505</v>
      </c>
      <c r="L77" s="152">
        <v>194915.84760000001</v>
      </c>
      <c r="M77" s="151">
        <v>32343.5</v>
      </c>
      <c r="N77">
        <v>24</v>
      </c>
      <c r="O77">
        <v>22.097749</v>
      </c>
      <c r="P77">
        <v>0</v>
      </c>
      <c r="Q77">
        <v>-96.662844000000007</v>
      </c>
      <c r="R77">
        <v>17329.2</v>
      </c>
      <c r="S77">
        <v>728.39040899999998</v>
      </c>
      <c r="T77">
        <v>883.432075225988</v>
      </c>
      <c r="U77">
        <v>0.34875082491647702</v>
      </c>
      <c r="V77">
        <v>0.169371833395461</v>
      </c>
      <c r="W77">
        <v>0</v>
      </c>
      <c r="X77">
        <v>14287.9</v>
      </c>
      <c r="Y77">
        <v>59</v>
      </c>
      <c r="Z77">
        <v>48070.338983050802</v>
      </c>
      <c r="AA77">
        <v>11.5932203389831</v>
      </c>
      <c r="AB77">
        <v>12.345600152542399</v>
      </c>
      <c r="AC77">
        <v>14</v>
      </c>
      <c r="AD77">
        <v>52.027886357142897</v>
      </c>
      <c r="AE77">
        <v>0.3019</v>
      </c>
      <c r="AF77">
        <v>9.5218565153996404E-2</v>
      </c>
      <c r="AG77">
        <v>0.293168065058803</v>
      </c>
      <c r="AH77">
        <v>0.39197718010395599</v>
      </c>
      <c r="AI77">
        <v>241.60669583994999</v>
      </c>
      <c r="AJ77">
        <v>4.6604384489498996</v>
      </c>
      <c r="AK77">
        <v>0.79136966996999702</v>
      </c>
      <c r="AL77">
        <v>3.2324802822983898</v>
      </c>
      <c r="AM77">
        <v>0</v>
      </c>
      <c r="AN77">
        <v>1.4089317813334901</v>
      </c>
      <c r="AO77">
        <v>157</v>
      </c>
      <c r="AP77">
        <v>0</v>
      </c>
      <c r="AQ77">
        <v>2.57</v>
      </c>
      <c r="AR77">
        <v>3.3934835947811099</v>
      </c>
      <c r="AS77">
        <v>127197.57</v>
      </c>
      <c r="AT77">
        <v>0.75322854016937602</v>
      </c>
      <c r="AU77">
        <v>12622401.49</v>
      </c>
    </row>
    <row r="78" spans="1:47" ht="14.5" x14ac:dyDescent="0.35">
      <c r="A78" s="150" t="s">
        <v>861</v>
      </c>
      <c r="B78" s="150" t="s">
        <v>132</v>
      </c>
      <c r="C78" t="s">
        <v>133</v>
      </c>
      <c r="D78" t="s">
        <v>2086</v>
      </c>
      <c r="E78">
        <v>62.457000000000001</v>
      </c>
      <c r="F78" t="s">
        <v>1650</v>
      </c>
      <c r="G78" s="151">
        <v>1276502</v>
      </c>
      <c r="H78">
        <v>0.37856667278704897</v>
      </c>
      <c r="I78">
        <v>1496827</v>
      </c>
      <c r="J78">
        <v>0</v>
      </c>
      <c r="K78">
        <v>0.73314704448452195</v>
      </c>
      <c r="L78" s="152">
        <v>139016.3217</v>
      </c>
      <c r="M78" s="151">
        <v>28637.5</v>
      </c>
      <c r="N78">
        <v>25</v>
      </c>
      <c r="O78">
        <v>54.053024000000001</v>
      </c>
      <c r="P78">
        <v>0</v>
      </c>
      <c r="Q78">
        <v>-184.15839199999999</v>
      </c>
      <c r="R78">
        <v>13289.9</v>
      </c>
      <c r="S78">
        <v>1853.6252300000001</v>
      </c>
      <c r="T78">
        <v>2575.6552225717801</v>
      </c>
      <c r="U78">
        <v>0.78764724787437201</v>
      </c>
      <c r="V78">
        <v>0.20627625898251301</v>
      </c>
      <c r="W78">
        <v>7.1974840351088703E-3</v>
      </c>
      <c r="X78">
        <v>9564.4</v>
      </c>
      <c r="Y78">
        <v>129.24</v>
      </c>
      <c r="Z78">
        <v>54026.386567626098</v>
      </c>
      <c r="AA78">
        <v>14.113636363636401</v>
      </c>
      <c r="AB78">
        <v>14.3425041008976</v>
      </c>
      <c r="AC78">
        <v>16.54</v>
      </c>
      <c r="AD78">
        <v>112.069240024184</v>
      </c>
      <c r="AE78">
        <v>0.60389999999999999</v>
      </c>
      <c r="AF78">
        <v>9.43806397550047E-2</v>
      </c>
      <c r="AG78">
        <v>0.21782451651923601</v>
      </c>
      <c r="AH78">
        <v>0.31590210679589997</v>
      </c>
      <c r="AI78">
        <v>227.39008575104501</v>
      </c>
      <c r="AJ78">
        <v>7.2908963548883001</v>
      </c>
      <c r="AK78">
        <v>1.4524043644542299</v>
      </c>
      <c r="AL78">
        <v>3.37174893711921</v>
      </c>
      <c r="AM78">
        <v>4.9000000000000004</v>
      </c>
      <c r="AN78">
        <v>1.14665318314725</v>
      </c>
      <c r="AO78">
        <v>77</v>
      </c>
      <c r="AP78">
        <v>3.8759689922480599E-2</v>
      </c>
      <c r="AQ78">
        <v>9.91</v>
      </c>
      <c r="AR78">
        <v>3.09806605270599</v>
      </c>
      <c r="AS78">
        <v>367333.91</v>
      </c>
      <c r="AT78">
        <v>0.58197069078281605</v>
      </c>
      <c r="AU78">
        <v>24634474.41</v>
      </c>
    </row>
    <row r="79" spans="1:47" ht="14.5" x14ac:dyDescent="0.35">
      <c r="A79" s="150" t="s">
        <v>862</v>
      </c>
      <c r="B79" s="150" t="s">
        <v>134</v>
      </c>
      <c r="C79" t="s">
        <v>135</v>
      </c>
      <c r="D79" t="s">
        <v>2089</v>
      </c>
      <c r="E79">
        <v>60.487000000000002</v>
      </c>
      <c r="F79" t="s">
        <v>1651</v>
      </c>
      <c r="G79" s="151">
        <v>474659</v>
      </c>
      <c r="H79">
        <v>0.27261547289463101</v>
      </c>
      <c r="I79">
        <v>364548</v>
      </c>
      <c r="J79">
        <v>2.2638602967274799E-2</v>
      </c>
      <c r="K79">
        <v>0.68353511511795795</v>
      </c>
      <c r="L79" s="152">
        <v>53642.058100000002</v>
      </c>
      <c r="M79" s="151">
        <v>25215.5</v>
      </c>
      <c r="N79">
        <v>3</v>
      </c>
      <c r="O79">
        <v>85.161282</v>
      </c>
      <c r="P79">
        <v>33</v>
      </c>
      <c r="Q79">
        <v>-151.76021</v>
      </c>
      <c r="R79">
        <v>16993</v>
      </c>
      <c r="S79">
        <v>1063.5309629999999</v>
      </c>
      <c r="T79">
        <v>1507.26526422438</v>
      </c>
      <c r="U79">
        <v>0.99833798350824299</v>
      </c>
      <c r="V79">
        <v>0.16186726008841201</v>
      </c>
      <c r="W79">
        <v>0.11006945737601399</v>
      </c>
      <c r="X79">
        <v>11990.3</v>
      </c>
      <c r="Y79">
        <v>89.82</v>
      </c>
      <c r="Z79">
        <v>53377.2358049432</v>
      </c>
      <c r="AA79">
        <v>13.9462365591398</v>
      </c>
      <c r="AB79">
        <v>11.8406920841683</v>
      </c>
      <c r="AC79">
        <v>14.25</v>
      </c>
      <c r="AD79">
        <v>74.633751789473706</v>
      </c>
      <c r="AE79">
        <v>0.51590000000000003</v>
      </c>
      <c r="AF79">
        <v>0.12645207255198401</v>
      </c>
      <c r="AG79">
        <v>0.13495462549204601</v>
      </c>
      <c r="AH79">
        <v>0.26595491266356702</v>
      </c>
      <c r="AI79">
        <v>260.45315993306002</v>
      </c>
      <c r="AJ79">
        <v>8.8207193862815902</v>
      </c>
      <c r="AK79">
        <v>2.1449374729241901</v>
      </c>
      <c r="AL79">
        <v>4.6063953068592101</v>
      </c>
      <c r="AM79">
        <v>0.5</v>
      </c>
      <c r="AN79">
        <v>0.88143159607514299</v>
      </c>
      <c r="AO79">
        <v>4</v>
      </c>
      <c r="AP79">
        <v>0.21393034825870599</v>
      </c>
      <c r="AQ79">
        <v>146.75</v>
      </c>
      <c r="AR79">
        <v>2.79349020730591</v>
      </c>
      <c r="AS79">
        <v>351160.29</v>
      </c>
      <c r="AT79">
        <v>0.72806739922081798</v>
      </c>
      <c r="AU79">
        <v>18072568.149999999</v>
      </c>
    </row>
    <row r="80" spans="1:47" ht="14.5" x14ac:dyDescent="0.35">
      <c r="A80" s="150" t="s">
        <v>863</v>
      </c>
      <c r="B80" s="150" t="s">
        <v>486</v>
      </c>
      <c r="C80" t="s">
        <v>121</v>
      </c>
      <c r="D80" t="s">
        <v>2089</v>
      </c>
      <c r="E80">
        <v>75.123999999999995</v>
      </c>
      <c r="F80" t="s">
        <v>1609</v>
      </c>
      <c r="G80" s="151">
        <v>4634092</v>
      </c>
      <c r="H80">
        <v>0.86054332991804805</v>
      </c>
      <c r="I80">
        <v>4634092</v>
      </c>
      <c r="J80">
        <v>5.6619107477262802E-3</v>
      </c>
      <c r="K80">
        <v>0.68233635352936495</v>
      </c>
      <c r="L80" s="152">
        <v>156056.30179999999</v>
      </c>
      <c r="M80" s="151">
        <v>45968</v>
      </c>
      <c r="N80">
        <v>102</v>
      </c>
      <c r="O80">
        <v>151.68452400000001</v>
      </c>
      <c r="P80">
        <v>1</v>
      </c>
      <c r="Q80">
        <v>25.322313999999999</v>
      </c>
      <c r="R80">
        <v>12932.5</v>
      </c>
      <c r="S80">
        <v>3698.9947339999999</v>
      </c>
      <c r="T80">
        <v>4603.8936655406997</v>
      </c>
      <c r="U80">
        <v>0.27457752606792402</v>
      </c>
      <c r="V80">
        <v>0.149144674613641</v>
      </c>
      <c r="W80">
        <v>5.8773293457735402E-2</v>
      </c>
      <c r="X80">
        <v>10390.6</v>
      </c>
      <c r="Y80">
        <v>250.33</v>
      </c>
      <c r="Z80">
        <v>64844.245356129897</v>
      </c>
      <c r="AA80">
        <v>13.214545454545499</v>
      </c>
      <c r="AB80">
        <v>14.7764739903328</v>
      </c>
      <c r="AC80">
        <v>26.01</v>
      </c>
      <c r="AD80">
        <v>142.21433041137999</v>
      </c>
      <c r="AE80">
        <v>0.37740000000000001</v>
      </c>
      <c r="AF80">
        <v>0.122937397195197</v>
      </c>
      <c r="AG80">
        <v>0.14976348972195899</v>
      </c>
      <c r="AH80">
        <v>0.27859838223510502</v>
      </c>
      <c r="AI80">
        <v>0</v>
      </c>
      <c r="AJ80" t="s">
        <v>1553</v>
      </c>
      <c r="AK80" t="s">
        <v>1553</v>
      </c>
      <c r="AL80" t="s">
        <v>1553</v>
      </c>
      <c r="AM80">
        <v>0.5</v>
      </c>
      <c r="AN80">
        <v>1.1025051044784699</v>
      </c>
      <c r="AO80">
        <v>32</v>
      </c>
      <c r="AP80">
        <v>2.3265142398716399E-2</v>
      </c>
      <c r="AQ80">
        <v>73.06</v>
      </c>
      <c r="AR80">
        <v>3.20037726654434</v>
      </c>
      <c r="AS80">
        <v>736509.11</v>
      </c>
      <c r="AT80">
        <v>0.67944436038527001</v>
      </c>
      <c r="AU80">
        <v>47837388</v>
      </c>
    </row>
    <row r="81" spans="1:47" ht="14.5" x14ac:dyDescent="0.35">
      <c r="A81" s="150" t="s">
        <v>864</v>
      </c>
      <c r="B81" s="150" t="s">
        <v>585</v>
      </c>
      <c r="C81" t="s">
        <v>135</v>
      </c>
      <c r="D81" t="s">
        <v>2089</v>
      </c>
      <c r="E81">
        <v>100.4</v>
      </c>
      <c r="F81" t="s">
        <v>1652</v>
      </c>
      <c r="G81" s="151">
        <v>-527054</v>
      </c>
      <c r="H81">
        <v>0.60539090295511999</v>
      </c>
      <c r="I81">
        <v>-512809</v>
      </c>
      <c r="J81">
        <v>0</v>
      </c>
      <c r="K81">
        <v>0.83747575053572398</v>
      </c>
      <c r="L81" s="152">
        <v>259572.54870000001</v>
      </c>
      <c r="M81" s="151">
        <v>45265.5</v>
      </c>
      <c r="N81">
        <v>58</v>
      </c>
      <c r="O81">
        <v>39.378452000000003</v>
      </c>
      <c r="P81">
        <v>0</v>
      </c>
      <c r="Q81">
        <v>-122.05741399999999</v>
      </c>
      <c r="R81">
        <v>11931.2</v>
      </c>
      <c r="S81">
        <v>2476.3915809999999</v>
      </c>
      <c r="T81">
        <v>2799.60902852359</v>
      </c>
      <c r="U81">
        <v>0.112020135720208</v>
      </c>
      <c r="V81">
        <v>9.8912911786385199E-2</v>
      </c>
      <c r="W81">
        <v>4.1902977217398302E-3</v>
      </c>
      <c r="X81">
        <v>10553.7</v>
      </c>
      <c r="Y81">
        <v>154.61000000000001</v>
      </c>
      <c r="Z81">
        <v>73642.441368604894</v>
      </c>
      <c r="AA81">
        <v>17.949367088607602</v>
      </c>
      <c r="AB81">
        <v>16.017020768384999</v>
      </c>
      <c r="AC81">
        <v>13.62</v>
      </c>
      <c r="AD81">
        <v>181.820233553598</v>
      </c>
      <c r="AE81">
        <v>0.3523</v>
      </c>
      <c r="AF81">
        <v>0.120575804681559</v>
      </c>
      <c r="AG81">
        <v>0.15185049137315099</v>
      </c>
      <c r="AH81">
        <v>0.27540029845936598</v>
      </c>
      <c r="AI81">
        <v>173.81984468957901</v>
      </c>
      <c r="AJ81">
        <v>6.4065314348373503</v>
      </c>
      <c r="AK81">
        <v>1.4610172704590101</v>
      </c>
      <c r="AL81">
        <v>3.1176841229794201</v>
      </c>
      <c r="AM81">
        <v>1</v>
      </c>
      <c r="AN81">
        <v>0.88783166333317198</v>
      </c>
      <c r="AO81">
        <v>30</v>
      </c>
      <c r="AP81">
        <v>8.17217716781036E-2</v>
      </c>
      <c r="AQ81">
        <v>51.73</v>
      </c>
      <c r="AR81">
        <v>3.6779046836151998</v>
      </c>
      <c r="AS81">
        <v>646934.66</v>
      </c>
      <c r="AT81">
        <v>0.49524567585833001</v>
      </c>
      <c r="AU81">
        <v>29546322.199999999</v>
      </c>
    </row>
    <row r="82" spans="1:47" ht="14.5" x14ac:dyDescent="0.35">
      <c r="A82" s="150" t="s">
        <v>865</v>
      </c>
      <c r="B82" s="150" t="s">
        <v>136</v>
      </c>
      <c r="C82" t="s">
        <v>99</v>
      </c>
      <c r="D82" t="s">
        <v>2088</v>
      </c>
      <c r="E82">
        <v>49.527000000000001</v>
      </c>
      <c r="F82" t="s">
        <v>1653</v>
      </c>
      <c r="G82" s="151">
        <v>9224518</v>
      </c>
      <c r="H82">
        <v>0.18809979560062001</v>
      </c>
      <c r="I82">
        <v>8698722</v>
      </c>
      <c r="J82">
        <v>0</v>
      </c>
      <c r="K82">
        <v>0.74731922774231796</v>
      </c>
      <c r="L82" s="152">
        <v>66684.182000000001</v>
      </c>
      <c r="M82" s="151">
        <v>23780.5</v>
      </c>
      <c r="N82">
        <v>135</v>
      </c>
      <c r="O82">
        <v>1123.659909</v>
      </c>
      <c r="P82">
        <v>764.41848000000005</v>
      </c>
      <c r="Q82">
        <v>-355.34545400000002</v>
      </c>
      <c r="R82">
        <v>17739.8</v>
      </c>
      <c r="S82">
        <v>7955.5857169999999</v>
      </c>
      <c r="T82">
        <v>11322.7852533368</v>
      </c>
      <c r="U82">
        <v>1</v>
      </c>
      <c r="V82">
        <v>0.163028300886573</v>
      </c>
      <c r="W82">
        <v>4.4289657925132501E-2</v>
      </c>
      <c r="X82">
        <v>12464.3</v>
      </c>
      <c r="Y82">
        <v>601.95000000000005</v>
      </c>
      <c r="Z82">
        <v>66822.575147437499</v>
      </c>
      <c r="AA82">
        <v>15.6800643086817</v>
      </c>
      <c r="AB82">
        <v>13.2163563701304</v>
      </c>
      <c r="AC82">
        <v>92.35</v>
      </c>
      <c r="AD82">
        <v>86.146028337845195</v>
      </c>
      <c r="AE82">
        <v>0.49059999999999998</v>
      </c>
      <c r="AF82">
        <v>0.12625714645907199</v>
      </c>
      <c r="AG82">
        <v>0.1595413462162</v>
      </c>
      <c r="AH82">
        <v>0.29206925949002499</v>
      </c>
      <c r="AI82">
        <v>226.572506930353</v>
      </c>
      <c r="AJ82">
        <v>7.0441680605508896</v>
      </c>
      <c r="AK82">
        <v>1.50081508801304</v>
      </c>
      <c r="AL82">
        <v>4.2306642045539702</v>
      </c>
      <c r="AM82">
        <v>2.5</v>
      </c>
      <c r="AN82">
        <v>0.86056370975648899</v>
      </c>
      <c r="AO82">
        <v>17</v>
      </c>
      <c r="AP82">
        <v>0.227789881384653</v>
      </c>
      <c r="AQ82">
        <v>230.35</v>
      </c>
      <c r="AR82">
        <v>3.7863291760503799</v>
      </c>
      <c r="AS82">
        <v>1238641.5</v>
      </c>
      <c r="AT82">
        <v>0.59099636274112199</v>
      </c>
      <c r="AU82">
        <v>141130199.28</v>
      </c>
    </row>
    <row r="83" spans="1:47" ht="14.5" x14ac:dyDescent="0.35">
      <c r="A83" s="150" t="s">
        <v>866</v>
      </c>
      <c r="B83" s="150" t="s">
        <v>706</v>
      </c>
      <c r="C83" t="s">
        <v>99</v>
      </c>
      <c r="D83" t="s">
        <v>2088</v>
      </c>
      <c r="E83">
        <v>75.403000000000006</v>
      </c>
      <c r="F83" t="s">
        <v>1654</v>
      </c>
      <c r="G83" s="151">
        <v>2776721</v>
      </c>
      <c r="H83">
        <v>0.45019560501169398</v>
      </c>
      <c r="I83">
        <v>2887527</v>
      </c>
      <c r="J83">
        <v>1.43498546664992E-2</v>
      </c>
      <c r="K83">
        <v>0.72077464321415596</v>
      </c>
      <c r="L83" s="152">
        <v>233855.44990000001</v>
      </c>
      <c r="M83" s="151">
        <v>32150</v>
      </c>
      <c r="N83">
        <v>55</v>
      </c>
      <c r="O83">
        <v>41.873714999999997</v>
      </c>
      <c r="P83">
        <v>0</v>
      </c>
      <c r="Q83">
        <v>-14.505216000000001</v>
      </c>
      <c r="R83">
        <v>14927.5</v>
      </c>
      <c r="S83">
        <v>1862.78196</v>
      </c>
      <c r="T83">
        <v>2439.5258263631599</v>
      </c>
      <c r="U83">
        <v>0.805319807799728</v>
      </c>
      <c r="V83">
        <v>0.15398920279429801</v>
      </c>
      <c r="W83">
        <v>1.29230368969216E-3</v>
      </c>
      <c r="X83">
        <v>11398.4</v>
      </c>
      <c r="Y83">
        <v>120.98</v>
      </c>
      <c r="Z83">
        <v>74413.542073069897</v>
      </c>
      <c r="AA83">
        <v>16.0236220472441</v>
      </c>
      <c r="AB83">
        <v>15.3974372623574</v>
      </c>
      <c r="AC83">
        <v>15.99</v>
      </c>
      <c r="AD83">
        <v>116.496682926829</v>
      </c>
      <c r="AE83">
        <v>0.23899999999999999</v>
      </c>
      <c r="AF83">
        <v>0.108256119105221</v>
      </c>
      <c r="AG83">
        <v>0.152528930203014</v>
      </c>
      <c r="AH83">
        <v>0.26300436908699099</v>
      </c>
      <c r="AI83">
        <v>3.00625629850957</v>
      </c>
      <c r="AJ83">
        <v>387.18749821428599</v>
      </c>
      <c r="AK83">
        <v>80.440573214285706</v>
      </c>
      <c r="AL83">
        <v>221.48805178571399</v>
      </c>
      <c r="AM83">
        <v>1.9</v>
      </c>
      <c r="AN83">
        <v>0.94621107732848497</v>
      </c>
      <c r="AO83">
        <v>36</v>
      </c>
      <c r="AP83">
        <v>4.02476780185759E-2</v>
      </c>
      <c r="AQ83">
        <v>25.64</v>
      </c>
      <c r="AR83">
        <v>3.37616186202834</v>
      </c>
      <c r="AS83">
        <v>552171.68999999994</v>
      </c>
      <c r="AT83">
        <v>0.668450631644392</v>
      </c>
      <c r="AU83">
        <v>27806657.420000002</v>
      </c>
    </row>
    <row r="84" spans="1:47" ht="14.5" x14ac:dyDescent="0.35">
      <c r="A84" s="150" t="s">
        <v>867</v>
      </c>
      <c r="B84" s="150" t="s">
        <v>502</v>
      </c>
      <c r="C84" t="s">
        <v>501</v>
      </c>
      <c r="D84" t="s">
        <v>2086</v>
      </c>
      <c r="E84">
        <v>77.021000000000001</v>
      </c>
      <c r="F84" t="s">
        <v>1604</v>
      </c>
      <c r="G84" s="151">
        <v>2622235</v>
      </c>
      <c r="H84">
        <v>0.23344394563415499</v>
      </c>
      <c r="I84">
        <v>2588347</v>
      </c>
      <c r="J84">
        <v>5.3535804927662203E-3</v>
      </c>
      <c r="K84">
        <v>0.58503190371851499</v>
      </c>
      <c r="L84" s="152">
        <v>380212.23830000003</v>
      </c>
      <c r="M84" s="151">
        <v>22283.5</v>
      </c>
      <c r="N84">
        <v>124</v>
      </c>
      <c r="O84">
        <v>29.50873</v>
      </c>
      <c r="P84">
        <v>0</v>
      </c>
      <c r="Q84">
        <v>-32.832890999999996</v>
      </c>
      <c r="R84">
        <v>15217.8</v>
      </c>
      <c r="S84">
        <v>784.894001</v>
      </c>
      <c r="T84">
        <v>970.81570516771797</v>
      </c>
      <c r="U84">
        <v>0.42374660855638302</v>
      </c>
      <c r="V84">
        <v>0.160777407954733</v>
      </c>
      <c r="W84">
        <v>3.87939606637406E-2</v>
      </c>
      <c r="X84">
        <v>12303.4</v>
      </c>
      <c r="Y84">
        <v>61.72</v>
      </c>
      <c r="Z84">
        <v>59055.106772521103</v>
      </c>
      <c r="AA84">
        <v>13.756756756756801</v>
      </c>
      <c r="AB84">
        <v>12.7170123298769</v>
      </c>
      <c r="AC84">
        <v>8.5500000000000007</v>
      </c>
      <c r="AD84">
        <v>91.800467953216398</v>
      </c>
      <c r="AE84">
        <v>0.42770000000000002</v>
      </c>
      <c r="AF84">
        <v>0.108036032209857</v>
      </c>
      <c r="AG84">
        <v>0.215569723800664</v>
      </c>
      <c r="AH84">
        <v>0.32570203398685499</v>
      </c>
      <c r="AI84">
        <v>270.65565506851198</v>
      </c>
      <c r="AJ84">
        <v>5.8297343670564299</v>
      </c>
      <c r="AK84">
        <v>1.1878813383795599</v>
      </c>
      <c r="AL84">
        <v>2.6246244515995398</v>
      </c>
      <c r="AM84">
        <v>1</v>
      </c>
      <c r="AN84">
        <v>1.17496983615706</v>
      </c>
      <c r="AO84">
        <v>79</v>
      </c>
      <c r="AP84">
        <v>2.8634361233480201E-2</v>
      </c>
      <c r="AQ84">
        <v>5.43</v>
      </c>
      <c r="AR84">
        <v>4.1293630568449</v>
      </c>
      <c r="AS84">
        <v>-7799.75</v>
      </c>
      <c r="AT84">
        <v>0.58150810382129803</v>
      </c>
      <c r="AU84">
        <v>11944367.9</v>
      </c>
    </row>
    <row r="85" spans="1:47" ht="14.5" x14ac:dyDescent="0.35">
      <c r="A85" s="150" t="s">
        <v>868</v>
      </c>
      <c r="B85" s="150" t="s">
        <v>626</v>
      </c>
      <c r="C85" t="s">
        <v>378</v>
      </c>
      <c r="D85" t="s">
        <v>2088</v>
      </c>
      <c r="E85">
        <v>78.373999999999995</v>
      </c>
      <c r="F85" t="s">
        <v>1655</v>
      </c>
      <c r="G85" s="151">
        <v>230945</v>
      </c>
      <c r="H85">
        <v>0.22996996692780899</v>
      </c>
      <c r="I85">
        <v>205848</v>
      </c>
      <c r="J85">
        <v>0</v>
      </c>
      <c r="K85">
        <v>0.73430700194187404</v>
      </c>
      <c r="L85" s="152">
        <v>143095.43100000001</v>
      </c>
      <c r="M85" s="151">
        <v>37396</v>
      </c>
      <c r="N85">
        <v>55</v>
      </c>
      <c r="O85">
        <v>47.711745999999998</v>
      </c>
      <c r="P85">
        <v>1.27</v>
      </c>
      <c r="Q85">
        <v>-19.427806</v>
      </c>
      <c r="R85">
        <v>13911.7</v>
      </c>
      <c r="S85">
        <v>1002.493958</v>
      </c>
      <c r="T85">
        <v>1282.67362800862</v>
      </c>
      <c r="U85">
        <v>0.35630115987192801</v>
      </c>
      <c r="V85">
        <v>0.191108007655444</v>
      </c>
      <c r="W85">
        <v>1.9950244927062202E-3</v>
      </c>
      <c r="X85">
        <v>10872.9</v>
      </c>
      <c r="Y85">
        <v>72.319999999999993</v>
      </c>
      <c r="Z85">
        <v>52344.814574115</v>
      </c>
      <c r="AA85">
        <v>12.1011235955056</v>
      </c>
      <c r="AB85">
        <v>13.8619186670354</v>
      </c>
      <c r="AC85">
        <v>13.39</v>
      </c>
      <c r="AD85">
        <v>74.868854219566799</v>
      </c>
      <c r="AE85">
        <v>0.27679999999999999</v>
      </c>
      <c r="AF85">
        <v>0.11312406420667</v>
      </c>
      <c r="AG85">
        <v>0.168902391886734</v>
      </c>
      <c r="AH85">
        <v>0.28632408059930498</v>
      </c>
      <c r="AI85">
        <v>139.16891856219999</v>
      </c>
      <c r="AJ85">
        <v>12.019787192866801</v>
      </c>
      <c r="AK85">
        <v>2.8742251784741502</v>
      </c>
      <c r="AL85">
        <v>4.7745281544769096</v>
      </c>
      <c r="AM85">
        <v>1</v>
      </c>
      <c r="AN85">
        <v>1.31533442723341</v>
      </c>
      <c r="AO85">
        <v>71</v>
      </c>
      <c r="AP85">
        <v>4.2134831460674198E-2</v>
      </c>
      <c r="AQ85">
        <v>4.62</v>
      </c>
      <c r="AR85">
        <v>2.6909234142897902</v>
      </c>
      <c r="AS85">
        <v>336865.77</v>
      </c>
      <c r="AT85">
        <v>0.64800612216978803</v>
      </c>
      <c r="AU85">
        <v>13946433.93</v>
      </c>
    </row>
    <row r="86" spans="1:47" ht="14.5" x14ac:dyDescent="0.35">
      <c r="A86" s="150" t="s">
        <v>1533</v>
      </c>
      <c r="B86" s="150" t="s">
        <v>345</v>
      </c>
      <c r="C86" t="s">
        <v>346</v>
      </c>
      <c r="D86" t="s">
        <v>2085</v>
      </c>
      <c r="E86">
        <v>81.45</v>
      </c>
      <c r="F86" t="s">
        <v>1656</v>
      </c>
      <c r="G86" s="151">
        <v>-21038</v>
      </c>
      <c r="H86">
        <v>0.38466965032295303</v>
      </c>
      <c r="I86">
        <v>-418197</v>
      </c>
      <c r="J86">
        <v>1.1022155977432301E-2</v>
      </c>
      <c r="K86">
        <v>0.78230437934271702</v>
      </c>
      <c r="L86" s="152">
        <v>142020.26379999999</v>
      </c>
      <c r="M86" s="151">
        <v>38210</v>
      </c>
      <c r="N86">
        <v>18</v>
      </c>
      <c r="O86">
        <v>13.338285000000001</v>
      </c>
      <c r="P86">
        <v>0</v>
      </c>
      <c r="Q86">
        <v>53.073118000000001</v>
      </c>
      <c r="R86">
        <v>12800.3</v>
      </c>
      <c r="S86">
        <v>825.54427199999998</v>
      </c>
      <c r="T86">
        <v>999.42325953492696</v>
      </c>
      <c r="U86">
        <v>0.226049085832674</v>
      </c>
      <c r="V86">
        <v>0.149746643751166</v>
      </c>
      <c r="W86">
        <v>1.40948588642136E-3</v>
      </c>
      <c r="X86">
        <v>10573.4</v>
      </c>
      <c r="Y86">
        <v>59.14</v>
      </c>
      <c r="Z86">
        <v>62808.474805546197</v>
      </c>
      <c r="AA86">
        <v>17.216666666666701</v>
      </c>
      <c r="AB86">
        <v>13.9591523841731</v>
      </c>
      <c r="AC86">
        <v>8</v>
      </c>
      <c r="AD86">
        <v>103.193034</v>
      </c>
      <c r="AE86">
        <v>0.21390000000000001</v>
      </c>
      <c r="AF86">
        <v>0.118741099241347</v>
      </c>
      <c r="AG86">
        <v>0.19167075710137199</v>
      </c>
      <c r="AH86">
        <v>0.31373963464148402</v>
      </c>
      <c r="AI86">
        <v>174.914907531452</v>
      </c>
      <c r="AJ86">
        <v>6.4433756232687003</v>
      </c>
      <c r="AK86">
        <v>1.70330886426593</v>
      </c>
      <c r="AL86">
        <v>3.1484195983379499</v>
      </c>
      <c r="AM86">
        <v>0.5</v>
      </c>
      <c r="AN86">
        <v>1.14366373286572</v>
      </c>
      <c r="AO86">
        <v>50</v>
      </c>
      <c r="AP86">
        <v>0.120772946859903</v>
      </c>
      <c r="AQ86">
        <v>4.0999999999999996</v>
      </c>
      <c r="AR86">
        <v>3.2005507353808298</v>
      </c>
      <c r="AS86">
        <v>210032.11</v>
      </c>
      <c r="AT86">
        <v>0.65425524104013999</v>
      </c>
      <c r="AU86">
        <v>10567253.01</v>
      </c>
    </row>
    <row r="87" spans="1:47" ht="14.5" x14ac:dyDescent="0.35">
      <c r="A87" s="150" t="s">
        <v>869</v>
      </c>
      <c r="B87" s="150" t="s">
        <v>755</v>
      </c>
      <c r="C87" t="s">
        <v>182</v>
      </c>
      <c r="D87" t="s">
        <v>2088</v>
      </c>
      <c r="E87">
        <v>80.631</v>
      </c>
      <c r="F87" t="s">
        <v>1576</v>
      </c>
      <c r="G87" s="151">
        <v>887557</v>
      </c>
      <c r="H87">
        <v>0.44449092125193801</v>
      </c>
      <c r="I87">
        <v>904263</v>
      </c>
      <c r="J87">
        <v>0</v>
      </c>
      <c r="K87">
        <v>0.79724617841717904</v>
      </c>
      <c r="L87" s="152">
        <v>123723.5251</v>
      </c>
      <c r="M87" s="151">
        <v>39566</v>
      </c>
      <c r="N87">
        <v>69</v>
      </c>
      <c r="O87">
        <v>57.444521000000002</v>
      </c>
      <c r="P87">
        <v>0</v>
      </c>
      <c r="Q87">
        <v>16.626021999999999</v>
      </c>
      <c r="R87">
        <v>14074.4</v>
      </c>
      <c r="S87">
        <v>1516.15356</v>
      </c>
      <c r="T87">
        <v>1763.86152143445</v>
      </c>
      <c r="U87">
        <v>0.22783238526313901</v>
      </c>
      <c r="V87">
        <v>0.11888868565529701</v>
      </c>
      <c r="W87">
        <v>1.9786913932385601E-3</v>
      </c>
      <c r="X87">
        <v>12097.9</v>
      </c>
      <c r="Y87">
        <v>98.52</v>
      </c>
      <c r="Z87">
        <v>64593.801461632203</v>
      </c>
      <c r="AA87">
        <v>15.473684210526301</v>
      </c>
      <c r="AB87">
        <v>15.389297198538401</v>
      </c>
      <c r="AC87">
        <v>10</v>
      </c>
      <c r="AD87">
        <v>151.61535599999999</v>
      </c>
      <c r="AE87">
        <v>0.28939999999999999</v>
      </c>
      <c r="AF87">
        <v>8.8357695299322206E-2</v>
      </c>
      <c r="AG87">
        <v>0.21823661096605801</v>
      </c>
      <c r="AH87">
        <v>0.32059563313337403</v>
      </c>
      <c r="AI87">
        <v>139.167961324445</v>
      </c>
      <c r="AJ87">
        <v>7.7192996208530804</v>
      </c>
      <c r="AK87">
        <v>0.99357080568720402</v>
      </c>
      <c r="AL87">
        <v>4.1685731753554496</v>
      </c>
      <c r="AM87">
        <v>2</v>
      </c>
      <c r="AN87">
        <v>1.11363443981782</v>
      </c>
      <c r="AO87">
        <v>11</v>
      </c>
      <c r="AP87">
        <v>0</v>
      </c>
      <c r="AQ87">
        <v>97.91</v>
      </c>
      <c r="AR87">
        <v>2.7181462010264101</v>
      </c>
      <c r="AS87">
        <v>473176.28</v>
      </c>
      <c r="AT87">
        <v>0.69312093807818398</v>
      </c>
      <c r="AU87">
        <v>21339000.280000001</v>
      </c>
    </row>
    <row r="88" spans="1:47" ht="14.5" x14ac:dyDescent="0.35">
      <c r="A88" s="150" t="s">
        <v>870</v>
      </c>
      <c r="B88" s="150" t="s">
        <v>347</v>
      </c>
      <c r="C88" t="s">
        <v>348</v>
      </c>
      <c r="D88" t="s">
        <v>2089</v>
      </c>
      <c r="E88">
        <v>77.701999999999998</v>
      </c>
      <c r="F88" t="s">
        <v>1657</v>
      </c>
      <c r="G88" s="151">
        <v>419639</v>
      </c>
      <c r="H88">
        <v>0.52739410275251097</v>
      </c>
      <c r="I88">
        <v>768111</v>
      </c>
      <c r="J88">
        <v>0</v>
      </c>
      <c r="K88">
        <v>0.76165153382352302</v>
      </c>
      <c r="L88" s="152">
        <v>330888.41749999998</v>
      </c>
      <c r="M88" s="151">
        <v>32535.5</v>
      </c>
      <c r="N88">
        <v>109</v>
      </c>
      <c r="O88">
        <v>43.605046999999999</v>
      </c>
      <c r="P88">
        <v>0</v>
      </c>
      <c r="Q88">
        <v>-100.683109</v>
      </c>
      <c r="R88">
        <v>15548.2</v>
      </c>
      <c r="S88">
        <v>1753.418263</v>
      </c>
      <c r="T88">
        <v>2108.2152166790502</v>
      </c>
      <c r="U88">
        <v>0.37757159656092798</v>
      </c>
      <c r="V88">
        <v>0.16939122414056901</v>
      </c>
      <c r="W88">
        <v>3.9237637391940404E-3</v>
      </c>
      <c r="X88">
        <v>12931.6</v>
      </c>
      <c r="Y88">
        <v>120</v>
      </c>
      <c r="Z88">
        <v>65859.408333333296</v>
      </c>
      <c r="AA88">
        <v>15.133333333333301</v>
      </c>
      <c r="AB88">
        <v>14.611818858333301</v>
      </c>
      <c r="AC88">
        <v>31</v>
      </c>
      <c r="AD88">
        <v>56.561879451612903</v>
      </c>
      <c r="AE88">
        <v>0.3019</v>
      </c>
      <c r="AF88">
        <v>9.8805986623091299E-2</v>
      </c>
      <c r="AG88">
        <v>0.241094975435797</v>
      </c>
      <c r="AH88">
        <v>0.34287601550678198</v>
      </c>
      <c r="AI88">
        <v>214.18734361614199</v>
      </c>
      <c r="AJ88">
        <v>6.8286244008946602</v>
      </c>
      <c r="AK88">
        <v>1.1629505538396001</v>
      </c>
      <c r="AL88">
        <v>3.5075997710086302</v>
      </c>
      <c r="AM88">
        <v>0</v>
      </c>
      <c r="AN88">
        <v>2.22998388586675</v>
      </c>
      <c r="AO88">
        <v>289</v>
      </c>
      <c r="AP88">
        <v>6.9101678183612998E-3</v>
      </c>
      <c r="AQ88">
        <v>3.51</v>
      </c>
      <c r="AR88">
        <v>4.3491192146274198</v>
      </c>
      <c r="AS88">
        <v>151964.51</v>
      </c>
      <c r="AT88">
        <v>0.62764386880474898</v>
      </c>
      <c r="AU88">
        <v>27262499.719999999</v>
      </c>
    </row>
    <row r="89" spans="1:47" ht="14.5" x14ac:dyDescent="0.35">
      <c r="A89" s="150" t="s">
        <v>871</v>
      </c>
      <c r="B89" s="150" t="s">
        <v>507</v>
      </c>
      <c r="C89" t="s">
        <v>175</v>
      </c>
      <c r="D89" t="s">
        <v>2085</v>
      </c>
      <c r="E89">
        <v>92.507000000000005</v>
      </c>
      <c r="F89" t="s">
        <v>1658</v>
      </c>
      <c r="G89" s="151">
        <v>256698</v>
      </c>
      <c r="H89">
        <v>0.59854190326309298</v>
      </c>
      <c r="I89">
        <v>260014</v>
      </c>
      <c r="J89">
        <v>0</v>
      </c>
      <c r="K89">
        <v>0.75628392245141396</v>
      </c>
      <c r="L89" s="152">
        <v>205889.90040000001</v>
      </c>
      <c r="M89" s="151">
        <v>37512</v>
      </c>
      <c r="N89">
        <v>149</v>
      </c>
      <c r="O89">
        <v>9.927251</v>
      </c>
      <c r="P89">
        <v>0</v>
      </c>
      <c r="Q89">
        <v>66.754238000000001</v>
      </c>
      <c r="R89">
        <v>13312.4</v>
      </c>
      <c r="S89">
        <v>545.04391799999996</v>
      </c>
      <c r="T89">
        <v>632.33423356930496</v>
      </c>
      <c r="U89">
        <v>0.20281891119093301</v>
      </c>
      <c r="V89">
        <v>0.13265289568830699</v>
      </c>
      <c r="W89">
        <v>9.1735726881370296E-3</v>
      </c>
      <c r="X89">
        <v>11474.7</v>
      </c>
      <c r="Y89">
        <v>34.24</v>
      </c>
      <c r="Z89">
        <v>64893.752628504699</v>
      </c>
      <c r="AA89">
        <v>15.0212765957447</v>
      </c>
      <c r="AB89">
        <v>15.918338726635501</v>
      </c>
      <c r="AC89">
        <v>3.72</v>
      </c>
      <c r="AD89">
        <v>146.51718225806499</v>
      </c>
      <c r="AE89">
        <v>0.3271</v>
      </c>
      <c r="AF89">
        <v>0.12668886814337699</v>
      </c>
      <c r="AG89">
        <v>0.122054694265065</v>
      </c>
      <c r="AH89">
        <v>0.25374095788137102</v>
      </c>
      <c r="AI89">
        <v>193.09086208352099</v>
      </c>
      <c r="AJ89">
        <v>6.8754784641258802</v>
      </c>
      <c r="AK89">
        <v>1.0890609351690801</v>
      </c>
      <c r="AL89">
        <v>2.62077724884315</v>
      </c>
      <c r="AM89">
        <v>3</v>
      </c>
      <c r="AN89">
        <v>0.88507331343304796</v>
      </c>
      <c r="AO89">
        <v>49</v>
      </c>
      <c r="AP89">
        <v>6.3694267515923596E-3</v>
      </c>
      <c r="AQ89">
        <v>2.92</v>
      </c>
      <c r="AR89">
        <v>3.3205246856386501</v>
      </c>
      <c r="AS89">
        <v>98203.7</v>
      </c>
      <c r="AT89">
        <v>0.64201758100854101</v>
      </c>
      <c r="AU89">
        <v>7255841.4000000004</v>
      </c>
    </row>
    <row r="90" spans="1:47" ht="14.5" x14ac:dyDescent="0.35">
      <c r="A90" s="150" t="s">
        <v>872</v>
      </c>
      <c r="B90" s="150" t="s">
        <v>137</v>
      </c>
      <c r="C90" t="s">
        <v>138</v>
      </c>
      <c r="D90" t="s">
        <v>2088</v>
      </c>
      <c r="E90">
        <v>83.037000000000006</v>
      </c>
      <c r="F90" t="s">
        <v>1659</v>
      </c>
      <c r="G90" s="151">
        <v>-525581</v>
      </c>
      <c r="H90">
        <v>0.17876926053921499</v>
      </c>
      <c r="I90">
        <v>-525581</v>
      </c>
      <c r="J90">
        <v>0</v>
      </c>
      <c r="K90">
        <v>0.81968080062732895</v>
      </c>
      <c r="L90" s="152">
        <v>174072.62700000001</v>
      </c>
      <c r="M90" s="151">
        <v>35040.5</v>
      </c>
      <c r="N90">
        <v>109</v>
      </c>
      <c r="O90">
        <v>54.229044999999999</v>
      </c>
      <c r="P90">
        <v>0</v>
      </c>
      <c r="Q90">
        <v>-273.76289500000001</v>
      </c>
      <c r="R90">
        <v>14661</v>
      </c>
      <c r="S90">
        <v>2656.6622659999998</v>
      </c>
      <c r="T90">
        <v>3314.6630695122499</v>
      </c>
      <c r="U90">
        <v>0.45218326144584903</v>
      </c>
      <c r="V90">
        <v>0.18877004706927999</v>
      </c>
      <c r="W90">
        <v>3.5334194414307997E-2</v>
      </c>
      <c r="X90">
        <v>11750.6</v>
      </c>
      <c r="Y90">
        <v>184.31</v>
      </c>
      <c r="Z90">
        <v>62342.478107536197</v>
      </c>
      <c r="AA90">
        <v>15.7731958762887</v>
      </c>
      <c r="AB90">
        <v>14.414097260050999</v>
      </c>
      <c r="AC90">
        <v>36.340000000000003</v>
      </c>
      <c r="AD90">
        <v>73.105731040176096</v>
      </c>
      <c r="AE90">
        <v>0.23899999999999999</v>
      </c>
      <c r="AF90">
        <v>9.6582796787953396E-2</v>
      </c>
      <c r="AG90">
        <v>0.18614901348559501</v>
      </c>
      <c r="AH90">
        <v>0.29187660198097398</v>
      </c>
      <c r="AI90">
        <v>218.479031914703</v>
      </c>
      <c r="AJ90">
        <v>4.9579974329155396</v>
      </c>
      <c r="AK90">
        <v>1.1551886290218401</v>
      </c>
      <c r="AL90">
        <v>2.8233734074169798</v>
      </c>
      <c r="AM90">
        <v>0</v>
      </c>
      <c r="AN90">
        <v>1.5143525084651701</v>
      </c>
      <c r="AO90">
        <v>146</v>
      </c>
      <c r="AP90">
        <v>3.4992223950233298E-2</v>
      </c>
      <c r="AQ90">
        <v>8.4499999999999993</v>
      </c>
      <c r="AR90">
        <v>3.36684792184256</v>
      </c>
      <c r="AS90">
        <v>-56104.53</v>
      </c>
      <c r="AT90">
        <v>0.64810228643827505</v>
      </c>
      <c r="AU90">
        <v>38949261.530000001</v>
      </c>
    </row>
    <row r="91" spans="1:47" ht="14.5" x14ac:dyDescent="0.35">
      <c r="A91" s="150" t="s">
        <v>873</v>
      </c>
      <c r="B91" s="150" t="s">
        <v>546</v>
      </c>
      <c r="C91" t="s">
        <v>243</v>
      </c>
      <c r="D91" t="s">
        <v>2086</v>
      </c>
      <c r="E91">
        <v>86.784999999999997</v>
      </c>
      <c r="F91" t="s">
        <v>1619</v>
      </c>
      <c r="G91" s="151">
        <v>-244653</v>
      </c>
      <c r="H91">
        <v>0.36547325409655401</v>
      </c>
      <c r="I91">
        <v>-384997</v>
      </c>
      <c r="J91">
        <v>0</v>
      </c>
      <c r="K91">
        <v>0.79532574474622297</v>
      </c>
      <c r="L91" s="152">
        <v>175609.49770000001</v>
      </c>
      <c r="M91" s="151">
        <v>43584</v>
      </c>
      <c r="N91">
        <v>24</v>
      </c>
      <c r="O91">
        <v>27.700410999999999</v>
      </c>
      <c r="P91">
        <v>0</v>
      </c>
      <c r="Q91">
        <v>34.155835000000003</v>
      </c>
      <c r="R91">
        <v>12891.3</v>
      </c>
      <c r="S91">
        <v>1050.1739789999999</v>
      </c>
      <c r="T91">
        <v>1228.17505150641</v>
      </c>
      <c r="U91">
        <v>0.113107223541291</v>
      </c>
      <c r="V91">
        <v>0.11392827511678399</v>
      </c>
      <c r="W91">
        <v>9.5222317444222302E-4</v>
      </c>
      <c r="X91">
        <v>11023</v>
      </c>
      <c r="Y91">
        <v>69.489999999999995</v>
      </c>
      <c r="Z91">
        <v>57333.117283062304</v>
      </c>
      <c r="AA91">
        <v>11.958904109589</v>
      </c>
      <c r="AB91">
        <v>15.112591437616899</v>
      </c>
      <c r="AC91">
        <v>6</v>
      </c>
      <c r="AD91">
        <v>175.02899650000001</v>
      </c>
      <c r="AE91">
        <v>0.21390000000000001</v>
      </c>
      <c r="AF91">
        <v>0.116250634484103</v>
      </c>
      <c r="AG91">
        <v>0.21690416242087401</v>
      </c>
      <c r="AH91">
        <v>0.334463014113414</v>
      </c>
      <c r="AI91">
        <v>200.06208895031099</v>
      </c>
      <c r="AJ91">
        <v>6.9000372203712503</v>
      </c>
      <c r="AK91">
        <v>1.6961362684436001</v>
      </c>
      <c r="AL91">
        <v>3.0948488814850101</v>
      </c>
      <c r="AM91">
        <v>2</v>
      </c>
      <c r="AN91" t="s">
        <v>1553</v>
      </c>
      <c r="AO91">
        <v>64</v>
      </c>
      <c r="AP91">
        <v>0</v>
      </c>
      <c r="AQ91" t="s">
        <v>1553</v>
      </c>
      <c r="AR91">
        <v>3.04992334596938</v>
      </c>
      <c r="AS91">
        <v>259768.49</v>
      </c>
      <c r="AT91">
        <v>0.51903040174472104</v>
      </c>
      <c r="AU91">
        <v>13538135.109999999</v>
      </c>
    </row>
    <row r="92" spans="1:47" ht="14.5" x14ac:dyDescent="0.35">
      <c r="A92" s="150" t="s">
        <v>874</v>
      </c>
      <c r="B92" s="150" t="s">
        <v>139</v>
      </c>
      <c r="C92" t="s">
        <v>140</v>
      </c>
      <c r="D92" t="s">
        <v>2087</v>
      </c>
      <c r="E92">
        <v>85.885999999999996</v>
      </c>
      <c r="F92" t="s">
        <v>1660</v>
      </c>
      <c r="G92" s="151">
        <v>2733104</v>
      </c>
      <c r="H92">
        <v>0.29822877414263699</v>
      </c>
      <c r="I92">
        <v>1832953</v>
      </c>
      <c r="J92">
        <v>0</v>
      </c>
      <c r="K92">
        <v>0.89089944065732296</v>
      </c>
      <c r="L92" s="152">
        <v>281434.42359999998</v>
      </c>
      <c r="M92" s="151">
        <v>50754</v>
      </c>
      <c r="N92">
        <v>303</v>
      </c>
      <c r="O92">
        <v>141.18037200000001</v>
      </c>
      <c r="P92">
        <v>0</v>
      </c>
      <c r="Q92">
        <v>-42.918956000000001</v>
      </c>
      <c r="R92">
        <v>15379</v>
      </c>
      <c r="S92">
        <v>7832.9215469999999</v>
      </c>
      <c r="T92">
        <v>9328.2949974809999</v>
      </c>
      <c r="U92">
        <v>0.147644359522908</v>
      </c>
      <c r="V92">
        <v>0.133376029586321</v>
      </c>
      <c r="W92">
        <v>3.0098158980067201E-2</v>
      </c>
      <c r="X92">
        <v>12913.6</v>
      </c>
      <c r="Y92">
        <v>498.49</v>
      </c>
      <c r="Z92">
        <v>82983.377038656807</v>
      </c>
      <c r="AA92">
        <v>15.0058027079304</v>
      </c>
      <c r="AB92">
        <v>15.7132972517001</v>
      </c>
      <c r="AC92">
        <v>35.5</v>
      </c>
      <c r="AD92">
        <v>220.645677380282</v>
      </c>
      <c r="AE92" t="s">
        <v>1553</v>
      </c>
      <c r="AF92">
        <v>0.10114923929946699</v>
      </c>
      <c r="AG92">
        <v>0.20443395490589</v>
      </c>
      <c r="AH92">
        <v>0.31710737407115802</v>
      </c>
      <c r="AI92">
        <v>161.531172297339</v>
      </c>
      <c r="AJ92">
        <v>7.1815390342387904</v>
      </c>
      <c r="AK92">
        <v>0.85203098807281696</v>
      </c>
      <c r="AL92">
        <v>3.2389802104071799</v>
      </c>
      <c r="AM92">
        <v>2.8</v>
      </c>
      <c r="AN92">
        <v>0.69649281218944203</v>
      </c>
      <c r="AO92">
        <v>31</v>
      </c>
      <c r="AP92">
        <v>8.5394581861012994E-2</v>
      </c>
      <c r="AQ92">
        <v>152.87</v>
      </c>
      <c r="AR92">
        <v>2.8002475965335001</v>
      </c>
      <c r="AS92">
        <v>2096552.21</v>
      </c>
      <c r="AT92">
        <v>0.58756918548431503</v>
      </c>
      <c r="AU92">
        <v>120462281.47</v>
      </c>
    </row>
    <row r="93" spans="1:47" ht="14.5" x14ac:dyDescent="0.35">
      <c r="A93" s="150" t="s">
        <v>875</v>
      </c>
      <c r="B93" s="150" t="s">
        <v>469</v>
      </c>
      <c r="C93" t="s">
        <v>159</v>
      </c>
      <c r="D93" t="s">
        <v>2085</v>
      </c>
      <c r="E93">
        <v>87.674000000000007</v>
      </c>
      <c r="F93" t="s">
        <v>1661</v>
      </c>
      <c r="G93" s="151">
        <v>-386645</v>
      </c>
      <c r="H93">
        <v>0.232392842164625</v>
      </c>
      <c r="I93">
        <v>-386645</v>
      </c>
      <c r="J93">
        <v>1.46342359590373E-2</v>
      </c>
      <c r="K93">
        <v>0.83687425066926902</v>
      </c>
      <c r="L93" s="152">
        <v>160945.45329999999</v>
      </c>
      <c r="M93" s="151">
        <v>35531</v>
      </c>
      <c r="N93">
        <v>0</v>
      </c>
      <c r="O93">
        <v>11.003942</v>
      </c>
      <c r="P93">
        <v>0</v>
      </c>
      <c r="Q93">
        <v>-37.994163</v>
      </c>
      <c r="R93">
        <v>15160.1</v>
      </c>
      <c r="S93">
        <v>914.95633099999998</v>
      </c>
      <c r="T93">
        <v>1076.9319268992599</v>
      </c>
      <c r="U93">
        <v>0.27613211739173199</v>
      </c>
      <c r="V93">
        <v>0.14567697329808399</v>
      </c>
      <c r="W93">
        <v>2.79396285198228E-3</v>
      </c>
      <c r="X93">
        <v>12880</v>
      </c>
      <c r="Y93">
        <v>70.31</v>
      </c>
      <c r="Z93">
        <v>66645.607310482199</v>
      </c>
      <c r="AA93">
        <v>16.027027027027</v>
      </c>
      <c r="AB93">
        <v>13.013174953776099</v>
      </c>
      <c r="AC93">
        <v>10</v>
      </c>
      <c r="AD93">
        <v>91.495633100000006</v>
      </c>
      <c r="AE93">
        <v>0.3271</v>
      </c>
      <c r="AF93">
        <v>0.13043713840875701</v>
      </c>
      <c r="AG93">
        <v>0.182697783415633</v>
      </c>
      <c r="AH93">
        <v>0.31720427535269702</v>
      </c>
      <c r="AI93">
        <v>184.096217811733</v>
      </c>
      <c r="AJ93">
        <v>5.5438717644265001</v>
      </c>
      <c r="AK93">
        <v>1.4202771906910501</v>
      </c>
      <c r="AL93">
        <v>2.4620409641415302</v>
      </c>
      <c r="AM93">
        <v>0.5</v>
      </c>
      <c r="AN93">
        <v>1.07362708454361</v>
      </c>
      <c r="AO93">
        <v>161</v>
      </c>
      <c r="AP93">
        <v>0</v>
      </c>
      <c r="AQ93">
        <v>3.64</v>
      </c>
      <c r="AR93">
        <v>2.6897444746760599</v>
      </c>
      <c r="AS93">
        <v>311646.17</v>
      </c>
      <c r="AT93">
        <v>0.64725007685154301</v>
      </c>
      <c r="AU93">
        <v>13870854.85</v>
      </c>
    </row>
    <row r="94" spans="1:47" ht="14.5" x14ac:dyDescent="0.35">
      <c r="A94" s="150" t="s">
        <v>876</v>
      </c>
      <c r="B94" s="150" t="s">
        <v>349</v>
      </c>
      <c r="C94" t="s">
        <v>108</v>
      </c>
      <c r="D94" t="s">
        <v>2087</v>
      </c>
      <c r="E94">
        <v>105.545</v>
      </c>
      <c r="F94" t="s">
        <v>1662</v>
      </c>
      <c r="G94" s="151">
        <v>1945124</v>
      </c>
      <c r="H94">
        <v>0.510962108812544</v>
      </c>
      <c r="I94">
        <v>1928292</v>
      </c>
      <c r="J94">
        <v>0</v>
      </c>
      <c r="K94">
        <v>0.71999249261383003</v>
      </c>
      <c r="L94" s="152">
        <v>339768.36910000001</v>
      </c>
      <c r="M94" s="151">
        <v>66306</v>
      </c>
      <c r="N94">
        <v>20</v>
      </c>
      <c r="O94">
        <v>5.566109</v>
      </c>
      <c r="P94">
        <v>0</v>
      </c>
      <c r="Q94">
        <v>16</v>
      </c>
      <c r="R94">
        <v>17848</v>
      </c>
      <c r="S94">
        <v>1721.925101</v>
      </c>
      <c r="T94">
        <v>1959.2868043000401</v>
      </c>
      <c r="U94">
        <v>3.3530064673817701E-2</v>
      </c>
      <c r="V94">
        <v>0.10698735438203</v>
      </c>
      <c r="W94">
        <v>9.6965890039604E-3</v>
      </c>
      <c r="X94">
        <v>15685.7</v>
      </c>
      <c r="Y94">
        <v>132.36000000000001</v>
      </c>
      <c r="Z94">
        <v>82687.853581142306</v>
      </c>
      <c r="AA94">
        <v>13.8848920863309</v>
      </c>
      <c r="AB94">
        <v>13.009406928074901</v>
      </c>
      <c r="AC94">
        <v>6</v>
      </c>
      <c r="AD94">
        <v>286.98751683333302</v>
      </c>
      <c r="AE94">
        <v>0.3523</v>
      </c>
      <c r="AF94">
        <v>0.115584518814849</v>
      </c>
      <c r="AG94">
        <v>0.148956915574221</v>
      </c>
      <c r="AH94">
        <v>0.26675980798745103</v>
      </c>
      <c r="AI94">
        <v>220.20876505011199</v>
      </c>
      <c r="AJ94">
        <v>7.3998296337124803</v>
      </c>
      <c r="AK94">
        <v>1.2830716566934699</v>
      </c>
      <c r="AL94">
        <v>4.6519178338691303</v>
      </c>
      <c r="AM94">
        <v>1.5</v>
      </c>
      <c r="AN94">
        <v>0.64529613054382895</v>
      </c>
      <c r="AO94">
        <v>12</v>
      </c>
      <c r="AP94">
        <v>3.5211267605633798E-2</v>
      </c>
      <c r="AQ94">
        <v>56.42</v>
      </c>
      <c r="AR94">
        <v>5.2855078516404701</v>
      </c>
      <c r="AS94">
        <v>106915.8</v>
      </c>
      <c r="AT94">
        <v>0.40249201937332801</v>
      </c>
      <c r="AU94">
        <v>30732848.600000001</v>
      </c>
    </row>
    <row r="95" spans="1:47" ht="14.5" x14ac:dyDescent="0.35">
      <c r="A95" s="150" t="s">
        <v>877</v>
      </c>
      <c r="B95" s="150" t="s">
        <v>733</v>
      </c>
      <c r="C95" t="s">
        <v>191</v>
      </c>
      <c r="D95" t="s">
        <v>2085</v>
      </c>
      <c r="E95">
        <v>89.680999999999997</v>
      </c>
      <c r="F95" t="s">
        <v>1663</v>
      </c>
      <c r="G95" s="151">
        <v>155093</v>
      </c>
      <c r="H95">
        <v>0.35898274632257898</v>
      </c>
      <c r="I95">
        <v>155093</v>
      </c>
      <c r="J95">
        <v>0</v>
      </c>
      <c r="K95">
        <v>0.82885150684073805</v>
      </c>
      <c r="L95" s="152">
        <v>141398.50169999999</v>
      </c>
      <c r="M95" s="151">
        <v>36195</v>
      </c>
      <c r="N95">
        <v>42</v>
      </c>
      <c r="O95">
        <v>27.291219000000002</v>
      </c>
      <c r="P95">
        <v>0</v>
      </c>
      <c r="Q95">
        <v>4.98278</v>
      </c>
      <c r="R95">
        <v>13662</v>
      </c>
      <c r="S95">
        <v>1223.8627019999999</v>
      </c>
      <c r="T95">
        <v>1410.45625386145</v>
      </c>
      <c r="U95">
        <v>0.225521677022232</v>
      </c>
      <c r="V95">
        <v>0.11313124566484301</v>
      </c>
      <c r="W95">
        <v>5.0138712373309999E-3</v>
      </c>
      <c r="X95">
        <v>11854.6</v>
      </c>
      <c r="Y95">
        <v>81.900000000000006</v>
      </c>
      <c r="Z95">
        <v>70711.374114774095</v>
      </c>
      <c r="AA95">
        <v>13.3263157894737</v>
      </c>
      <c r="AB95">
        <v>14.9433785347985</v>
      </c>
      <c r="AC95">
        <v>12.64</v>
      </c>
      <c r="AD95">
        <v>96.824580854430394</v>
      </c>
      <c r="AE95">
        <v>0.3019</v>
      </c>
      <c r="AF95">
        <v>0.13343253067479</v>
      </c>
      <c r="AG95">
        <v>0.12995990356475501</v>
      </c>
      <c r="AH95">
        <v>0.26599072785301298</v>
      </c>
      <c r="AI95">
        <v>208.667197376524</v>
      </c>
      <c r="AJ95">
        <v>6.9115999295168002</v>
      </c>
      <c r="AK95">
        <v>1.2316224058266101</v>
      </c>
      <c r="AL95">
        <v>3.1859687132899999</v>
      </c>
      <c r="AM95">
        <v>2</v>
      </c>
      <c r="AN95">
        <v>1.0538772053871901</v>
      </c>
      <c r="AO95">
        <v>26</v>
      </c>
      <c r="AP95">
        <v>9.81767180925666E-3</v>
      </c>
      <c r="AQ95">
        <v>27.15</v>
      </c>
      <c r="AR95">
        <v>2.6187783968153302</v>
      </c>
      <c r="AS95">
        <v>334218.46999999997</v>
      </c>
      <c r="AT95">
        <v>0.61342211280530101</v>
      </c>
      <c r="AU95">
        <v>16720396.68</v>
      </c>
    </row>
    <row r="96" spans="1:47" ht="14.5" x14ac:dyDescent="0.35">
      <c r="A96" s="150" t="s">
        <v>878</v>
      </c>
      <c r="B96" s="150" t="s">
        <v>503</v>
      </c>
      <c r="C96" t="s">
        <v>501</v>
      </c>
      <c r="D96" t="s">
        <v>2088</v>
      </c>
      <c r="E96">
        <v>97.358000000000004</v>
      </c>
      <c r="F96" t="s">
        <v>1664</v>
      </c>
      <c r="G96" s="151">
        <v>4692724</v>
      </c>
      <c r="H96">
        <v>0.66308544201675401</v>
      </c>
      <c r="I96">
        <v>4692724</v>
      </c>
      <c r="J96">
        <v>0</v>
      </c>
      <c r="K96">
        <v>0.74139877239329899</v>
      </c>
      <c r="L96" s="152">
        <v>276316.52029999997</v>
      </c>
      <c r="M96" s="151">
        <v>42953.5</v>
      </c>
      <c r="N96">
        <v>212</v>
      </c>
      <c r="O96">
        <v>69.526933999999997</v>
      </c>
      <c r="P96">
        <v>0</v>
      </c>
      <c r="Q96">
        <v>8.7963450000000005</v>
      </c>
      <c r="R96">
        <v>14651.6</v>
      </c>
      <c r="S96">
        <v>2648.5380110000001</v>
      </c>
      <c r="T96">
        <v>3004.4939240916601</v>
      </c>
      <c r="U96">
        <v>0.13753963299264099</v>
      </c>
      <c r="V96">
        <v>9.6610492255457397E-2</v>
      </c>
      <c r="W96">
        <v>5.89556953124657E-3</v>
      </c>
      <c r="X96">
        <v>12915.8</v>
      </c>
      <c r="Y96">
        <v>157.13</v>
      </c>
      <c r="Z96">
        <v>71773.588811811904</v>
      </c>
      <c r="AA96">
        <v>16.321212121212099</v>
      </c>
      <c r="AB96">
        <v>16.855711900973699</v>
      </c>
      <c r="AC96">
        <v>16</v>
      </c>
      <c r="AD96">
        <v>165.53362568750001</v>
      </c>
      <c r="AE96">
        <v>0.40260000000000001</v>
      </c>
      <c r="AF96">
        <v>0.106123167859294</v>
      </c>
      <c r="AG96">
        <v>0.18410231757446599</v>
      </c>
      <c r="AH96">
        <v>0.294231246492618</v>
      </c>
      <c r="AI96">
        <v>122.574793584867</v>
      </c>
      <c r="AJ96">
        <v>17.670521432707801</v>
      </c>
      <c r="AK96">
        <v>1.01707630512192</v>
      </c>
      <c r="AL96">
        <v>3.3712277756557998</v>
      </c>
      <c r="AM96">
        <v>2</v>
      </c>
      <c r="AN96">
        <v>0.87795361821036999</v>
      </c>
      <c r="AO96">
        <v>75</v>
      </c>
      <c r="AP96">
        <v>4.9920760697305902E-2</v>
      </c>
      <c r="AQ96">
        <v>15.23</v>
      </c>
      <c r="AR96">
        <v>2.4410425845034802</v>
      </c>
      <c r="AS96">
        <v>964612.37</v>
      </c>
      <c r="AT96">
        <v>0.53059461263665397</v>
      </c>
      <c r="AU96">
        <v>38805437.729999997</v>
      </c>
    </row>
    <row r="97" spans="1:47" ht="14.5" x14ac:dyDescent="0.35">
      <c r="A97" s="150" t="s">
        <v>879</v>
      </c>
      <c r="B97" s="150" t="s">
        <v>350</v>
      </c>
      <c r="C97" t="s">
        <v>205</v>
      </c>
      <c r="D97" t="s">
        <v>2086</v>
      </c>
      <c r="E97">
        <v>69.820999999999998</v>
      </c>
      <c r="F97" t="s">
        <v>1665</v>
      </c>
      <c r="G97" s="151">
        <v>1146869</v>
      </c>
      <c r="H97">
        <v>0.385668126995455</v>
      </c>
      <c r="I97">
        <v>955603</v>
      </c>
      <c r="J97">
        <v>1.25383431725806E-2</v>
      </c>
      <c r="K97">
        <v>0.73231623260712597</v>
      </c>
      <c r="L97" s="152">
        <v>150906.93309999999</v>
      </c>
      <c r="M97" s="151">
        <v>34862</v>
      </c>
      <c r="N97">
        <v>32</v>
      </c>
      <c r="O97">
        <v>40.325913</v>
      </c>
      <c r="P97">
        <v>0</v>
      </c>
      <c r="Q97">
        <v>101.058465</v>
      </c>
      <c r="R97">
        <v>13737.6</v>
      </c>
      <c r="S97">
        <v>1140.3848660000001</v>
      </c>
      <c r="T97">
        <v>1446.2129041682199</v>
      </c>
      <c r="U97">
        <v>0.41757752684873001</v>
      </c>
      <c r="V97">
        <v>0.143159813732568</v>
      </c>
      <c r="W97">
        <v>0</v>
      </c>
      <c r="X97">
        <v>10832.6</v>
      </c>
      <c r="Y97">
        <v>81.849999999999994</v>
      </c>
      <c r="Z97">
        <v>58878.274770922399</v>
      </c>
      <c r="AA97">
        <v>17.094117647058798</v>
      </c>
      <c r="AB97">
        <v>13.9326190103848</v>
      </c>
      <c r="AC97">
        <v>10.9</v>
      </c>
      <c r="AD97">
        <v>104.622464770642</v>
      </c>
      <c r="AE97">
        <v>0.49059999999999998</v>
      </c>
      <c r="AF97">
        <v>0.10107511797944101</v>
      </c>
      <c r="AG97">
        <v>0.17311819017895999</v>
      </c>
      <c r="AH97">
        <v>0.27847765457226198</v>
      </c>
      <c r="AI97">
        <v>182.44805433957799</v>
      </c>
      <c r="AJ97">
        <v>6.74417882255685</v>
      </c>
      <c r="AK97">
        <v>1.56185089949582</v>
      </c>
      <c r="AL97">
        <v>2.7274865544239399</v>
      </c>
      <c r="AM97">
        <v>2.5</v>
      </c>
      <c r="AN97">
        <v>0.83962690406061402</v>
      </c>
      <c r="AO97">
        <v>31</v>
      </c>
      <c r="AP97">
        <v>6.37720488466757E-2</v>
      </c>
      <c r="AQ97">
        <v>23.52</v>
      </c>
      <c r="AR97">
        <v>3.1449526223921498</v>
      </c>
      <c r="AS97">
        <v>196005.64</v>
      </c>
      <c r="AT97">
        <v>0.58828579914021994</v>
      </c>
      <c r="AU97">
        <v>15666183.68</v>
      </c>
    </row>
    <row r="98" spans="1:47" ht="14.5" x14ac:dyDescent="0.35">
      <c r="A98" s="150" t="s">
        <v>880</v>
      </c>
      <c r="B98" s="150" t="s">
        <v>141</v>
      </c>
      <c r="C98" t="s">
        <v>142</v>
      </c>
      <c r="D98" t="s">
        <v>2086</v>
      </c>
      <c r="E98">
        <v>64.885999999999996</v>
      </c>
      <c r="F98" t="s">
        <v>1666</v>
      </c>
      <c r="G98" s="151">
        <v>-1275488</v>
      </c>
      <c r="H98">
        <v>0.249584230478163</v>
      </c>
      <c r="I98">
        <v>-1275488</v>
      </c>
      <c r="J98">
        <v>0</v>
      </c>
      <c r="K98">
        <v>0.82703672069011402</v>
      </c>
      <c r="L98" s="152">
        <v>140977.26389999999</v>
      </c>
      <c r="M98" s="151">
        <v>29588</v>
      </c>
      <c r="N98">
        <v>65</v>
      </c>
      <c r="O98">
        <v>64.464614999999995</v>
      </c>
      <c r="P98">
        <v>103.074483</v>
      </c>
      <c r="Q98">
        <v>-357.95682799999997</v>
      </c>
      <c r="R98">
        <v>13206.1</v>
      </c>
      <c r="S98">
        <v>2597.4427879999998</v>
      </c>
      <c r="T98">
        <v>3623.06093362397</v>
      </c>
      <c r="U98">
        <v>0.99972610984800603</v>
      </c>
      <c r="V98">
        <v>0.14551183600506701</v>
      </c>
      <c r="W98">
        <v>1.0652227694033E-2</v>
      </c>
      <c r="X98">
        <v>9467.7000000000007</v>
      </c>
      <c r="Y98">
        <v>159.9</v>
      </c>
      <c r="Z98">
        <v>65148.062789243297</v>
      </c>
      <c r="AA98">
        <v>7.7005988023952101</v>
      </c>
      <c r="AB98">
        <v>16.244170031269501</v>
      </c>
      <c r="AC98">
        <v>25.3</v>
      </c>
      <c r="AD98">
        <v>102.66572284585</v>
      </c>
      <c r="AE98">
        <v>0.46550000000000002</v>
      </c>
      <c r="AF98">
        <v>9.9393772474474604E-2</v>
      </c>
      <c r="AG98">
        <v>0.15509677039932299</v>
      </c>
      <c r="AH98">
        <v>0.25988064072957301</v>
      </c>
      <c r="AI98">
        <v>178.387759738406</v>
      </c>
      <c r="AJ98">
        <v>8.1428369576477504</v>
      </c>
      <c r="AK98">
        <v>1.39138946200729</v>
      </c>
      <c r="AL98">
        <v>3.76190595918438</v>
      </c>
      <c r="AM98">
        <v>2.5</v>
      </c>
      <c r="AN98">
        <v>0.73345612400986204</v>
      </c>
      <c r="AO98">
        <v>25</v>
      </c>
      <c r="AP98">
        <v>0.14541832669322699</v>
      </c>
      <c r="AQ98">
        <v>35.479999999999997</v>
      </c>
      <c r="AR98">
        <v>3.34364241111364</v>
      </c>
      <c r="AS98">
        <v>283814.90000000002</v>
      </c>
      <c r="AT98">
        <v>0.609648761117497</v>
      </c>
      <c r="AU98">
        <v>34302120.770000003</v>
      </c>
    </row>
    <row r="99" spans="1:47" ht="14.5" x14ac:dyDescent="0.35">
      <c r="A99" s="150" t="s">
        <v>881</v>
      </c>
      <c r="B99" s="150" t="s">
        <v>765</v>
      </c>
      <c r="C99" t="s">
        <v>266</v>
      </c>
      <c r="D99" t="s">
        <v>2085</v>
      </c>
      <c r="E99">
        <v>94.352999999999994</v>
      </c>
      <c r="F99" t="s">
        <v>1667</v>
      </c>
      <c r="G99" s="151">
        <v>1150307</v>
      </c>
      <c r="H99">
        <v>0.56688664732302696</v>
      </c>
      <c r="I99">
        <v>1238804</v>
      </c>
      <c r="J99">
        <v>0</v>
      </c>
      <c r="K99">
        <v>0.73117269042640998</v>
      </c>
      <c r="L99" s="152">
        <v>240312.10569999999</v>
      </c>
      <c r="M99" s="151">
        <v>38256</v>
      </c>
      <c r="N99">
        <v>61</v>
      </c>
      <c r="O99">
        <v>10.948162999999999</v>
      </c>
      <c r="P99">
        <v>0</v>
      </c>
      <c r="Q99">
        <v>59.705739999999999</v>
      </c>
      <c r="R99">
        <v>11495.6</v>
      </c>
      <c r="S99">
        <v>1223.389921</v>
      </c>
      <c r="T99">
        <v>1425.88688791748</v>
      </c>
      <c r="U99">
        <v>0.29541535188109502</v>
      </c>
      <c r="V99">
        <v>0.11427718554827</v>
      </c>
      <c r="W99">
        <v>8.1740088162782904E-4</v>
      </c>
      <c r="X99">
        <v>9863.1</v>
      </c>
      <c r="Y99">
        <v>80.459999999999994</v>
      </c>
      <c r="Z99">
        <v>61714.995525727099</v>
      </c>
      <c r="AA99">
        <v>13.7209302325581</v>
      </c>
      <c r="AB99">
        <v>15.204945575441201</v>
      </c>
      <c r="AC99">
        <v>13</v>
      </c>
      <c r="AD99">
        <v>94.106916999999996</v>
      </c>
      <c r="AE99">
        <v>0.21390000000000001</v>
      </c>
      <c r="AF99">
        <v>0.123271486753772</v>
      </c>
      <c r="AG99">
        <v>0.172761602491349</v>
      </c>
      <c r="AH99">
        <v>0.30024340074960398</v>
      </c>
      <c r="AI99">
        <v>148.29777235021001</v>
      </c>
      <c r="AJ99">
        <v>6.3835929249390899</v>
      </c>
      <c r="AK99">
        <v>1.7924812320174599</v>
      </c>
      <c r="AL99">
        <v>3.3292929899793902</v>
      </c>
      <c r="AM99">
        <v>0.5</v>
      </c>
      <c r="AN99">
        <v>0.92690332752221805</v>
      </c>
      <c r="AO99">
        <v>30</v>
      </c>
      <c r="AP99">
        <v>5.9880239520958098E-2</v>
      </c>
      <c r="AQ99">
        <v>15.47</v>
      </c>
      <c r="AR99">
        <v>2.1456582030746998</v>
      </c>
      <c r="AS99">
        <v>465981.41</v>
      </c>
      <c r="AT99">
        <v>0.63550647988559195</v>
      </c>
      <c r="AU99">
        <v>14063657.27</v>
      </c>
    </row>
    <row r="100" spans="1:47" ht="14.5" x14ac:dyDescent="0.35">
      <c r="A100" s="150" t="s">
        <v>882</v>
      </c>
      <c r="B100" s="150" t="s">
        <v>143</v>
      </c>
      <c r="C100" t="s">
        <v>144</v>
      </c>
      <c r="D100" t="s">
        <v>2086</v>
      </c>
      <c r="E100">
        <v>50.277999999999999</v>
      </c>
      <c r="F100" t="s">
        <v>1668</v>
      </c>
      <c r="G100" s="151">
        <v>-10624252</v>
      </c>
      <c r="H100">
        <v>0.140757846338357</v>
      </c>
      <c r="I100">
        <v>-9552609</v>
      </c>
      <c r="J100">
        <v>0</v>
      </c>
      <c r="K100">
        <v>0.35181068509408198</v>
      </c>
      <c r="L100" s="152">
        <v>161967.1764</v>
      </c>
      <c r="M100" s="151">
        <v>33795</v>
      </c>
      <c r="N100">
        <v>0</v>
      </c>
      <c r="O100">
        <v>6727.6245760000002</v>
      </c>
      <c r="P100">
        <v>5721.6017789999996</v>
      </c>
      <c r="Q100">
        <v>248.71270799999999</v>
      </c>
      <c r="R100">
        <v>18075.2</v>
      </c>
      <c r="S100">
        <v>35860.224725</v>
      </c>
      <c r="T100">
        <v>50786.6989436699</v>
      </c>
      <c r="U100">
        <v>0.81966082065594204</v>
      </c>
      <c r="V100">
        <v>0.19740545970602499</v>
      </c>
      <c r="W100">
        <v>8.5190087943599696E-2</v>
      </c>
      <c r="X100">
        <v>12762.8</v>
      </c>
      <c r="Y100">
        <v>2275.3000000000002</v>
      </c>
      <c r="Z100">
        <v>74432.613563046703</v>
      </c>
      <c r="AA100">
        <v>11.6296162201303</v>
      </c>
      <c r="AB100">
        <v>15.7606578143542</v>
      </c>
      <c r="AC100">
        <v>233.49</v>
      </c>
      <c r="AD100">
        <v>153.58355700458301</v>
      </c>
      <c r="AE100">
        <v>0.2001</v>
      </c>
      <c r="AF100">
        <v>0.120853249491327</v>
      </c>
      <c r="AG100">
        <v>0.11982325855590301</v>
      </c>
      <c r="AH100">
        <v>0.243681322136726</v>
      </c>
      <c r="AI100">
        <v>185.90360353632701</v>
      </c>
      <c r="AJ100">
        <v>8.4052343350266092</v>
      </c>
      <c r="AK100">
        <v>1.54628226915141</v>
      </c>
      <c r="AL100">
        <v>3.4055542983659501</v>
      </c>
      <c r="AM100">
        <v>0</v>
      </c>
      <c r="AN100">
        <v>0.33510666440247799</v>
      </c>
      <c r="AO100">
        <v>91</v>
      </c>
      <c r="AP100">
        <v>0.12789345120390799</v>
      </c>
      <c r="AQ100">
        <v>43.41</v>
      </c>
      <c r="AR100">
        <v>3.9720854172041302</v>
      </c>
      <c r="AS100">
        <v>6345132.6900000004</v>
      </c>
      <c r="AT100">
        <v>0.50254100389866796</v>
      </c>
      <c r="AU100">
        <v>648181143.27999997</v>
      </c>
    </row>
    <row r="101" spans="1:47" ht="14.5" x14ac:dyDescent="0.35">
      <c r="A101" s="150" t="s">
        <v>883</v>
      </c>
      <c r="B101" s="150" t="s">
        <v>145</v>
      </c>
      <c r="C101" t="s">
        <v>146</v>
      </c>
      <c r="D101" t="s">
        <v>2089</v>
      </c>
      <c r="E101">
        <v>66.634</v>
      </c>
      <c r="F101" t="s">
        <v>1669</v>
      </c>
      <c r="G101" s="151">
        <v>-451240</v>
      </c>
      <c r="H101">
        <v>0.75568567940250297</v>
      </c>
      <c r="I101">
        <v>-451240</v>
      </c>
      <c r="J101">
        <v>3.44728981041207E-2</v>
      </c>
      <c r="K101">
        <v>0.68639958133427603</v>
      </c>
      <c r="L101" s="152">
        <v>157898.0042</v>
      </c>
      <c r="M101" s="151">
        <v>33172</v>
      </c>
      <c r="N101">
        <v>49</v>
      </c>
      <c r="O101">
        <v>86.247074999999995</v>
      </c>
      <c r="P101">
        <v>0.76</v>
      </c>
      <c r="Q101">
        <v>65.370791999999994</v>
      </c>
      <c r="R101">
        <v>14501.4</v>
      </c>
      <c r="S101">
        <v>2060.1625960000001</v>
      </c>
      <c r="T101">
        <v>2871.67291999708</v>
      </c>
      <c r="U101">
        <v>0.85523415793536695</v>
      </c>
      <c r="V101">
        <v>0.19215811837795299</v>
      </c>
      <c r="W101">
        <v>7.1652888119904496E-4</v>
      </c>
      <c r="X101">
        <v>10403.4</v>
      </c>
      <c r="Y101">
        <v>125</v>
      </c>
      <c r="Z101">
        <v>70654.032000000007</v>
      </c>
      <c r="AA101">
        <v>12.327999999999999</v>
      </c>
      <c r="AB101">
        <v>16.481300768000001</v>
      </c>
      <c r="AC101">
        <v>18</v>
      </c>
      <c r="AD101">
        <v>114.45347755555601</v>
      </c>
      <c r="AE101">
        <v>0.45300000000000001</v>
      </c>
      <c r="AF101">
        <v>0.10875415367078201</v>
      </c>
      <c r="AG101">
        <v>0.13422101388778099</v>
      </c>
      <c r="AH101">
        <v>0.248792497364764</v>
      </c>
      <c r="AI101">
        <v>159.34518985898501</v>
      </c>
      <c r="AJ101">
        <v>10.4131682999418</v>
      </c>
      <c r="AK101">
        <v>1.20989950560045</v>
      </c>
      <c r="AL101">
        <v>3.6290841575864299</v>
      </c>
      <c r="AM101">
        <v>2.75</v>
      </c>
      <c r="AN101">
        <v>1.28858506828686</v>
      </c>
      <c r="AO101">
        <v>41</v>
      </c>
      <c r="AP101">
        <v>1.9571295433364399E-2</v>
      </c>
      <c r="AQ101">
        <v>25.83</v>
      </c>
      <c r="AR101">
        <v>3.2819940365166902</v>
      </c>
      <c r="AS101">
        <v>359224.21</v>
      </c>
      <c r="AT101">
        <v>0.64064253003153604</v>
      </c>
      <c r="AU101">
        <v>29875224.800000001</v>
      </c>
    </row>
    <row r="102" spans="1:47" ht="14.5" x14ac:dyDescent="0.35">
      <c r="A102" s="150" t="s">
        <v>884</v>
      </c>
      <c r="B102" s="150" t="s">
        <v>437</v>
      </c>
      <c r="C102" t="s">
        <v>292</v>
      </c>
      <c r="D102" t="s">
        <v>2087</v>
      </c>
      <c r="E102">
        <v>67.424000000000007</v>
      </c>
      <c r="F102" t="s">
        <v>1670</v>
      </c>
      <c r="G102" s="151">
        <v>5070</v>
      </c>
      <c r="H102">
        <v>0.30706042543041201</v>
      </c>
      <c r="I102">
        <v>5070</v>
      </c>
      <c r="J102">
        <v>0</v>
      </c>
      <c r="K102">
        <v>0.81821374884150799</v>
      </c>
      <c r="L102" s="152">
        <v>200551.1053</v>
      </c>
      <c r="M102" s="151">
        <v>38595</v>
      </c>
      <c r="N102">
        <v>95</v>
      </c>
      <c r="O102">
        <v>162.735174</v>
      </c>
      <c r="P102">
        <v>1</v>
      </c>
      <c r="Q102">
        <v>1.5721670000000101</v>
      </c>
      <c r="R102">
        <v>13277.8</v>
      </c>
      <c r="S102">
        <v>1695.4990789999999</v>
      </c>
      <c r="T102">
        <v>2072.86249143231</v>
      </c>
      <c r="U102">
        <v>0.42682500920426603</v>
      </c>
      <c r="V102">
        <v>0.144458378676595</v>
      </c>
      <c r="W102">
        <v>8.8665456597396396E-3</v>
      </c>
      <c r="X102">
        <v>10860.6</v>
      </c>
      <c r="Y102">
        <v>108.92</v>
      </c>
      <c r="Z102">
        <v>67122.942159383005</v>
      </c>
      <c r="AA102">
        <v>16.5625</v>
      </c>
      <c r="AB102">
        <v>15.566462348512699</v>
      </c>
      <c r="AC102">
        <v>12.23</v>
      </c>
      <c r="AD102">
        <v>138.63443000817699</v>
      </c>
      <c r="AE102">
        <v>0.52839999999999998</v>
      </c>
      <c r="AF102">
        <v>0.128896355419054</v>
      </c>
      <c r="AG102">
        <v>0.17696466996063601</v>
      </c>
      <c r="AH102">
        <v>0.31518420799526697</v>
      </c>
      <c r="AI102">
        <v>153.86266098939001</v>
      </c>
      <c r="AJ102">
        <v>8.9980346067450192</v>
      </c>
      <c r="AK102">
        <v>1.4483165819514401</v>
      </c>
      <c r="AL102">
        <v>3.1128797427110402</v>
      </c>
      <c r="AM102">
        <v>0</v>
      </c>
      <c r="AN102">
        <v>1.072216374665</v>
      </c>
      <c r="AO102">
        <v>38</v>
      </c>
      <c r="AP102">
        <v>1.09670987038883E-2</v>
      </c>
      <c r="AQ102">
        <v>26.11</v>
      </c>
      <c r="AR102">
        <v>3.61965614138875</v>
      </c>
      <c r="AS102">
        <v>-9281.9700000001994</v>
      </c>
      <c r="AT102">
        <v>0.61545300314492202</v>
      </c>
      <c r="AU102">
        <v>22512431.620000001</v>
      </c>
    </row>
    <row r="103" spans="1:47" ht="14.5" x14ac:dyDescent="0.35">
      <c r="A103" s="150" t="s">
        <v>885</v>
      </c>
      <c r="B103" s="150" t="s">
        <v>688</v>
      </c>
      <c r="C103" t="s">
        <v>249</v>
      </c>
      <c r="D103" t="s">
        <v>2085</v>
      </c>
      <c r="E103">
        <v>74.284000000000006</v>
      </c>
      <c r="F103" t="s">
        <v>1671</v>
      </c>
      <c r="G103" s="151">
        <v>-30234</v>
      </c>
      <c r="H103">
        <v>0.363323941960216</v>
      </c>
      <c r="I103">
        <v>-30234</v>
      </c>
      <c r="J103">
        <v>0</v>
      </c>
      <c r="K103">
        <v>0.70593551257125897</v>
      </c>
      <c r="L103" s="152">
        <v>139209.58230000001</v>
      </c>
      <c r="M103" s="151">
        <v>33795</v>
      </c>
      <c r="N103">
        <v>6</v>
      </c>
      <c r="O103">
        <v>18.895655000000001</v>
      </c>
      <c r="P103">
        <v>3</v>
      </c>
      <c r="Q103">
        <v>135.45688799999999</v>
      </c>
      <c r="R103">
        <v>12725.3</v>
      </c>
      <c r="S103">
        <v>606.09820100000002</v>
      </c>
      <c r="T103">
        <v>742.76128581811099</v>
      </c>
      <c r="U103">
        <v>0.56318977425903904</v>
      </c>
      <c r="V103">
        <v>0.12915687403599499</v>
      </c>
      <c r="W103">
        <v>0</v>
      </c>
      <c r="X103">
        <v>10384</v>
      </c>
      <c r="Y103">
        <v>86.26</v>
      </c>
      <c r="Z103">
        <v>45830.963366566197</v>
      </c>
      <c r="AA103">
        <v>11.032967032967001</v>
      </c>
      <c r="AB103">
        <v>7.0264108625087003</v>
      </c>
      <c r="AC103">
        <v>11.7</v>
      </c>
      <c r="AD103">
        <v>51.803265042734999</v>
      </c>
      <c r="AE103">
        <v>0.3397</v>
      </c>
      <c r="AF103">
        <v>0.12667847842396901</v>
      </c>
      <c r="AG103">
        <v>0.15418058322261999</v>
      </c>
      <c r="AH103">
        <v>0.28324743643438699</v>
      </c>
      <c r="AI103">
        <v>169.67712464799101</v>
      </c>
      <c r="AJ103">
        <v>8.5591851498915794</v>
      </c>
      <c r="AK103">
        <v>2.0708758180103302</v>
      </c>
      <c r="AL103">
        <v>3.6634000058342502</v>
      </c>
      <c r="AM103">
        <v>0.5</v>
      </c>
      <c r="AN103">
        <v>0.74300846788318498</v>
      </c>
      <c r="AO103">
        <v>22</v>
      </c>
      <c r="AP103">
        <v>0</v>
      </c>
      <c r="AQ103">
        <v>11.32</v>
      </c>
      <c r="AR103">
        <v>2.7283361036905101</v>
      </c>
      <c r="AS103">
        <v>133519.39000000001</v>
      </c>
      <c r="AT103">
        <v>0.482081762339514</v>
      </c>
      <c r="AU103">
        <v>7712802.4299999997</v>
      </c>
    </row>
    <row r="104" spans="1:47" ht="14.5" x14ac:dyDescent="0.35">
      <c r="A104" s="150" t="s">
        <v>886</v>
      </c>
      <c r="B104" s="150" t="s">
        <v>147</v>
      </c>
      <c r="C104" t="s">
        <v>148</v>
      </c>
      <c r="D104" t="s">
        <v>2085</v>
      </c>
      <c r="E104">
        <v>74.459999999999994</v>
      </c>
      <c r="F104" t="s">
        <v>1672</v>
      </c>
      <c r="G104" s="151">
        <v>1212478</v>
      </c>
      <c r="H104">
        <v>0.32257615659667199</v>
      </c>
      <c r="I104">
        <v>1284032</v>
      </c>
      <c r="J104">
        <v>5.8116731554961002E-3</v>
      </c>
      <c r="K104">
        <v>0.80013213038567599</v>
      </c>
      <c r="L104" s="152">
        <v>108480.95080000001</v>
      </c>
      <c r="M104" s="151">
        <v>30799</v>
      </c>
      <c r="N104">
        <v>23</v>
      </c>
      <c r="O104">
        <v>42.121619000000003</v>
      </c>
      <c r="P104">
        <v>0</v>
      </c>
      <c r="Q104">
        <v>-173.872266</v>
      </c>
      <c r="R104">
        <v>13317.7</v>
      </c>
      <c r="S104">
        <v>1702.391662</v>
      </c>
      <c r="T104">
        <v>2359.90965535755</v>
      </c>
      <c r="U104">
        <v>0.98023213884843396</v>
      </c>
      <c r="V104">
        <v>0.17183899893889401</v>
      </c>
      <c r="W104">
        <v>5.8740889204378604E-4</v>
      </c>
      <c r="X104">
        <v>9607.1</v>
      </c>
      <c r="Y104">
        <v>115.82</v>
      </c>
      <c r="Z104">
        <v>61673.638404420599</v>
      </c>
      <c r="AA104">
        <v>15.902439024390199</v>
      </c>
      <c r="AB104">
        <v>14.6985983595234</v>
      </c>
      <c r="AC104">
        <v>13.75</v>
      </c>
      <c r="AD104">
        <v>123.810302690909</v>
      </c>
      <c r="AE104">
        <v>0.44030000000000002</v>
      </c>
      <c r="AF104">
        <v>0.10201061923850099</v>
      </c>
      <c r="AG104">
        <v>0.224222648554394</v>
      </c>
      <c r="AH104">
        <v>0.33051406132163103</v>
      </c>
      <c r="AI104">
        <v>217.93339821938099</v>
      </c>
      <c r="AJ104">
        <v>7.7806686917802299</v>
      </c>
      <c r="AK104">
        <v>1.28947200599448</v>
      </c>
      <c r="AL104">
        <v>3.3238702130412299</v>
      </c>
      <c r="AM104">
        <v>2</v>
      </c>
      <c r="AN104">
        <v>1.3588434079462499</v>
      </c>
      <c r="AO104">
        <v>72</v>
      </c>
      <c r="AP104">
        <v>1.62074554294976E-2</v>
      </c>
      <c r="AQ104">
        <v>8.4600000000000009</v>
      </c>
      <c r="AR104">
        <v>3.56065537092132</v>
      </c>
      <c r="AS104">
        <v>198632.89</v>
      </c>
      <c r="AT104">
        <v>0.546926629233769</v>
      </c>
      <c r="AU104">
        <v>22671912.25</v>
      </c>
    </row>
    <row r="105" spans="1:47" ht="14.5" x14ac:dyDescent="0.35">
      <c r="A105" s="150" t="s">
        <v>887</v>
      </c>
      <c r="B105" s="150" t="s">
        <v>672</v>
      </c>
      <c r="C105" t="s">
        <v>227</v>
      </c>
      <c r="D105" t="s">
        <v>2085</v>
      </c>
      <c r="E105">
        <v>76.239999999999995</v>
      </c>
      <c r="F105" t="s">
        <v>1673</v>
      </c>
      <c r="G105" s="151">
        <v>1185726</v>
      </c>
      <c r="H105">
        <v>0.26249556381407402</v>
      </c>
      <c r="I105">
        <v>1177607</v>
      </c>
      <c r="J105">
        <v>0</v>
      </c>
      <c r="K105">
        <v>0.73841111705056905</v>
      </c>
      <c r="L105" s="152">
        <v>165757.4994</v>
      </c>
      <c r="M105" s="151">
        <v>36703</v>
      </c>
      <c r="N105">
        <v>168</v>
      </c>
      <c r="O105">
        <v>57.603667000000002</v>
      </c>
      <c r="P105">
        <v>2.614636</v>
      </c>
      <c r="Q105">
        <v>80.085880000000003</v>
      </c>
      <c r="R105">
        <v>11354.6</v>
      </c>
      <c r="S105">
        <v>1583.24207</v>
      </c>
      <c r="T105">
        <v>1950.87494107866</v>
      </c>
      <c r="U105">
        <v>0.23335143753475401</v>
      </c>
      <c r="V105">
        <v>0.199502453847756</v>
      </c>
      <c r="W105">
        <v>0</v>
      </c>
      <c r="X105">
        <v>9214.9</v>
      </c>
      <c r="Y105">
        <v>104.33</v>
      </c>
      <c r="Z105">
        <v>51810.688775999202</v>
      </c>
      <c r="AA105">
        <v>12.860869565217399</v>
      </c>
      <c r="AB105">
        <v>15.175328956196701</v>
      </c>
      <c r="AC105">
        <v>16</v>
      </c>
      <c r="AD105">
        <v>98.952629375000001</v>
      </c>
      <c r="AE105">
        <v>0.44030000000000002</v>
      </c>
      <c r="AF105">
        <v>0.113653378941975</v>
      </c>
      <c r="AG105">
        <v>0.225369468290716</v>
      </c>
      <c r="AH105">
        <v>0.34445466792701002</v>
      </c>
      <c r="AI105">
        <v>175.563803708172</v>
      </c>
      <c r="AJ105">
        <v>5.6357310404374701</v>
      </c>
      <c r="AK105">
        <v>1.2825411570010099</v>
      </c>
      <c r="AL105">
        <v>3.2162797884587699</v>
      </c>
      <c r="AM105">
        <v>1.75</v>
      </c>
      <c r="AN105">
        <v>1.04234351261643</v>
      </c>
      <c r="AO105">
        <v>110</v>
      </c>
      <c r="AP105">
        <v>3.06451612903226E-2</v>
      </c>
      <c r="AQ105">
        <v>5.29</v>
      </c>
      <c r="AR105">
        <v>3.13273856531413</v>
      </c>
      <c r="AS105">
        <v>271398.93</v>
      </c>
      <c r="AT105">
        <v>0.58255989454179502</v>
      </c>
      <c r="AU105">
        <v>17977086.559999999</v>
      </c>
    </row>
    <row r="106" spans="1:47" ht="14.5" x14ac:dyDescent="0.35">
      <c r="A106" s="150" t="s">
        <v>888</v>
      </c>
      <c r="B106" s="150" t="s">
        <v>571</v>
      </c>
      <c r="C106" t="s">
        <v>172</v>
      </c>
      <c r="D106" t="s">
        <v>2087</v>
      </c>
      <c r="E106">
        <v>60.871000000000002</v>
      </c>
      <c r="F106" t="s">
        <v>1674</v>
      </c>
      <c r="G106" s="151">
        <v>-4362938</v>
      </c>
      <c r="H106">
        <v>0.46061025840755498</v>
      </c>
      <c r="I106">
        <v>-4366631</v>
      </c>
      <c r="J106">
        <v>0</v>
      </c>
      <c r="K106">
        <v>0.74658572775743803</v>
      </c>
      <c r="L106" s="152">
        <v>91076.067999999999</v>
      </c>
      <c r="M106" s="151">
        <v>27051</v>
      </c>
      <c r="N106">
        <v>12</v>
      </c>
      <c r="O106">
        <v>91.289576999999994</v>
      </c>
      <c r="P106">
        <v>0</v>
      </c>
      <c r="Q106">
        <v>526.40698199999997</v>
      </c>
      <c r="R106">
        <v>14542.4</v>
      </c>
      <c r="S106">
        <v>1341.6705119999999</v>
      </c>
      <c r="T106">
        <v>1778.9789554747699</v>
      </c>
      <c r="U106">
        <v>1</v>
      </c>
      <c r="V106">
        <v>9.5001092190658498E-2</v>
      </c>
      <c r="W106">
        <v>2.50148145165465E-2</v>
      </c>
      <c r="X106">
        <v>10967.6</v>
      </c>
      <c r="Y106">
        <v>90.8</v>
      </c>
      <c r="Z106">
        <v>69278.670925110098</v>
      </c>
      <c r="AA106">
        <v>13.252631578947399</v>
      </c>
      <c r="AB106">
        <v>14.776106960352401</v>
      </c>
      <c r="AC106">
        <v>12</v>
      </c>
      <c r="AD106">
        <v>111.805876</v>
      </c>
      <c r="AE106">
        <v>0.51590000000000003</v>
      </c>
      <c r="AF106">
        <v>0.123635542671601</v>
      </c>
      <c r="AG106">
        <v>0.137518022220773</v>
      </c>
      <c r="AH106">
        <v>0.26823127703692301</v>
      </c>
      <c r="AI106">
        <v>183.719473444014</v>
      </c>
      <c r="AJ106">
        <v>7.0222747686528102</v>
      </c>
      <c r="AK106">
        <v>1.15927977086385</v>
      </c>
      <c r="AL106">
        <v>2.2009513531934202</v>
      </c>
      <c r="AM106">
        <v>1.5</v>
      </c>
      <c r="AN106">
        <v>0.51684735408149696</v>
      </c>
      <c r="AO106">
        <v>4</v>
      </c>
      <c r="AP106">
        <v>7.09677419354839E-2</v>
      </c>
      <c r="AQ106">
        <v>74.25</v>
      </c>
      <c r="AR106">
        <v>3.2326124649176999</v>
      </c>
      <c r="AS106">
        <v>251496.35</v>
      </c>
      <c r="AT106">
        <v>0.67058192898555702</v>
      </c>
      <c r="AU106">
        <v>19511081.59</v>
      </c>
    </row>
    <row r="107" spans="1:47" ht="14.5" x14ac:dyDescent="0.35">
      <c r="A107" s="150" t="s">
        <v>889</v>
      </c>
      <c r="B107" s="150" t="s">
        <v>440</v>
      </c>
      <c r="C107" t="s">
        <v>374</v>
      </c>
      <c r="D107" t="s">
        <v>2089</v>
      </c>
      <c r="E107">
        <v>73.215999999999994</v>
      </c>
      <c r="F107" t="s">
        <v>1675</v>
      </c>
      <c r="G107" s="151">
        <v>2612051</v>
      </c>
      <c r="H107">
        <v>0.34786600202465501</v>
      </c>
      <c r="I107">
        <v>2612051</v>
      </c>
      <c r="J107">
        <v>0</v>
      </c>
      <c r="K107">
        <v>0.57887259098750399</v>
      </c>
      <c r="L107" s="152">
        <v>220914.99840000001</v>
      </c>
      <c r="M107" s="151">
        <v>39328</v>
      </c>
      <c r="N107">
        <v>146</v>
      </c>
      <c r="O107">
        <v>37.299616999999998</v>
      </c>
      <c r="P107">
        <v>0</v>
      </c>
      <c r="Q107">
        <v>-143.071764</v>
      </c>
      <c r="R107">
        <v>12883.9</v>
      </c>
      <c r="S107">
        <v>1397.871232</v>
      </c>
      <c r="T107">
        <v>1665.40540654142</v>
      </c>
      <c r="U107">
        <v>0.32325277654758999</v>
      </c>
      <c r="V107">
        <v>0.14490561316594899</v>
      </c>
      <c r="W107">
        <v>2.0481071034731801E-4</v>
      </c>
      <c r="X107">
        <v>10814.2</v>
      </c>
      <c r="Y107">
        <v>77.86</v>
      </c>
      <c r="Z107">
        <v>64588.194323144096</v>
      </c>
      <c r="AA107">
        <v>12.6631578947368</v>
      </c>
      <c r="AB107">
        <v>17.953650552273299</v>
      </c>
      <c r="AC107">
        <v>13</v>
      </c>
      <c r="AD107">
        <v>107.528556307692</v>
      </c>
      <c r="AE107">
        <v>0.51590000000000003</v>
      </c>
      <c r="AF107">
        <v>0.14401678762393999</v>
      </c>
      <c r="AG107">
        <v>0.13241137237269601</v>
      </c>
      <c r="AH107">
        <v>0.28296211029533103</v>
      </c>
      <c r="AI107">
        <v>142.965242738467</v>
      </c>
      <c r="AJ107">
        <v>6.4729626164015501</v>
      </c>
      <c r="AK107">
        <v>0.98712014691238803</v>
      </c>
      <c r="AL107">
        <v>2.8593071199467599</v>
      </c>
      <c r="AM107">
        <v>3</v>
      </c>
      <c r="AN107">
        <v>0.96007685378922902</v>
      </c>
      <c r="AO107">
        <v>78</v>
      </c>
      <c r="AP107">
        <v>4.4469783352337498E-2</v>
      </c>
      <c r="AQ107">
        <v>11.03</v>
      </c>
      <c r="AR107">
        <v>4.8337365517011399</v>
      </c>
      <c r="AS107">
        <v>404348.53</v>
      </c>
      <c r="AT107">
        <v>0.64426137674778605</v>
      </c>
      <c r="AU107">
        <v>18009965.559999999</v>
      </c>
    </row>
    <row r="108" spans="1:47" ht="14.5" x14ac:dyDescent="0.35">
      <c r="A108" s="150" t="s">
        <v>890</v>
      </c>
      <c r="B108" s="150" t="s">
        <v>150</v>
      </c>
      <c r="C108" t="s">
        <v>108</v>
      </c>
      <c r="D108" t="s">
        <v>2085</v>
      </c>
      <c r="E108">
        <v>56.316000000000003</v>
      </c>
      <c r="F108" t="s">
        <v>1676</v>
      </c>
      <c r="G108" s="151">
        <v>17691167</v>
      </c>
      <c r="H108">
        <v>0.268691275822318</v>
      </c>
      <c r="I108">
        <v>14096162</v>
      </c>
      <c r="J108">
        <v>0</v>
      </c>
      <c r="K108">
        <v>0.70123053684506997</v>
      </c>
      <c r="L108" s="152">
        <v>151367.67490000001</v>
      </c>
      <c r="M108" s="151">
        <v>37848</v>
      </c>
      <c r="N108">
        <v>79</v>
      </c>
      <c r="O108">
        <v>354.514656</v>
      </c>
      <c r="P108">
        <v>1864.3319750000001</v>
      </c>
      <c r="Q108">
        <v>-129.397729</v>
      </c>
      <c r="R108">
        <v>23175.7</v>
      </c>
      <c r="S108">
        <v>4841.2818580000003</v>
      </c>
      <c r="T108">
        <v>7224.88572745089</v>
      </c>
      <c r="U108">
        <v>0.99988274159269197</v>
      </c>
      <c r="V108">
        <v>0.195102492212714</v>
      </c>
      <c r="W108">
        <v>1.08432224232626E-2</v>
      </c>
      <c r="X108">
        <v>15529.7</v>
      </c>
      <c r="Y108">
        <v>374.74</v>
      </c>
      <c r="Z108">
        <v>84179.981667289307</v>
      </c>
      <c r="AA108">
        <v>15.762376237623799</v>
      </c>
      <c r="AB108">
        <v>12.919042157229001</v>
      </c>
      <c r="AC108">
        <v>32.5</v>
      </c>
      <c r="AD108">
        <v>148.962518707692</v>
      </c>
      <c r="AE108">
        <v>0.45300000000000001</v>
      </c>
      <c r="AF108">
        <v>0.116223554460415</v>
      </c>
      <c r="AG108">
        <v>0.19715471085567099</v>
      </c>
      <c r="AH108">
        <v>0.317120756195091</v>
      </c>
      <c r="AI108">
        <v>0</v>
      </c>
      <c r="AJ108" t="s">
        <v>1553</v>
      </c>
      <c r="AK108" t="s">
        <v>1553</v>
      </c>
      <c r="AL108" t="s">
        <v>1553</v>
      </c>
      <c r="AM108">
        <v>3.8</v>
      </c>
      <c r="AN108">
        <v>0.84405214750523005</v>
      </c>
      <c r="AO108">
        <v>10</v>
      </c>
      <c r="AP108">
        <v>0.59241952232606399</v>
      </c>
      <c r="AQ108">
        <v>161.9</v>
      </c>
      <c r="AR108">
        <v>2.4972276010814198</v>
      </c>
      <c r="AS108">
        <v>1629361.7</v>
      </c>
      <c r="AT108">
        <v>0.59323360947581305</v>
      </c>
      <c r="AU108">
        <v>112200252.06</v>
      </c>
    </row>
    <row r="109" spans="1:47" ht="14.5" x14ac:dyDescent="0.35">
      <c r="A109" s="150" t="s">
        <v>1534</v>
      </c>
      <c r="B109" s="150" t="s">
        <v>149</v>
      </c>
      <c r="C109" t="s">
        <v>108</v>
      </c>
      <c r="D109" t="s">
        <v>2089</v>
      </c>
      <c r="E109">
        <v>38.277999999999999</v>
      </c>
      <c r="F109" t="s">
        <v>1677</v>
      </c>
      <c r="G109" s="151">
        <v>-503354</v>
      </c>
      <c r="H109">
        <v>0.120301890726995</v>
      </c>
      <c r="I109">
        <v>-4771822</v>
      </c>
      <c r="J109">
        <v>0</v>
      </c>
      <c r="K109">
        <v>0.77625874268862405</v>
      </c>
      <c r="L109" s="152">
        <v>104531.1345</v>
      </c>
      <c r="M109" s="151">
        <v>27009</v>
      </c>
      <c r="N109">
        <v>276</v>
      </c>
      <c r="O109">
        <v>14515.53968</v>
      </c>
      <c r="P109">
        <v>5.53</v>
      </c>
      <c r="Q109">
        <v>785.51082599999995</v>
      </c>
      <c r="R109">
        <v>22458.9</v>
      </c>
      <c r="S109">
        <v>34889.563488</v>
      </c>
      <c r="T109">
        <v>54584.524540600098</v>
      </c>
      <c r="U109">
        <v>0.99945537458482303</v>
      </c>
      <c r="V109">
        <v>0.23232676418516701</v>
      </c>
      <c r="W109">
        <v>0.1095243888137</v>
      </c>
      <c r="X109">
        <v>14355.4</v>
      </c>
      <c r="Y109">
        <v>2430.87</v>
      </c>
      <c r="Z109">
        <v>77253.204243748201</v>
      </c>
      <c r="AA109">
        <v>14.1021396851029</v>
      </c>
      <c r="AB109">
        <v>14.352706433499099</v>
      </c>
      <c r="AC109">
        <v>728.99</v>
      </c>
      <c r="AD109">
        <v>47.860140040329803</v>
      </c>
      <c r="AE109">
        <v>0.31929999999999997</v>
      </c>
      <c r="AF109">
        <v>0.108066066768552</v>
      </c>
      <c r="AG109">
        <v>0.18098715729905099</v>
      </c>
      <c r="AH109">
        <v>0.29620689443496001</v>
      </c>
      <c r="AI109">
        <v>271.518988859182</v>
      </c>
      <c r="AJ109">
        <v>7.0981213624275403</v>
      </c>
      <c r="AK109">
        <v>1.9303701893524901</v>
      </c>
      <c r="AL109">
        <v>3.5463373678466299</v>
      </c>
      <c r="AM109">
        <v>1</v>
      </c>
      <c r="AN109">
        <v>0.48112540160280398</v>
      </c>
      <c r="AO109">
        <v>79</v>
      </c>
      <c r="AP109">
        <v>0.36213808463251701</v>
      </c>
      <c r="AQ109">
        <v>63.57</v>
      </c>
      <c r="AR109">
        <v>3.5372726639725798</v>
      </c>
      <c r="AS109">
        <v>930391.41</v>
      </c>
      <c r="AT109">
        <v>0.56622137658619098</v>
      </c>
      <c r="AU109">
        <v>783580148.36000001</v>
      </c>
    </row>
    <row r="110" spans="1:47" ht="14.5" x14ac:dyDescent="0.35">
      <c r="A110" s="150" t="s">
        <v>891</v>
      </c>
      <c r="B110" s="150" t="s">
        <v>446</v>
      </c>
      <c r="C110" t="s">
        <v>327</v>
      </c>
      <c r="D110" t="s">
        <v>2085</v>
      </c>
      <c r="E110">
        <v>80.813000000000002</v>
      </c>
      <c r="F110" t="s">
        <v>1642</v>
      </c>
      <c r="G110" s="151">
        <v>553754</v>
      </c>
      <c r="H110">
        <v>0.19810553743738199</v>
      </c>
      <c r="I110">
        <v>553754</v>
      </c>
      <c r="J110">
        <v>5.6092364115328201E-3</v>
      </c>
      <c r="K110">
        <v>0.77035622478239496</v>
      </c>
      <c r="L110" s="152">
        <v>198264.68969999999</v>
      </c>
      <c r="M110" s="151">
        <v>43610.5</v>
      </c>
      <c r="N110">
        <v>99</v>
      </c>
      <c r="O110">
        <v>16.609337</v>
      </c>
      <c r="P110">
        <v>0</v>
      </c>
      <c r="Q110">
        <v>155.477182</v>
      </c>
      <c r="R110">
        <v>11538.2</v>
      </c>
      <c r="S110">
        <v>1712.2997130000001</v>
      </c>
      <c r="T110">
        <v>1960.8003417033301</v>
      </c>
      <c r="U110">
        <v>0.159820546556384</v>
      </c>
      <c r="V110">
        <v>0.13668167507308299</v>
      </c>
      <c r="W110">
        <v>1.75202972775362E-3</v>
      </c>
      <c r="X110">
        <v>10075.9</v>
      </c>
      <c r="Y110">
        <v>95.34</v>
      </c>
      <c r="Z110">
        <v>59267.209985315698</v>
      </c>
      <c r="AA110">
        <v>14.8282828282828</v>
      </c>
      <c r="AB110">
        <v>17.959929861548101</v>
      </c>
      <c r="AC110">
        <v>12.48</v>
      </c>
      <c r="AD110">
        <v>137.20350264423101</v>
      </c>
      <c r="AE110">
        <v>0.46550000000000002</v>
      </c>
      <c r="AF110">
        <v>0.10386133757530699</v>
      </c>
      <c r="AG110">
        <v>0.20550624388310901</v>
      </c>
      <c r="AH110">
        <v>0.31532657402818498</v>
      </c>
      <c r="AI110">
        <v>158.58029872834501</v>
      </c>
      <c r="AJ110">
        <v>6.9312103691209703</v>
      </c>
      <c r="AK110">
        <v>1.8970957549063301</v>
      </c>
      <c r="AL110">
        <v>2.1276797637154399</v>
      </c>
      <c r="AM110">
        <v>0.5</v>
      </c>
      <c r="AN110">
        <v>1.42771493179383</v>
      </c>
      <c r="AO110">
        <v>127</v>
      </c>
      <c r="AP110">
        <v>8.4643288996372398E-3</v>
      </c>
      <c r="AQ110">
        <v>6.41</v>
      </c>
      <c r="AR110">
        <v>2.70530253520745</v>
      </c>
      <c r="AS110">
        <v>462561.84</v>
      </c>
      <c r="AT110">
        <v>0.50640148131071405</v>
      </c>
      <c r="AU110">
        <v>19756822.870000001</v>
      </c>
    </row>
    <row r="111" spans="1:47" ht="14.5" x14ac:dyDescent="0.35">
      <c r="A111" s="150" t="s">
        <v>892</v>
      </c>
      <c r="B111" s="150" t="s">
        <v>600</v>
      </c>
      <c r="C111" t="s">
        <v>127</v>
      </c>
      <c r="D111" t="s">
        <v>2089</v>
      </c>
      <c r="E111">
        <v>84.921999999999997</v>
      </c>
      <c r="F111" t="s">
        <v>1678</v>
      </c>
      <c r="G111" s="151">
        <v>1314879</v>
      </c>
      <c r="H111">
        <v>0.85301987521391598</v>
      </c>
      <c r="I111">
        <v>1618745</v>
      </c>
      <c r="J111">
        <v>0</v>
      </c>
      <c r="K111">
        <v>0.641191920370492</v>
      </c>
      <c r="L111" s="152">
        <v>309805.19329999998</v>
      </c>
      <c r="M111" s="151">
        <v>39725.5</v>
      </c>
      <c r="N111">
        <v>147</v>
      </c>
      <c r="O111">
        <v>32.677726999999997</v>
      </c>
      <c r="P111">
        <v>0</v>
      </c>
      <c r="Q111">
        <v>1.30441099999999</v>
      </c>
      <c r="R111">
        <v>14450</v>
      </c>
      <c r="S111">
        <v>2267.4543549999999</v>
      </c>
      <c r="T111">
        <v>2690.4588904357402</v>
      </c>
      <c r="U111">
        <v>0.22508939590098201</v>
      </c>
      <c r="V111">
        <v>0.14016436022148701</v>
      </c>
      <c r="W111">
        <v>3.0786485225630898E-3</v>
      </c>
      <c r="X111">
        <v>12178.1</v>
      </c>
      <c r="Y111">
        <v>156.05000000000001</v>
      </c>
      <c r="Z111">
        <v>72434.427106696501</v>
      </c>
      <c r="AA111">
        <v>13.3516483516484</v>
      </c>
      <c r="AB111">
        <v>14.530306664530601</v>
      </c>
      <c r="AC111">
        <v>20.45</v>
      </c>
      <c r="AD111">
        <v>110.877963569682</v>
      </c>
      <c r="AE111">
        <v>0.44030000000000002</v>
      </c>
      <c r="AF111">
        <v>0.106998863793847</v>
      </c>
      <c r="AG111">
        <v>0.17506961830537199</v>
      </c>
      <c r="AH111">
        <v>0.28549108962514202</v>
      </c>
      <c r="AI111">
        <v>178.068413641782</v>
      </c>
      <c r="AJ111">
        <v>7.2821359860511903</v>
      </c>
      <c r="AK111">
        <v>1.8254281730326301</v>
      </c>
      <c r="AL111">
        <v>4.2806325508591696</v>
      </c>
      <c r="AM111">
        <v>1.7</v>
      </c>
      <c r="AN111">
        <v>1.0786451713388401</v>
      </c>
      <c r="AO111">
        <v>117</v>
      </c>
      <c r="AP111">
        <v>9.9928622412562493E-3</v>
      </c>
      <c r="AQ111">
        <v>11.71</v>
      </c>
      <c r="AR111">
        <v>2.9598678269860401</v>
      </c>
      <c r="AS111">
        <v>494646.67</v>
      </c>
      <c r="AT111">
        <v>0.54465631495957201</v>
      </c>
      <c r="AU111">
        <v>32764690.829999998</v>
      </c>
    </row>
    <row r="112" spans="1:47" ht="14.5" x14ac:dyDescent="0.35">
      <c r="A112" s="150" t="s">
        <v>893</v>
      </c>
      <c r="B112" s="150" t="s">
        <v>351</v>
      </c>
      <c r="C112" t="s">
        <v>184</v>
      </c>
      <c r="D112" t="s">
        <v>2086</v>
      </c>
      <c r="E112">
        <v>79.927999999999997</v>
      </c>
      <c r="F112" t="s">
        <v>1679</v>
      </c>
      <c r="G112" s="151">
        <v>680109</v>
      </c>
      <c r="H112">
        <v>0.28106649656000199</v>
      </c>
      <c r="I112">
        <v>843861</v>
      </c>
      <c r="J112">
        <v>6.0774197379691502E-2</v>
      </c>
      <c r="K112">
        <v>0.74531157104349599</v>
      </c>
      <c r="L112" s="152">
        <v>125414.3461</v>
      </c>
      <c r="M112" s="151">
        <v>35202</v>
      </c>
      <c r="N112">
        <v>87</v>
      </c>
      <c r="O112">
        <v>78.457614000000007</v>
      </c>
      <c r="P112">
        <v>0</v>
      </c>
      <c r="Q112">
        <v>123.69001299999999</v>
      </c>
      <c r="R112">
        <v>13515</v>
      </c>
      <c r="S112">
        <v>2026.4897430000001</v>
      </c>
      <c r="T112">
        <v>2470.6460061579401</v>
      </c>
      <c r="U112">
        <v>0.30583669823193399</v>
      </c>
      <c r="V112">
        <v>0.179349172259788</v>
      </c>
      <c r="W112">
        <v>2.4673206549755502E-4</v>
      </c>
      <c r="X112">
        <v>11085.3</v>
      </c>
      <c r="Y112">
        <v>126.65</v>
      </c>
      <c r="Z112">
        <v>65577.846427161494</v>
      </c>
      <c r="AA112">
        <v>9.3953488372092995</v>
      </c>
      <c r="AB112">
        <v>16.000708590603999</v>
      </c>
      <c r="AC112">
        <v>16.5</v>
      </c>
      <c r="AD112">
        <v>122.817560181818</v>
      </c>
      <c r="AE112">
        <v>0.28939999999999999</v>
      </c>
      <c r="AF112">
        <v>0.115263895680907</v>
      </c>
      <c r="AG112">
        <v>0.17871142754951699</v>
      </c>
      <c r="AH112">
        <v>0.297324502116389</v>
      </c>
      <c r="AI112">
        <v>180.85065629665999</v>
      </c>
      <c r="AJ112">
        <v>5.8486513211748097</v>
      </c>
      <c r="AK112">
        <v>1.5699105301070699</v>
      </c>
      <c r="AL112">
        <v>2.97609071957914</v>
      </c>
      <c r="AM112">
        <v>1.5</v>
      </c>
      <c r="AN112">
        <v>1.04131800780499</v>
      </c>
      <c r="AO112">
        <v>67</v>
      </c>
      <c r="AP112">
        <v>1.18406889128095E-2</v>
      </c>
      <c r="AQ112">
        <v>13.15</v>
      </c>
      <c r="AR112">
        <v>3.69232433591697</v>
      </c>
      <c r="AS112">
        <v>262209.43</v>
      </c>
      <c r="AT112">
        <v>0.66307871868770796</v>
      </c>
      <c r="AU112">
        <v>27387947.52</v>
      </c>
    </row>
    <row r="113" spans="1:47" ht="14.5" x14ac:dyDescent="0.35">
      <c r="A113" s="150" t="s">
        <v>894</v>
      </c>
      <c r="B113" s="150" t="s">
        <v>352</v>
      </c>
      <c r="C113" t="s">
        <v>138</v>
      </c>
      <c r="D113" t="s">
        <v>2085</v>
      </c>
      <c r="E113">
        <v>95.671000000000006</v>
      </c>
      <c r="F113" t="s">
        <v>1602</v>
      </c>
      <c r="G113" s="151">
        <v>163686</v>
      </c>
      <c r="H113">
        <v>0.33849420743776798</v>
      </c>
      <c r="I113">
        <v>271147</v>
      </c>
      <c r="J113">
        <v>0</v>
      </c>
      <c r="K113">
        <v>0.83007969210702104</v>
      </c>
      <c r="L113" s="152">
        <v>156615.05590000001</v>
      </c>
      <c r="M113" s="151">
        <v>41361</v>
      </c>
      <c r="N113">
        <v>12</v>
      </c>
      <c r="O113">
        <v>7.468</v>
      </c>
      <c r="P113">
        <v>0</v>
      </c>
      <c r="Q113">
        <v>175.56836300000001</v>
      </c>
      <c r="R113">
        <v>13056.5</v>
      </c>
      <c r="S113">
        <v>1359.9694340000001</v>
      </c>
      <c r="T113">
        <v>1507.5298184708199</v>
      </c>
      <c r="U113">
        <v>0.14250224097316</v>
      </c>
      <c r="V113">
        <v>9.0586764614005305E-2</v>
      </c>
      <c r="W113">
        <v>2.42995534854058E-2</v>
      </c>
      <c r="X113">
        <v>11778.5</v>
      </c>
      <c r="Y113">
        <v>90.3</v>
      </c>
      <c r="Z113">
        <v>68996.335991140702</v>
      </c>
      <c r="AA113">
        <v>18.0588235294118</v>
      </c>
      <c r="AB113">
        <v>15.060569590254699</v>
      </c>
      <c r="AC113">
        <v>7</v>
      </c>
      <c r="AD113">
        <v>194.281347714286</v>
      </c>
      <c r="AE113">
        <v>0.40260000000000001</v>
      </c>
      <c r="AF113">
        <v>0.103742096077952</v>
      </c>
      <c r="AG113">
        <v>0.17117345982094001</v>
      </c>
      <c r="AH113">
        <v>0.27853020626231401</v>
      </c>
      <c r="AI113">
        <v>1.59783002887696</v>
      </c>
      <c r="AJ113">
        <v>1331.5493005062101</v>
      </c>
      <c r="AK113">
        <v>94.259093419236095</v>
      </c>
      <c r="AL113">
        <v>286.461003221353</v>
      </c>
      <c r="AM113">
        <v>0.5</v>
      </c>
      <c r="AN113">
        <v>1.0825405451891399</v>
      </c>
      <c r="AO113">
        <v>44</v>
      </c>
      <c r="AP113">
        <v>0</v>
      </c>
      <c r="AQ113">
        <v>5.93</v>
      </c>
      <c r="AR113">
        <v>3.58765457515609</v>
      </c>
      <c r="AS113">
        <v>399740.29</v>
      </c>
      <c r="AT113">
        <v>0.70993834148514001</v>
      </c>
      <c r="AU113">
        <v>17756411.260000002</v>
      </c>
    </row>
    <row r="114" spans="1:47" ht="14.5" x14ac:dyDescent="0.35">
      <c r="A114" s="150" t="s">
        <v>895</v>
      </c>
      <c r="B114" s="150" t="s">
        <v>455</v>
      </c>
      <c r="C114" t="s">
        <v>131</v>
      </c>
      <c r="D114" t="s">
        <v>2087</v>
      </c>
      <c r="E114">
        <v>84.796999999999997</v>
      </c>
      <c r="F114" t="s">
        <v>1680</v>
      </c>
      <c r="G114" s="151">
        <v>600276</v>
      </c>
      <c r="H114">
        <v>0.64815142963601402</v>
      </c>
      <c r="I114">
        <v>453829</v>
      </c>
      <c r="J114">
        <v>5.8339998526949098E-3</v>
      </c>
      <c r="K114">
        <v>0.76806646031706005</v>
      </c>
      <c r="L114" s="152">
        <v>188619.58590000001</v>
      </c>
      <c r="M114" s="151">
        <v>37753</v>
      </c>
      <c r="N114">
        <v>48</v>
      </c>
      <c r="O114">
        <v>11.917935999999999</v>
      </c>
      <c r="P114">
        <v>0</v>
      </c>
      <c r="Q114">
        <v>197.62218300000001</v>
      </c>
      <c r="R114">
        <v>12557.6</v>
      </c>
      <c r="S114">
        <v>921.97251200000005</v>
      </c>
      <c r="T114">
        <v>1091.00885931367</v>
      </c>
      <c r="U114">
        <v>0.27509386310207001</v>
      </c>
      <c r="V114">
        <v>0.15116639833184101</v>
      </c>
      <c r="W114">
        <v>1.0846310350736399E-3</v>
      </c>
      <c r="X114">
        <v>10612</v>
      </c>
      <c r="Y114">
        <v>52.06</v>
      </c>
      <c r="Z114">
        <v>64111.582789089502</v>
      </c>
      <c r="AA114">
        <v>17.271186440678001</v>
      </c>
      <c r="AB114">
        <v>17.709806223588199</v>
      </c>
      <c r="AC114">
        <v>4.5</v>
      </c>
      <c r="AD114">
        <v>204.88278044444399</v>
      </c>
      <c r="AE114">
        <v>0.28939999999999999</v>
      </c>
      <c r="AF114">
        <v>0.115367745388122</v>
      </c>
      <c r="AG114">
        <v>0.20779999417419401</v>
      </c>
      <c r="AH114">
        <v>0.325694051871952</v>
      </c>
      <c r="AI114">
        <v>197.02322752112599</v>
      </c>
      <c r="AJ114">
        <v>6.4768106248279702</v>
      </c>
      <c r="AK114">
        <v>1.6056340765207799</v>
      </c>
      <c r="AL114">
        <v>2.5665877786952902</v>
      </c>
      <c r="AM114">
        <v>0.5</v>
      </c>
      <c r="AN114">
        <v>1.8701653990940399</v>
      </c>
      <c r="AO114">
        <v>109</v>
      </c>
      <c r="AP114">
        <v>1.52838427947598E-2</v>
      </c>
      <c r="AQ114">
        <v>4.0999999999999996</v>
      </c>
      <c r="AR114">
        <v>2.9726860059401901</v>
      </c>
      <c r="AS114">
        <v>262906.14</v>
      </c>
      <c r="AT114">
        <v>0.59257611455653503</v>
      </c>
      <c r="AU114">
        <v>11577748.439999999</v>
      </c>
    </row>
    <row r="115" spans="1:47" ht="14.5" x14ac:dyDescent="0.35">
      <c r="A115" s="150" t="s">
        <v>896</v>
      </c>
      <c r="B115" s="150" t="s">
        <v>572</v>
      </c>
      <c r="C115" t="s">
        <v>172</v>
      </c>
      <c r="D115" t="s">
        <v>2089</v>
      </c>
      <c r="E115">
        <v>82.674000000000007</v>
      </c>
      <c r="F115" t="s">
        <v>1681</v>
      </c>
      <c r="G115" s="151">
        <v>262649</v>
      </c>
      <c r="H115">
        <v>0.62067009087317304</v>
      </c>
      <c r="I115">
        <v>192334</v>
      </c>
      <c r="J115">
        <v>0</v>
      </c>
      <c r="K115">
        <v>0.81281507205390002</v>
      </c>
      <c r="L115" s="152">
        <v>308873.65210000001</v>
      </c>
      <c r="M115" s="151">
        <v>42167</v>
      </c>
      <c r="N115">
        <v>32</v>
      </c>
      <c r="O115">
        <v>18.407</v>
      </c>
      <c r="P115">
        <v>0</v>
      </c>
      <c r="Q115">
        <v>79.475868000000006</v>
      </c>
      <c r="R115">
        <v>14080.7</v>
      </c>
      <c r="S115">
        <v>891.68201199999999</v>
      </c>
      <c r="T115">
        <v>984.58562720933105</v>
      </c>
      <c r="U115">
        <v>0.17492012612227101</v>
      </c>
      <c r="V115">
        <v>0.10068636329068401</v>
      </c>
      <c r="W115">
        <v>0</v>
      </c>
      <c r="X115">
        <v>12752.1</v>
      </c>
      <c r="Y115">
        <v>66.5</v>
      </c>
      <c r="Z115">
        <v>64898.406015037603</v>
      </c>
      <c r="AA115">
        <v>16.260869565217401</v>
      </c>
      <c r="AB115">
        <v>13.4087520601504</v>
      </c>
      <c r="AC115">
        <v>9.25</v>
      </c>
      <c r="AD115">
        <v>96.398055351351303</v>
      </c>
      <c r="AE115">
        <v>0.27679999999999999</v>
      </c>
      <c r="AF115">
        <v>0.11331873390061301</v>
      </c>
      <c r="AG115">
        <v>0.13848082626740299</v>
      </c>
      <c r="AH115">
        <v>0.25950628243802298</v>
      </c>
      <c r="AI115">
        <v>161.519463285977</v>
      </c>
      <c r="AJ115">
        <v>10.0863870604899</v>
      </c>
      <c r="AK115">
        <v>1.07397572626784</v>
      </c>
      <c r="AL115">
        <v>3.46368459423429</v>
      </c>
      <c r="AM115">
        <v>2</v>
      </c>
      <c r="AN115">
        <v>1.1803648541640701</v>
      </c>
      <c r="AO115">
        <v>25</v>
      </c>
      <c r="AP115">
        <v>8.4858569051580707E-2</v>
      </c>
      <c r="AQ115">
        <v>21.6</v>
      </c>
      <c r="AR115">
        <v>3.45998898182</v>
      </c>
      <c r="AS115">
        <v>125304.72</v>
      </c>
      <c r="AT115">
        <v>0.50757381931401402</v>
      </c>
      <c r="AU115">
        <v>12555499.539999999</v>
      </c>
    </row>
    <row r="116" spans="1:47" ht="14.5" x14ac:dyDescent="0.35">
      <c r="A116" s="150" t="s">
        <v>897</v>
      </c>
      <c r="B116" s="150" t="s">
        <v>353</v>
      </c>
      <c r="C116" t="s">
        <v>167</v>
      </c>
      <c r="D116" t="s">
        <v>2085</v>
      </c>
      <c r="E116">
        <v>95.21</v>
      </c>
      <c r="F116" t="s">
        <v>1682</v>
      </c>
      <c r="G116" s="151">
        <v>319728</v>
      </c>
      <c r="H116">
        <v>0.392512063128793</v>
      </c>
      <c r="I116">
        <v>385565</v>
      </c>
      <c r="J116">
        <v>1.17807617115067E-2</v>
      </c>
      <c r="K116">
        <v>0.74598338432729905</v>
      </c>
      <c r="L116" s="152">
        <v>233055.44820000001</v>
      </c>
      <c r="M116" s="151">
        <v>34975</v>
      </c>
      <c r="N116">
        <v>32</v>
      </c>
      <c r="O116">
        <v>11.659231</v>
      </c>
      <c r="P116">
        <v>0</v>
      </c>
      <c r="Q116">
        <v>71.850080000000005</v>
      </c>
      <c r="R116">
        <v>11726.8</v>
      </c>
      <c r="S116">
        <v>1077.1538399999999</v>
      </c>
      <c r="T116">
        <v>1233.4468944007201</v>
      </c>
      <c r="U116">
        <v>0.248573984566587</v>
      </c>
      <c r="V116">
        <v>0.14603922128709099</v>
      </c>
      <c r="W116">
        <v>9.2837249691279E-4</v>
      </c>
      <c r="X116">
        <v>10240.9</v>
      </c>
      <c r="Y116">
        <v>68.150000000000006</v>
      </c>
      <c r="Z116">
        <v>59034.332795304501</v>
      </c>
      <c r="AA116">
        <v>8.3142857142857096</v>
      </c>
      <c r="AB116">
        <v>15.8056322817315</v>
      </c>
      <c r="AC116">
        <v>11.2</v>
      </c>
      <c r="AD116">
        <v>96.174449999999993</v>
      </c>
      <c r="AE116">
        <v>0.45300000000000001</v>
      </c>
      <c r="AF116">
        <v>0.120871898870292</v>
      </c>
      <c r="AG116">
        <v>0.17268821008824001</v>
      </c>
      <c r="AH116">
        <v>0.29782550332070501</v>
      </c>
      <c r="AI116">
        <v>178.28929616961699</v>
      </c>
      <c r="AJ116">
        <v>6.90703809003098</v>
      </c>
      <c r="AK116">
        <v>1.1225197219401699</v>
      </c>
      <c r="AL116">
        <v>2.4486681246582802</v>
      </c>
      <c r="AM116">
        <v>4.5999999999999996</v>
      </c>
      <c r="AN116">
        <v>1.3849729004239599</v>
      </c>
      <c r="AO116">
        <v>16</v>
      </c>
      <c r="AP116">
        <v>8.4889643463497508E-3</v>
      </c>
      <c r="AQ116">
        <v>36.5</v>
      </c>
      <c r="AR116">
        <v>3.3568185687160299</v>
      </c>
      <c r="AS116">
        <v>117812.2</v>
      </c>
      <c r="AT116">
        <v>0.44662969301477801</v>
      </c>
      <c r="AU116">
        <v>12631597.550000001</v>
      </c>
    </row>
    <row r="117" spans="1:47" ht="14.5" x14ac:dyDescent="0.35">
      <c r="A117" s="150" t="s">
        <v>1535</v>
      </c>
      <c r="B117" s="150" t="s">
        <v>151</v>
      </c>
      <c r="C117" t="s">
        <v>121</v>
      </c>
      <c r="D117" t="s">
        <v>2085</v>
      </c>
      <c r="E117">
        <v>45.438000000000002</v>
      </c>
      <c r="F117" t="s">
        <v>1683</v>
      </c>
      <c r="G117" s="151">
        <v>-47144056</v>
      </c>
      <c r="H117">
        <v>0.25887443845125102</v>
      </c>
      <c r="I117">
        <v>-51602226</v>
      </c>
      <c r="J117">
        <v>5.2195457102094198E-3</v>
      </c>
      <c r="K117">
        <v>0.81326471345536799</v>
      </c>
      <c r="L117" s="152">
        <v>171803.44190000001</v>
      </c>
      <c r="M117" s="151">
        <v>33758</v>
      </c>
      <c r="N117">
        <v>1283</v>
      </c>
      <c r="O117">
        <v>21122.682731000001</v>
      </c>
      <c r="P117">
        <v>6418.8720629999998</v>
      </c>
      <c r="Q117">
        <v>-136.538771</v>
      </c>
      <c r="R117">
        <v>21211.1</v>
      </c>
      <c r="S117">
        <v>45189.244092000001</v>
      </c>
      <c r="T117">
        <v>68605.360301745794</v>
      </c>
      <c r="U117">
        <v>1</v>
      </c>
      <c r="V117">
        <v>0.180862556385535</v>
      </c>
      <c r="W117">
        <v>0.17665880242965201</v>
      </c>
      <c r="X117">
        <v>13971.4</v>
      </c>
      <c r="Y117">
        <v>3130.17</v>
      </c>
      <c r="Z117">
        <v>76629.670305446707</v>
      </c>
      <c r="AA117">
        <v>11.0742511153601</v>
      </c>
      <c r="AB117">
        <v>14.436674075848901</v>
      </c>
      <c r="AC117">
        <v>358</v>
      </c>
      <c r="AD117">
        <v>126.226938804469</v>
      </c>
      <c r="AE117">
        <v>0.90580000000000005</v>
      </c>
      <c r="AF117">
        <v>0.118928686232256</v>
      </c>
      <c r="AG117">
        <v>0.15865486051785799</v>
      </c>
      <c r="AH117">
        <v>0.28488412370098798</v>
      </c>
      <c r="AI117">
        <v>181.95717067672001</v>
      </c>
      <c r="AJ117">
        <v>11.1562129956229</v>
      </c>
      <c r="AK117">
        <v>1.6247388296537799</v>
      </c>
      <c r="AL117">
        <v>4.3006916199645699</v>
      </c>
      <c r="AM117">
        <v>1</v>
      </c>
      <c r="AN117">
        <v>0.49936657747514002</v>
      </c>
      <c r="AO117">
        <v>137</v>
      </c>
      <c r="AP117">
        <v>0.33171869393613201</v>
      </c>
      <c r="AQ117">
        <v>114.4</v>
      </c>
      <c r="AR117">
        <v>3.5697980306632302</v>
      </c>
      <c r="AS117">
        <v>15216828.75</v>
      </c>
      <c r="AT117">
        <v>0.536701829989088</v>
      </c>
      <c r="AU117">
        <v>958512049.74000001</v>
      </c>
    </row>
    <row r="118" spans="1:47" ht="14.5" x14ac:dyDescent="0.35">
      <c r="A118" s="150" t="s">
        <v>898</v>
      </c>
      <c r="B118" s="150" t="s">
        <v>662</v>
      </c>
      <c r="C118" t="s">
        <v>663</v>
      </c>
      <c r="D118" t="s">
        <v>2087</v>
      </c>
      <c r="E118">
        <v>92.58</v>
      </c>
      <c r="F118" t="s">
        <v>1684</v>
      </c>
      <c r="G118" s="151">
        <v>162787</v>
      </c>
      <c r="H118">
        <v>0.55251816185980296</v>
      </c>
      <c r="I118">
        <v>-213240</v>
      </c>
      <c r="J118">
        <v>0</v>
      </c>
      <c r="K118">
        <v>0.77336385853101097</v>
      </c>
      <c r="L118" s="152">
        <v>156784.2899</v>
      </c>
      <c r="M118" s="151">
        <v>39508</v>
      </c>
      <c r="N118">
        <v>41</v>
      </c>
      <c r="O118">
        <v>7.3247210000000003</v>
      </c>
      <c r="P118">
        <v>0</v>
      </c>
      <c r="Q118">
        <v>-7.7632830000000004</v>
      </c>
      <c r="R118">
        <v>12924.2</v>
      </c>
      <c r="S118">
        <v>780.47596599999997</v>
      </c>
      <c r="T118">
        <v>966.60932337253905</v>
      </c>
      <c r="U118">
        <v>0.235852579732096</v>
      </c>
      <c r="V118">
        <v>0.16357840928057499</v>
      </c>
      <c r="W118">
        <v>0</v>
      </c>
      <c r="X118">
        <v>10435.5</v>
      </c>
      <c r="Y118">
        <v>56.58</v>
      </c>
      <c r="Z118">
        <v>65440.277659950501</v>
      </c>
      <c r="AA118">
        <v>16.644736842105299</v>
      </c>
      <c r="AB118">
        <v>13.794202297631699</v>
      </c>
      <c r="AC118">
        <v>4.7</v>
      </c>
      <c r="AD118">
        <v>166.05871617021299</v>
      </c>
      <c r="AE118">
        <v>0.21390000000000001</v>
      </c>
      <c r="AF118">
        <v>0.11114105075696799</v>
      </c>
      <c r="AG118">
        <v>0.18092230011025101</v>
      </c>
      <c r="AH118">
        <v>0.31779135780899798</v>
      </c>
      <c r="AI118">
        <v>185.95063310379999</v>
      </c>
      <c r="AJ118">
        <v>6.1529951078343599</v>
      </c>
      <c r="AK118">
        <v>1.4623032453662199</v>
      </c>
      <c r="AL118">
        <v>3.5426502446082799</v>
      </c>
      <c r="AM118">
        <v>0.5</v>
      </c>
      <c r="AN118">
        <v>0.828408973979465</v>
      </c>
      <c r="AO118">
        <v>73</v>
      </c>
      <c r="AP118">
        <v>0.14482758620689701</v>
      </c>
      <c r="AQ118">
        <v>3.56</v>
      </c>
      <c r="AR118">
        <v>3.6222930878263702</v>
      </c>
      <c r="AS118">
        <v>169220.39</v>
      </c>
      <c r="AT118">
        <v>0.60398329350278102</v>
      </c>
      <c r="AU118">
        <v>10087064.189999999</v>
      </c>
    </row>
    <row r="119" spans="1:47" ht="14.5" x14ac:dyDescent="0.35">
      <c r="A119" s="150" t="s">
        <v>899</v>
      </c>
      <c r="B119" s="150" t="s">
        <v>152</v>
      </c>
      <c r="C119" t="s">
        <v>103</v>
      </c>
      <c r="D119" t="s">
        <v>2085</v>
      </c>
      <c r="E119">
        <v>62.506</v>
      </c>
      <c r="F119" t="s">
        <v>1685</v>
      </c>
      <c r="G119" s="151">
        <v>-360857</v>
      </c>
      <c r="H119">
        <v>0.28627737988383001</v>
      </c>
      <c r="I119">
        <v>-360857</v>
      </c>
      <c r="J119">
        <v>6.2897854405954898E-3</v>
      </c>
      <c r="K119">
        <v>0.70444702917195001</v>
      </c>
      <c r="L119" s="152">
        <v>140907.85889999999</v>
      </c>
      <c r="M119" s="151">
        <v>30118</v>
      </c>
      <c r="N119">
        <v>80</v>
      </c>
      <c r="O119">
        <v>64.199032000000003</v>
      </c>
      <c r="P119">
        <v>5.9295179999999998</v>
      </c>
      <c r="Q119">
        <v>-7.8242570000000002</v>
      </c>
      <c r="R119">
        <v>13490.3</v>
      </c>
      <c r="S119">
        <v>1544.043101</v>
      </c>
      <c r="T119">
        <v>2080.4971464905202</v>
      </c>
      <c r="U119">
        <v>0.68659907635570605</v>
      </c>
      <c r="V119">
        <v>0.20269468760121101</v>
      </c>
      <c r="W119">
        <v>3.7103336016265798E-3</v>
      </c>
      <c r="X119">
        <v>10011.799999999999</v>
      </c>
      <c r="Y119">
        <v>103.7</v>
      </c>
      <c r="Z119">
        <v>61842.181292189001</v>
      </c>
      <c r="AA119">
        <v>13.355072463768099</v>
      </c>
      <c r="AB119">
        <v>14.8895188138862</v>
      </c>
      <c r="AC119">
        <v>12</v>
      </c>
      <c r="AD119">
        <v>128.670258416667</v>
      </c>
      <c r="AE119">
        <v>0.47810000000000002</v>
      </c>
      <c r="AF119">
        <v>0.116816939306378</v>
      </c>
      <c r="AG119">
        <v>0.17178925719966401</v>
      </c>
      <c r="AH119">
        <v>0.29120962479761803</v>
      </c>
      <c r="AI119">
        <v>236.09185505502299</v>
      </c>
      <c r="AJ119">
        <v>5.9186648232273296</v>
      </c>
      <c r="AK119">
        <v>1.62046870542278</v>
      </c>
      <c r="AL119">
        <v>3.0686963701801702</v>
      </c>
      <c r="AM119">
        <v>2</v>
      </c>
      <c r="AN119">
        <v>1.29023385690367</v>
      </c>
      <c r="AO119">
        <v>59</v>
      </c>
      <c r="AP119">
        <v>5.3691275167785197E-3</v>
      </c>
      <c r="AQ119">
        <v>11.81</v>
      </c>
      <c r="AR119">
        <v>3.2078189417510599</v>
      </c>
      <c r="AS119">
        <v>204153.98</v>
      </c>
      <c r="AT119">
        <v>0.43374940592269001</v>
      </c>
      <c r="AU119">
        <v>20829564.239999998</v>
      </c>
    </row>
    <row r="120" spans="1:47" ht="14.5" x14ac:dyDescent="0.35">
      <c r="A120" s="150" t="s">
        <v>900</v>
      </c>
      <c r="B120" s="150" t="s">
        <v>528</v>
      </c>
      <c r="C120" t="s">
        <v>342</v>
      </c>
      <c r="D120" t="s">
        <v>2085</v>
      </c>
      <c r="E120">
        <v>66.69</v>
      </c>
      <c r="F120" t="s">
        <v>1686</v>
      </c>
      <c r="G120" s="151">
        <v>-261873</v>
      </c>
      <c r="H120">
        <v>0.625568194003008</v>
      </c>
      <c r="I120">
        <v>-450575</v>
      </c>
      <c r="J120">
        <v>0</v>
      </c>
      <c r="K120">
        <v>0.65573029113734005</v>
      </c>
      <c r="L120" s="152">
        <v>818946.88230000006</v>
      </c>
      <c r="M120" s="151">
        <v>34921</v>
      </c>
      <c r="N120">
        <v>23</v>
      </c>
      <c r="O120">
        <v>16.475951999999999</v>
      </c>
      <c r="P120">
        <v>0</v>
      </c>
      <c r="Q120">
        <v>78.984223999999998</v>
      </c>
      <c r="R120">
        <v>21200.3</v>
      </c>
      <c r="S120">
        <v>478.92611099999999</v>
      </c>
      <c r="T120">
        <v>561.80714428638896</v>
      </c>
      <c r="U120">
        <v>0.54101437163028299</v>
      </c>
      <c r="V120">
        <v>0.168234734230225</v>
      </c>
      <c r="W120">
        <v>0</v>
      </c>
      <c r="X120">
        <v>18072.7</v>
      </c>
      <c r="Y120">
        <v>39.299999999999997</v>
      </c>
      <c r="Z120">
        <v>59144.290076335899</v>
      </c>
      <c r="AA120">
        <v>11.902439024390199</v>
      </c>
      <c r="AB120">
        <v>12.186415038167899</v>
      </c>
      <c r="AC120">
        <v>13.67</v>
      </c>
      <c r="AD120">
        <v>35.034828895391399</v>
      </c>
      <c r="AE120">
        <v>0.21390000000000001</v>
      </c>
      <c r="AF120">
        <v>8.6089137559207995E-2</v>
      </c>
      <c r="AG120">
        <v>0.14853848318427201</v>
      </c>
      <c r="AH120">
        <v>0.24770574161464201</v>
      </c>
      <c r="AI120">
        <v>166.47661960531499</v>
      </c>
      <c r="AJ120">
        <v>24.588736360215702</v>
      </c>
      <c r="AK120">
        <v>2.1455518625360601</v>
      </c>
      <c r="AL120">
        <v>5.1102376771604199</v>
      </c>
      <c r="AM120">
        <v>3.8</v>
      </c>
      <c r="AN120">
        <v>1.30133483368714</v>
      </c>
      <c r="AO120">
        <v>70</v>
      </c>
      <c r="AP120">
        <v>7.4074074074074103E-3</v>
      </c>
      <c r="AQ120">
        <v>3.79</v>
      </c>
      <c r="AR120">
        <v>3.6467411350421801</v>
      </c>
      <c r="AS120">
        <v>34852.120000000003</v>
      </c>
      <c r="AT120">
        <v>0.480960296701059</v>
      </c>
      <c r="AU120">
        <v>10153353.77</v>
      </c>
    </row>
    <row r="121" spans="1:47" ht="14.5" x14ac:dyDescent="0.35">
      <c r="A121" s="150" t="s">
        <v>901</v>
      </c>
      <c r="B121" s="150" t="s">
        <v>664</v>
      </c>
      <c r="C121" t="s">
        <v>663</v>
      </c>
      <c r="D121" t="s">
        <v>2088</v>
      </c>
      <c r="E121">
        <v>95.42</v>
      </c>
      <c r="F121" t="s">
        <v>1687</v>
      </c>
      <c r="G121" s="151">
        <v>-182219</v>
      </c>
      <c r="H121">
        <v>0.80877023501960899</v>
      </c>
      <c r="I121">
        <v>-433329</v>
      </c>
      <c r="J121">
        <v>0</v>
      </c>
      <c r="K121">
        <v>0.76856291198153603</v>
      </c>
      <c r="L121" s="152">
        <v>148233.6097</v>
      </c>
      <c r="M121" s="151">
        <v>38420.5</v>
      </c>
      <c r="N121">
        <v>14</v>
      </c>
      <c r="O121">
        <v>15.577973999999999</v>
      </c>
      <c r="P121">
        <v>0</v>
      </c>
      <c r="Q121">
        <v>-47.738992000000003</v>
      </c>
      <c r="R121">
        <v>15852.7</v>
      </c>
      <c r="S121">
        <v>447.86206399999998</v>
      </c>
      <c r="T121">
        <v>541.00391285712794</v>
      </c>
      <c r="U121">
        <v>0.21538222759586101</v>
      </c>
      <c r="V121">
        <v>0.18177316531993701</v>
      </c>
      <c r="W121">
        <v>3.4193831607939001E-3</v>
      </c>
      <c r="X121">
        <v>13123.4</v>
      </c>
      <c r="Y121">
        <v>33.43</v>
      </c>
      <c r="Z121">
        <v>57023.6491175591</v>
      </c>
      <c r="AA121">
        <v>13.3888888888889</v>
      </c>
      <c r="AB121">
        <v>13.397010589291099</v>
      </c>
      <c r="AC121">
        <v>3</v>
      </c>
      <c r="AD121">
        <v>149.287354666667</v>
      </c>
      <c r="AE121">
        <v>0.21390000000000001</v>
      </c>
      <c r="AF121">
        <v>0.10200525635944099</v>
      </c>
      <c r="AG121">
        <v>0.23297778318505999</v>
      </c>
      <c r="AH121">
        <v>0.33670501835274402</v>
      </c>
      <c r="AI121">
        <v>380.28226476444797</v>
      </c>
      <c r="AJ121">
        <v>5.4340678981175898</v>
      </c>
      <c r="AK121">
        <v>1.1358168441819201</v>
      </c>
      <c r="AL121">
        <v>1.67038593421563</v>
      </c>
      <c r="AM121">
        <v>1.9</v>
      </c>
      <c r="AN121">
        <v>1.2482725499612899</v>
      </c>
      <c r="AO121">
        <v>80</v>
      </c>
      <c r="AP121">
        <v>0</v>
      </c>
      <c r="AQ121">
        <v>2.4</v>
      </c>
      <c r="AR121">
        <v>3.9446562212788301</v>
      </c>
      <c r="AS121">
        <v>62210.28</v>
      </c>
      <c r="AT121">
        <v>0.62427455094497297</v>
      </c>
      <c r="AU121">
        <v>7099817.4800000004</v>
      </c>
    </row>
    <row r="122" spans="1:47" ht="14.5" x14ac:dyDescent="0.35">
      <c r="A122" s="150" t="s">
        <v>902</v>
      </c>
      <c r="B122" s="150" t="s">
        <v>720</v>
      </c>
      <c r="C122" t="s">
        <v>97</v>
      </c>
      <c r="D122" t="s">
        <v>2086</v>
      </c>
      <c r="E122">
        <v>94.921999999999997</v>
      </c>
      <c r="F122" t="s">
        <v>1688</v>
      </c>
      <c r="G122" s="151">
        <v>581729</v>
      </c>
      <c r="H122">
        <v>0.97893322209625999</v>
      </c>
      <c r="I122">
        <v>774143</v>
      </c>
      <c r="J122">
        <v>0</v>
      </c>
      <c r="K122">
        <v>0.76490919273336599</v>
      </c>
      <c r="L122" s="152">
        <v>368298.34710000001</v>
      </c>
      <c r="M122" s="151">
        <v>48344</v>
      </c>
      <c r="N122">
        <v>89</v>
      </c>
      <c r="O122">
        <v>17.473058999999999</v>
      </c>
      <c r="P122">
        <v>0</v>
      </c>
      <c r="Q122">
        <v>-49.510323999999997</v>
      </c>
      <c r="R122">
        <v>15095.7</v>
      </c>
      <c r="S122">
        <v>2642.3720950000002</v>
      </c>
      <c r="T122">
        <v>3065.4706458871101</v>
      </c>
      <c r="U122">
        <v>0.17863725736931099</v>
      </c>
      <c r="V122">
        <v>0.110089749869236</v>
      </c>
      <c r="W122">
        <v>1.8352137116404099E-2</v>
      </c>
      <c r="X122">
        <v>13012.2</v>
      </c>
      <c r="Y122">
        <v>197.99</v>
      </c>
      <c r="Z122">
        <v>75644.328905500297</v>
      </c>
      <c r="AA122">
        <v>14.8767772511848</v>
      </c>
      <c r="AB122">
        <v>13.3459876508915</v>
      </c>
      <c r="AC122">
        <v>16</v>
      </c>
      <c r="AD122">
        <v>165.14825593750001</v>
      </c>
      <c r="AE122">
        <v>0.55349999999999999</v>
      </c>
      <c r="AF122">
        <v>0.122183255472777</v>
      </c>
      <c r="AG122">
        <v>0.101335371883579</v>
      </c>
      <c r="AH122">
        <v>0.22853331123041501</v>
      </c>
      <c r="AI122">
        <v>208.460421241316</v>
      </c>
      <c r="AJ122">
        <v>6.9877052266579502</v>
      </c>
      <c r="AK122">
        <v>0.95943937330936901</v>
      </c>
      <c r="AL122">
        <v>3.6259486411415498</v>
      </c>
      <c r="AM122">
        <v>2</v>
      </c>
      <c r="AN122">
        <v>1.39183086093477</v>
      </c>
      <c r="AO122">
        <v>23</v>
      </c>
      <c r="AP122">
        <v>7.5319435104236707E-2</v>
      </c>
      <c r="AQ122">
        <v>60.74</v>
      </c>
      <c r="AR122">
        <v>2.0697708147456102</v>
      </c>
      <c r="AS122">
        <v>866866.08</v>
      </c>
      <c r="AT122">
        <v>0.57020104631907798</v>
      </c>
      <c r="AU122">
        <v>39888496.439999998</v>
      </c>
    </row>
    <row r="123" spans="1:47" ht="14.5" x14ac:dyDescent="0.35">
      <c r="A123" s="150" t="s">
        <v>903</v>
      </c>
      <c r="B123" s="150" t="s">
        <v>519</v>
      </c>
      <c r="C123" t="s">
        <v>178</v>
      </c>
      <c r="D123" t="s">
        <v>2085</v>
      </c>
      <c r="E123">
        <v>76.016999999999996</v>
      </c>
      <c r="F123" t="s">
        <v>1689</v>
      </c>
      <c r="G123" s="151">
        <v>688433</v>
      </c>
      <c r="H123">
        <v>0.57423249757991401</v>
      </c>
      <c r="I123">
        <v>744303</v>
      </c>
      <c r="J123">
        <v>0</v>
      </c>
      <c r="K123">
        <v>0.73457416992501101</v>
      </c>
      <c r="L123" s="152">
        <v>201281.06090000001</v>
      </c>
      <c r="M123" s="151">
        <v>38462</v>
      </c>
      <c r="N123">
        <v>52</v>
      </c>
      <c r="O123">
        <v>17.573445</v>
      </c>
      <c r="P123">
        <v>0</v>
      </c>
      <c r="Q123">
        <v>-159.889466</v>
      </c>
      <c r="R123">
        <v>17781.599999999999</v>
      </c>
      <c r="S123">
        <v>492.38679100000002</v>
      </c>
      <c r="T123">
        <v>596.40753951999102</v>
      </c>
      <c r="U123">
        <v>0.29164307334150202</v>
      </c>
      <c r="V123">
        <v>0.15356943440020099</v>
      </c>
      <c r="W123">
        <v>0</v>
      </c>
      <c r="X123">
        <v>14680.3</v>
      </c>
      <c r="Y123">
        <v>33.35</v>
      </c>
      <c r="Z123">
        <v>64864.883058470798</v>
      </c>
      <c r="AA123">
        <v>17.119047619047599</v>
      </c>
      <c r="AB123">
        <v>14.764221619190399</v>
      </c>
      <c r="AC123">
        <v>2.12</v>
      </c>
      <c r="AD123">
        <v>232.25792028301899</v>
      </c>
      <c r="AE123">
        <v>0.21390000000000001</v>
      </c>
      <c r="AF123">
        <v>0.115212165409958</v>
      </c>
      <c r="AG123">
        <v>0.17174511636245901</v>
      </c>
      <c r="AH123">
        <v>0.289277993304217</v>
      </c>
      <c r="AI123">
        <v>286.13683911760302</v>
      </c>
      <c r="AJ123">
        <v>7.2882955497196402</v>
      </c>
      <c r="AK123">
        <v>1.4721890836823099</v>
      </c>
      <c r="AL123">
        <v>2.6895355951451498</v>
      </c>
      <c r="AM123">
        <v>1.7</v>
      </c>
      <c r="AN123">
        <v>1.27897067018037</v>
      </c>
      <c r="AO123">
        <v>101</v>
      </c>
      <c r="AP123">
        <v>0</v>
      </c>
      <c r="AQ123">
        <v>3.13</v>
      </c>
      <c r="AR123">
        <v>4.2459464477556201</v>
      </c>
      <c r="AS123">
        <v>59579.66</v>
      </c>
      <c r="AT123">
        <v>0.733287565204224</v>
      </c>
      <c r="AU123">
        <v>8755447.3200000003</v>
      </c>
    </row>
    <row r="124" spans="1:47" ht="14.5" x14ac:dyDescent="0.35">
      <c r="A124" s="150" t="s">
        <v>904</v>
      </c>
      <c r="B124" s="150" t="s">
        <v>153</v>
      </c>
      <c r="C124" t="s">
        <v>154</v>
      </c>
      <c r="D124" t="s">
        <v>2088</v>
      </c>
      <c r="E124">
        <v>71.328999999999994</v>
      </c>
      <c r="F124" t="s">
        <v>1690</v>
      </c>
      <c r="G124" s="151">
        <v>306714</v>
      </c>
      <c r="H124">
        <v>0.18362293630044399</v>
      </c>
      <c r="I124">
        <v>337752</v>
      </c>
      <c r="J124">
        <v>8.4469568792659797E-3</v>
      </c>
      <c r="K124">
        <v>0.78841287465749699</v>
      </c>
      <c r="L124" s="152">
        <v>91221.080400000006</v>
      </c>
      <c r="M124" s="151">
        <v>28073</v>
      </c>
      <c r="N124">
        <v>43</v>
      </c>
      <c r="O124">
        <v>77.571746000000005</v>
      </c>
      <c r="P124">
        <v>43.040239</v>
      </c>
      <c r="Q124">
        <v>-148.48309699999999</v>
      </c>
      <c r="R124">
        <v>14010.4</v>
      </c>
      <c r="S124">
        <v>1548.6902689999999</v>
      </c>
      <c r="T124">
        <v>2263.9159937137802</v>
      </c>
      <c r="U124">
        <v>0.994336224501712</v>
      </c>
      <c r="V124">
        <v>0.23515291358752599</v>
      </c>
      <c r="W124">
        <v>3.2285345237098503E-4</v>
      </c>
      <c r="X124">
        <v>9584.2000000000007</v>
      </c>
      <c r="Y124">
        <v>103</v>
      </c>
      <c r="Z124">
        <v>64914.203883495102</v>
      </c>
      <c r="AA124">
        <v>14.805825242718401</v>
      </c>
      <c r="AB124">
        <v>15.0358278543689</v>
      </c>
      <c r="AC124">
        <v>24</v>
      </c>
      <c r="AD124">
        <v>64.528761208333293</v>
      </c>
      <c r="AE124">
        <v>0.41520000000000001</v>
      </c>
      <c r="AF124">
        <v>9.6515925708820505E-2</v>
      </c>
      <c r="AG124">
        <v>0.210529006169244</v>
      </c>
      <c r="AH124">
        <v>0.31071098166476402</v>
      </c>
      <c r="AI124">
        <v>191.86534967502899</v>
      </c>
      <c r="AJ124">
        <v>5.7343016086693099</v>
      </c>
      <c r="AK124">
        <v>1.21525368513159</v>
      </c>
      <c r="AL124">
        <v>2.78528131520495</v>
      </c>
      <c r="AM124">
        <v>1.62</v>
      </c>
      <c r="AN124">
        <v>1.37774492020783</v>
      </c>
      <c r="AO124">
        <v>9</v>
      </c>
      <c r="AP124">
        <v>1.26582278481013E-2</v>
      </c>
      <c r="AQ124">
        <v>69.67</v>
      </c>
      <c r="AR124">
        <v>3.3628501834939399</v>
      </c>
      <c r="AS124">
        <v>309456.74</v>
      </c>
      <c r="AT124">
        <v>0.660005725421423</v>
      </c>
      <c r="AU124">
        <v>21697819.100000001</v>
      </c>
    </row>
    <row r="125" spans="1:47" ht="14.5" x14ac:dyDescent="0.35">
      <c r="A125" s="150" t="s">
        <v>905</v>
      </c>
      <c r="B125" s="150" t="s">
        <v>721</v>
      </c>
      <c r="C125" t="s">
        <v>97</v>
      </c>
      <c r="D125" t="s">
        <v>2088</v>
      </c>
      <c r="E125">
        <v>78.013999999999996</v>
      </c>
      <c r="F125" t="s">
        <v>1691</v>
      </c>
      <c r="G125" s="151">
        <v>2781937</v>
      </c>
      <c r="H125">
        <v>0.34348888537833999</v>
      </c>
      <c r="I125">
        <v>2781937</v>
      </c>
      <c r="J125">
        <v>5.3227437274651103E-3</v>
      </c>
      <c r="K125">
        <v>0.65797680881014298</v>
      </c>
      <c r="L125" s="152">
        <v>272333.82400000002</v>
      </c>
      <c r="M125" s="151">
        <v>36038</v>
      </c>
      <c r="N125">
        <v>17</v>
      </c>
      <c r="O125">
        <v>43.41639</v>
      </c>
      <c r="P125">
        <v>0</v>
      </c>
      <c r="Q125">
        <v>289.30923999999999</v>
      </c>
      <c r="R125">
        <v>13242.3</v>
      </c>
      <c r="S125">
        <v>1506.2818130000001</v>
      </c>
      <c r="T125">
        <v>1933.9677274897599</v>
      </c>
      <c r="U125">
        <v>0.45473371721576999</v>
      </c>
      <c r="V125">
        <v>0.206834436498637</v>
      </c>
      <c r="W125">
        <v>1.05922788566524E-2</v>
      </c>
      <c r="X125">
        <v>10313.9</v>
      </c>
      <c r="Y125">
        <v>102.21</v>
      </c>
      <c r="Z125">
        <v>61167.678700714197</v>
      </c>
      <c r="AA125">
        <v>16.1132075471698</v>
      </c>
      <c r="AB125">
        <v>14.737127609822901</v>
      </c>
      <c r="AC125">
        <v>13</v>
      </c>
      <c r="AD125">
        <v>115.867831769231</v>
      </c>
      <c r="AE125">
        <v>0.3271</v>
      </c>
      <c r="AF125">
        <v>0.118184033672834</v>
      </c>
      <c r="AG125">
        <v>0.16714536404233299</v>
      </c>
      <c r="AH125">
        <v>0.28821105635507799</v>
      </c>
      <c r="AI125">
        <v>245.98982527846499</v>
      </c>
      <c r="AJ125">
        <v>5.2140500094459297</v>
      </c>
      <c r="AK125">
        <v>1.66752481580439</v>
      </c>
      <c r="AL125">
        <v>1.4481390440719999</v>
      </c>
      <c r="AM125">
        <v>1.1000000000000001</v>
      </c>
      <c r="AN125">
        <v>0.96805531711468895</v>
      </c>
      <c r="AO125">
        <v>13</v>
      </c>
      <c r="AP125">
        <v>5.5808656036446497E-2</v>
      </c>
      <c r="AQ125">
        <v>62.54</v>
      </c>
      <c r="AR125">
        <v>2.91631275220012</v>
      </c>
      <c r="AS125">
        <v>359658.62</v>
      </c>
      <c r="AT125">
        <v>0.58355982789493799</v>
      </c>
      <c r="AU125">
        <v>19946688.27</v>
      </c>
    </row>
    <row r="126" spans="1:47" ht="14.5" x14ac:dyDescent="0.35">
      <c r="A126" s="150" t="s">
        <v>906</v>
      </c>
      <c r="B126" s="150" t="s">
        <v>354</v>
      </c>
      <c r="C126" t="s">
        <v>271</v>
      </c>
      <c r="D126" t="s">
        <v>2086</v>
      </c>
      <c r="E126">
        <v>82.167000000000002</v>
      </c>
      <c r="F126" t="s">
        <v>1692</v>
      </c>
      <c r="G126" s="151">
        <v>504216</v>
      </c>
      <c r="H126">
        <v>0.34797210745505702</v>
      </c>
      <c r="I126">
        <v>416916</v>
      </c>
      <c r="J126">
        <v>0</v>
      </c>
      <c r="K126">
        <v>0.74218109502180696</v>
      </c>
      <c r="L126" s="152">
        <v>159181.42929999999</v>
      </c>
      <c r="M126" s="151">
        <v>36409</v>
      </c>
      <c r="N126">
        <v>79</v>
      </c>
      <c r="O126">
        <v>13.183648</v>
      </c>
      <c r="P126">
        <v>0.14000000000000001</v>
      </c>
      <c r="Q126">
        <v>45.473692999999997</v>
      </c>
      <c r="R126">
        <v>14705.6</v>
      </c>
      <c r="S126">
        <v>703.59907599999997</v>
      </c>
      <c r="T126">
        <v>785.29270455620201</v>
      </c>
      <c r="U126">
        <v>0.23971081650482401</v>
      </c>
      <c r="V126">
        <v>9.4575257799229998E-2</v>
      </c>
      <c r="W126">
        <v>2.10265483634603E-3</v>
      </c>
      <c r="X126">
        <v>13175.8</v>
      </c>
      <c r="Y126">
        <v>56.64</v>
      </c>
      <c r="Z126">
        <v>60297.888771186401</v>
      </c>
      <c r="AA126">
        <v>14.448275862069</v>
      </c>
      <c r="AB126">
        <v>12.4223000706215</v>
      </c>
      <c r="AC126">
        <v>6.7</v>
      </c>
      <c r="AD126">
        <v>105.014787462687</v>
      </c>
      <c r="AE126">
        <v>0.23899999999999999</v>
      </c>
      <c r="AF126">
        <v>0.12356422463748599</v>
      </c>
      <c r="AG126">
        <v>0.15562122943243401</v>
      </c>
      <c r="AH126">
        <v>0.30412638838322797</v>
      </c>
      <c r="AI126">
        <v>187.97352712839501</v>
      </c>
      <c r="AJ126">
        <v>7.6024955768271099</v>
      </c>
      <c r="AK126">
        <v>1.2715761617444701</v>
      </c>
      <c r="AL126">
        <v>3.9287584871992598</v>
      </c>
      <c r="AM126">
        <v>0</v>
      </c>
      <c r="AN126">
        <v>1.10517416713081</v>
      </c>
      <c r="AO126">
        <v>35</v>
      </c>
      <c r="AP126">
        <v>1.5503875968992199E-2</v>
      </c>
      <c r="AQ126">
        <v>7.06</v>
      </c>
      <c r="AR126">
        <v>3.61012962902912</v>
      </c>
      <c r="AS126">
        <v>144909.06</v>
      </c>
      <c r="AT126">
        <v>0.72055713349648198</v>
      </c>
      <c r="AU126">
        <v>10346828.25</v>
      </c>
    </row>
    <row r="127" spans="1:47" ht="14.5" x14ac:dyDescent="0.35">
      <c r="A127" s="150" t="s">
        <v>907</v>
      </c>
      <c r="B127" s="150" t="s">
        <v>355</v>
      </c>
      <c r="C127" t="s">
        <v>131</v>
      </c>
      <c r="D127" t="s">
        <v>2088</v>
      </c>
      <c r="E127">
        <v>68.492000000000004</v>
      </c>
      <c r="F127" t="s">
        <v>1693</v>
      </c>
      <c r="G127" s="151">
        <v>1737839</v>
      </c>
      <c r="H127">
        <v>0.95143913668640701</v>
      </c>
      <c r="I127">
        <v>1764687</v>
      </c>
      <c r="J127">
        <v>3.3214878938626201E-2</v>
      </c>
      <c r="K127">
        <v>0.59028687998282103</v>
      </c>
      <c r="L127" s="152">
        <v>96623.3698</v>
      </c>
      <c r="M127" s="151">
        <v>29048</v>
      </c>
      <c r="N127">
        <v>13</v>
      </c>
      <c r="O127">
        <v>53.384306000000002</v>
      </c>
      <c r="P127">
        <v>0</v>
      </c>
      <c r="Q127">
        <v>-87.583663999999999</v>
      </c>
      <c r="R127">
        <v>14202</v>
      </c>
      <c r="S127">
        <v>584.33128899999997</v>
      </c>
      <c r="T127">
        <v>825.98713884624203</v>
      </c>
      <c r="U127">
        <v>0.989520188093162</v>
      </c>
      <c r="V127">
        <v>0.16572367734359</v>
      </c>
      <c r="W127">
        <v>5.1340738661009803E-3</v>
      </c>
      <c r="X127">
        <v>10047</v>
      </c>
      <c r="Y127">
        <v>47.67</v>
      </c>
      <c r="Z127">
        <v>45577.952590727902</v>
      </c>
      <c r="AA127">
        <v>10.156862745098</v>
      </c>
      <c r="AB127">
        <v>12.2578411789385</v>
      </c>
      <c r="AC127">
        <v>15.95</v>
      </c>
      <c r="AD127">
        <v>36.635190532915402</v>
      </c>
      <c r="AE127">
        <v>0.52839999999999998</v>
      </c>
      <c r="AF127">
        <v>0.120241158869462</v>
      </c>
      <c r="AG127">
        <v>0.260450289593045</v>
      </c>
      <c r="AH127">
        <v>0.38534669906845997</v>
      </c>
      <c r="AI127">
        <v>230.48911214473699</v>
      </c>
      <c r="AJ127">
        <v>5.2972608069378202</v>
      </c>
      <c r="AK127">
        <v>1.3897835642476399</v>
      </c>
      <c r="AL127">
        <v>3.41197821535172</v>
      </c>
      <c r="AM127">
        <v>3</v>
      </c>
      <c r="AN127" t="s">
        <v>1553</v>
      </c>
      <c r="AO127">
        <v>20</v>
      </c>
      <c r="AP127">
        <v>2.5761124121779898E-2</v>
      </c>
      <c r="AQ127" t="s">
        <v>1553</v>
      </c>
      <c r="AR127">
        <v>3.09846034776327</v>
      </c>
      <c r="AS127">
        <v>128199.41</v>
      </c>
      <c r="AT127">
        <v>0.543536794168754</v>
      </c>
      <c r="AU127">
        <v>8298670.5099999998</v>
      </c>
    </row>
    <row r="128" spans="1:47" ht="14.5" x14ac:dyDescent="0.35">
      <c r="A128" s="150" t="s">
        <v>908</v>
      </c>
      <c r="B128" s="150" t="s">
        <v>449</v>
      </c>
      <c r="C128" t="s">
        <v>167</v>
      </c>
      <c r="D128" t="s">
        <v>2089</v>
      </c>
      <c r="E128">
        <v>83.34</v>
      </c>
      <c r="F128" t="s">
        <v>1694</v>
      </c>
      <c r="G128" s="151">
        <v>502980</v>
      </c>
      <c r="H128">
        <v>0.24239711760882099</v>
      </c>
      <c r="I128">
        <v>625056</v>
      </c>
      <c r="J128">
        <v>0</v>
      </c>
      <c r="K128">
        <v>0.67525992218364606</v>
      </c>
      <c r="L128" s="152">
        <v>154255.91219999999</v>
      </c>
      <c r="M128" s="151">
        <v>34374</v>
      </c>
      <c r="N128">
        <v>43</v>
      </c>
      <c r="O128">
        <v>22.181819000000001</v>
      </c>
      <c r="P128">
        <v>0</v>
      </c>
      <c r="Q128">
        <v>357.21448099999998</v>
      </c>
      <c r="R128">
        <v>12885</v>
      </c>
      <c r="S128">
        <v>1144.5090889999999</v>
      </c>
      <c r="T128">
        <v>1360.2382155749101</v>
      </c>
      <c r="U128">
        <v>0.35988296812905402</v>
      </c>
      <c r="V128">
        <v>0.12532405673189001</v>
      </c>
      <c r="W128">
        <v>0</v>
      </c>
      <c r="X128">
        <v>10841.5</v>
      </c>
      <c r="Y128">
        <v>80.03</v>
      </c>
      <c r="Z128">
        <v>58012.994876921199</v>
      </c>
      <c r="AA128">
        <v>14.4252873563218</v>
      </c>
      <c r="AB128">
        <v>14.3010007372235</v>
      </c>
      <c r="AC128">
        <v>10</v>
      </c>
      <c r="AD128">
        <v>114.4509089</v>
      </c>
      <c r="AE128">
        <v>0.41520000000000001</v>
      </c>
      <c r="AF128">
        <v>0.123975764907498</v>
      </c>
      <c r="AG128">
        <v>0.14202178081223599</v>
      </c>
      <c r="AH128">
        <v>0.28177377527986502</v>
      </c>
      <c r="AI128">
        <v>129.780533354943</v>
      </c>
      <c r="AJ128">
        <v>12.0884221900562</v>
      </c>
      <c r="AK128">
        <v>2.0024905914430899</v>
      </c>
      <c r="AL128">
        <v>5.1887664186892</v>
      </c>
      <c r="AM128">
        <v>5.7</v>
      </c>
      <c r="AN128">
        <v>1.0643175963765601</v>
      </c>
      <c r="AO128">
        <v>38</v>
      </c>
      <c r="AP128">
        <v>0</v>
      </c>
      <c r="AQ128">
        <v>15.42</v>
      </c>
      <c r="AR128">
        <v>3.3505491015191802</v>
      </c>
      <c r="AS128">
        <v>226918.06</v>
      </c>
      <c r="AT128">
        <v>0.60859183695734598</v>
      </c>
      <c r="AU128">
        <v>14746992.210000001</v>
      </c>
    </row>
    <row r="129" spans="1:47" ht="14.5" x14ac:dyDescent="0.35">
      <c r="A129" s="150" t="s">
        <v>909</v>
      </c>
      <c r="B129" s="150" t="s">
        <v>673</v>
      </c>
      <c r="C129" t="s">
        <v>227</v>
      </c>
      <c r="D129" t="s">
        <v>2088</v>
      </c>
      <c r="E129">
        <v>84.316000000000003</v>
      </c>
      <c r="F129" t="s">
        <v>1695</v>
      </c>
      <c r="G129" s="151">
        <v>1251277</v>
      </c>
      <c r="H129">
        <v>0.91829969693796798</v>
      </c>
      <c r="I129">
        <v>1339337</v>
      </c>
      <c r="J129">
        <v>0</v>
      </c>
      <c r="K129">
        <v>0.61213935036530298</v>
      </c>
      <c r="L129" s="152">
        <v>235949.0386</v>
      </c>
      <c r="M129" s="151">
        <v>34590</v>
      </c>
      <c r="N129">
        <v>72</v>
      </c>
      <c r="O129">
        <v>43.598849999999999</v>
      </c>
      <c r="P129">
        <v>0</v>
      </c>
      <c r="Q129">
        <v>-24.396901</v>
      </c>
      <c r="R129">
        <v>14485.5</v>
      </c>
      <c r="S129">
        <v>922.35915199999999</v>
      </c>
      <c r="T129">
        <v>1070.9724702594101</v>
      </c>
      <c r="U129">
        <v>0.25840550883372199</v>
      </c>
      <c r="V129">
        <v>0.12733941951496999</v>
      </c>
      <c r="W129">
        <v>0</v>
      </c>
      <c r="X129">
        <v>12475.4</v>
      </c>
      <c r="Y129">
        <v>64.510000000000005</v>
      </c>
      <c r="Z129">
        <v>57399.9069911642</v>
      </c>
      <c r="AA129">
        <v>14.0285714285714</v>
      </c>
      <c r="AB129">
        <v>14.2979251588901</v>
      </c>
      <c r="AC129">
        <v>9.5</v>
      </c>
      <c r="AD129">
        <v>97.0904370526316</v>
      </c>
      <c r="AE129">
        <v>0.23899999999999999</v>
      </c>
      <c r="AF129">
        <v>0.12225264944741999</v>
      </c>
      <c r="AG129">
        <v>0.17066213513766301</v>
      </c>
      <c r="AH129">
        <v>0.29599613220808002</v>
      </c>
      <c r="AI129">
        <v>273.75453417737702</v>
      </c>
      <c r="AJ129">
        <v>5.6037841584158397</v>
      </c>
      <c r="AK129">
        <v>1.4499748118811899</v>
      </c>
      <c r="AL129">
        <v>3.3241296237623801</v>
      </c>
      <c r="AM129">
        <v>3</v>
      </c>
      <c r="AN129">
        <v>1.1329835306182701</v>
      </c>
      <c r="AO129">
        <v>104</v>
      </c>
      <c r="AP129">
        <v>2.1400778210116701E-2</v>
      </c>
      <c r="AQ129">
        <v>4.84</v>
      </c>
      <c r="AR129">
        <v>3.1892907318531298</v>
      </c>
      <c r="AS129">
        <v>180053.06</v>
      </c>
      <c r="AT129">
        <v>0.68787376944319301</v>
      </c>
      <c r="AU129">
        <v>13360800.560000001</v>
      </c>
    </row>
    <row r="130" spans="1:47" ht="14.5" x14ac:dyDescent="0.35">
      <c r="A130" s="150" t="s">
        <v>910</v>
      </c>
      <c r="B130" s="150" t="s">
        <v>751</v>
      </c>
      <c r="C130" t="s">
        <v>310</v>
      </c>
      <c r="D130" t="s">
        <v>2088</v>
      </c>
      <c r="E130">
        <v>95.268000000000001</v>
      </c>
      <c r="F130" t="s">
        <v>1696</v>
      </c>
      <c r="G130" s="151">
        <v>1614822</v>
      </c>
      <c r="H130">
        <v>0.67220306851945799</v>
      </c>
      <c r="I130">
        <v>1616731</v>
      </c>
      <c r="J130">
        <v>0</v>
      </c>
      <c r="K130">
        <v>0.71330987361685805</v>
      </c>
      <c r="L130" s="152">
        <v>187933.84909999999</v>
      </c>
      <c r="M130" s="151">
        <v>38984</v>
      </c>
      <c r="N130">
        <v>37</v>
      </c>
      <c r="O130">
        <v>6.2569600000000003</v>
      </c>
      <c r="P130">
        <v>0</v>
      </c>
      <c r="Q130">
        <v>40.056176999999998</v>
      </c>
      <c r="R130">
        <v>13101.6</v>
      </c>
      <c r="S130">
        <v>914.16467699999998</v>
      </c>
      <c r="T130">
        <v>1072.3018295945001</v>
      </c>
      <c r="U130">
        <v>0.294211017737672</v>
      </c>
      <c r="V130">
        <v>0.17216540625535501</v>
      </c>
      <c r="W130">
        <v>3.28168444425686E-3</v>
      </c>
      <c r="X130">
        <v>11169.5</v>
      </c>
      <c r="Y130">
        <v>72.11</v>
      </c>
      <c r="Z130">
        <v>58920.343919012601</v>
      </c>
      <c r="AA130">
        <v>14.794520547945201</v>
      </c>
      <c r="AB130">
        <v>12.6773634308695</v>
      </c>
      <c r="AC130">
        <v>8</v>
      </c>
      <c r="AD130">
        <v>114.270584625</v>
      </c>
      <c r="AE130">
        <v>0.21390000000000001</v>
      </c>
      <c r="AF130">
        <v>0.12734961998564201</v>
      </c>
      <c r="AG130">
        <v>0.135633817951958</v>
      </c>
      <c r="AH130">
        <v>0.2825882845305</v>
      </c>
      <c r="AI130">
        <v>247.05723780661901</v>
      </c>
      <c r="AJ130">
        <v>4.0033538483336404</v>
      </c>
      <c r="AK130">
        <v>1.32997276965787</v>
      </c>
      <c r="AL130">
        <v>1.92778287455004</v>
      </c>
      <c r="AM130">
        <v>2.5</v>
      </c>
      <c r="AN130">
        <v>2.0939654059433699</v>
      </c>
      <c r="AO130">
        <v>128</v>
      </c>
      <c r="AP130">
        <v>5.6100981767180903E-2</v>
      </c>
      <c r="AQ130">
        <v>5.43</v>
      </c>
      <c r="AR130">
        <v>3.2110194697360099</v>
      </c>
      <c r="AS130">
        <v>216919.24</v>
      </c>
      <c r="AT130">
        <v>0.70124734819036905</v>
      </c>
      <c r="AU130">
        <v>11977053.24</v>
      </c>
    </row>
    <row r="131" spans="1:47" ht="14.5" x14ac:dyDescent="0.35">
      <c r="A131" s="150" t="s">
        <v>911</v>
      </c>
      <c r="B131" s="150" t="s">
        <v>652</v>
      </c>
      <c r="C131" t="s">
        <v>209</v>
      </c>
      <c r="D131" t="s">
        <v>2088</v>
      </c>
      <c r="E131">
        <v>80.427000000000007</v>
      </c>
      <c r="F131" t="s">
        <v>1697</v>
      </c>
      <c r="G131" s="151">
        <v>1529615</v>
      </c>
      <c r="H131">
        <v>0.38028707544500701</v>
      </c>
      <c r="I131">
        <v>1529615</v>
      </c>
      <c r="J131">
        <v>0</v>
      </c>
      <c r="K131">
        <v>0.745370243237504</v>
      </c>
      <c r="L131" s="152">
        <v>203221.7268</v>
      </c>
      <c r="M131" s="151">
        <v>39010</v>
      </c>
      <c r="N131">
        <v>53</v>
      </c>
      <c r="O131">
        <v>157.141313</v>
      </c>
      <c r="P131">
        <v>0</v>
      </c>
      <c r="Q131">
        <v>-18.710425999999998</v>
      </c>
      <c r="R131">
        <v>14716.3</v>
      </c>
      <c r="S131">
        <v>1354.608403</v>
      </c>
      <c r="T131">
        <v>1629.5530284840199</v>
      </c>
      <c r="U131">
        <v>0.252637518888918</v>
      </c>
      <c r="V131">
        <v>0.152558836592423</v>
      </c>
      <c r="W131">
        <v>1.1964269499662901E-3</v>
      </c>
      <c r="X131">
        <v>12233.3</v>
      </c>
      <c r="Y131">
        <v>101</v>
      </c>
      <c r="Z131">
        <v>57123.725544554502</v>
      </c>
      <c r="AA131">
        <v>13.300970873786399</v>
      </c>
      <c r="AB131">
        <v>13.4119643861386</v>
      </c>
      <c r="AC131">
        <v>14.5</v>
      </c>
      <c r="AD131">
        <v>93.421269172413801</v>
      </c>
      <c r="AE131">
        <v>0.46550000000000002</v>
      </c>
      <c r="AF131">
        <v>0.121507859825057</v>
      </c>
      <c r="AG131">
        <v>0.19106773506479399</v>
      </c>
      <c r="AH131">
        <v>0.31563556594196901</v>
      </c>
      <c r="AI131">
        <v>229.36517986445699</v>
      </c>
      <c r="AJ131">
        <v>8.1544573543611207</v>
      </c>
      <c r="AK131">
        <v>1.3361598004505999</v>
      </c>
      <c r="AL131">
        <v>4.0482010943031899</v>
      </c>
      <c r="AM131">
        <v>4</v>
      </c>
      <c r="AN131">
        <v>0.85909511354798296</v>
      </c>
      <c r="AO131">
        <v>74</v>
      </c>
      <c r="AP131">
        <v>7.1174377224199302E-3</v>
      </c>
      <c r="AQ131">
        <v>10.84</v>
      </c>
      <c r="AR131">
        <v>2.2019852456101101</v>
      </c>
      <c r="AS131">
        <v>627025.64</v>
      </c>
      <c r="AT131">
        <v>0.75414578852440695</v>
      </c>
      <c r="AU131">
        <v>19934787.280000001</v>
      </c>
    </row>
    <row r="132" spans="1:47" ht="14.5" x14ac:dyDescent="0.35">
      <c r="A132" s="150" t="s">
        <v>912</v>
      </c>
      <c r="B132" s="150" t="s">
        <v>356</v>
      </c>
      <c r="C132" t="s">
        <v>251</v>
      </c>
      <c r="D132" t="s">
        <v>2086</v>
      </c>
      <c r="E132">
        <v>65.337999999999994</v>
      </c>
      <c r="F132" t="s">
        <v>1698</v>
      </c>
      <c r="G132" s="151">
        <v>-2204447</v>
      </c>
      <c r="H132">
        <v>0.112141103091404</v>
      </c>
      <c r="I132">
        <v>-2204447</v>
      </c>
      <c r="J132">
        <v>1.6677818248827701E-3</v>
      </c>
      <c r="K132">
        <v>0.64721397387911905</v>
      </c>
      <c r="L132" s="152">
        <v>152477.0496</v>
      </c>
      <c r="M132" s="151">
        <v>33085</v>
      </c>
      <c r="N132">
        <v>19</v>
      </c>
      <c r="O132">
        <v>14.156024</v>
      </c>
      <c r="P132">
        <v>0</v>
      </c>
      <c r="Q132">
        <v>141.289041</v>
      </c>
      <c r="R132">
        <v>16698.3</v>
      </c>
      <c r="S132">
        <v>1065.6651870000001</v>
      </c>
      <c r="T132">
        <v>1560.4330020867701</v>
      </c>
      <c r="U132">
        <v>1</v>
      </c>
      <c r="V132">
        <v>0.18842685343346999</v>
      </c>
      <c r="W132">
        <v>0</v>
      </c>
      <c r="X132">
        <v>11403.7</v>
      </c>
      <c r="Y132">
        <v>57.5</v>
      </c>
      <c r="Z132">
        <v>62970.626086956501</v>
      </c>
      <c r="AA132">
        <v>16.634920634920601</v>
      </c>
      <c r="AB132">
        <v>18.533307600000001</v>
      </c>
      <c r="AC132">
        <v>9.5</v>
      </c>
      <c r="AD132">
        <v>112.17528284210501</v>
      </c>
      <c r="AE132">
        <v>0.50319999999999998</v>
      </c>
      <c r="AF132">
        <v>0.10130472625820799</v>
      </c>
      <c r="AG132">
        <v>0.22687968490405899</v>
      </c>
      <c r="AH132">
        <v>0.332128048474021</v>
      </c>
      <c r="AI132">
        <v>182.57892100964401</v>
      </c>
      <c r="AJ132">
        <v>20.329559228650101</v>
      </c>
      <c r="AK132">
        <v>1.2933866822910201</v>
      </c>
      <c r="AL132">
        <v>3.02401309567863</v>
      </c>
      <c r="AM132">
        <v>2.8</v>
      </c>
      <c r="AN132">
        <v>1.33480669840752</v>
      </c>
      <c r="AO132">
        <v>45</v>
      </c>
      <c r="AP132">
        <v>3.80952380952381E-3</v>
      </c>
      <c r="AQ132">
        <v>11.42</v>
      </c>
      <c r="AR132">
        <v>3.0151579468559202</v>
      </c>
      <c r="AS132">
        <v>243019.21</v>
      </c>
      <c r="AT132">
        <v>0.61478033437907598</v>
      </c>
      <c r="AU132">
        <v>17794785.719999999</v>
      </c>
    </row>
    <row r="133" spans="1:47" ht="14.5" x14ac:dyDescent="0.35">
      <c r="A133" s="150" t="s">
        <v>913</v>
      </c>
      <c r="B133" s="150" t="s">
        <v>155</v>
      </c>
      <c r="C133" t="s">
        <v>97</v>
      </c>
      <c r="D133" t="s">
        <v>2088</v>
      </c>
      <c r="E133">
        <v>73.105999999999995</v>
      </c>
      <c r="F133" t="s">
        <v>1699</v>
      </c>
      <c r="G133" s="151">
        <v>858302</v>
      </c>
      <c r="H133">
        <v>0.29159186635955803</v>
      </c>
      <c r="I133">
        <v>608302</v>
      </c>
      <c r="J133">
        <v>0</v>
      </c>
      <c r="K133">
        <v>0.73907244909138603</v>
      </c>
      <c r="L133" s="152">
        <v>212239.9455</v>
      </c>
      <c r="M133" s="151">
        <v>37722</v>
      </c>
      <c r="N133">
        <v>146</v>
      </c>
      <c r="O133">
        <v>159.84746699999999</v>
      </c>
      <c r="P133">
        <v>2</v>
      </c>
      <c r="Q133">
        <v>146.46471399999999</v>
      </c>
      <c r="R133">
        <v>13732</v>
      </c>
      <c r="S133">
        <v>4018.1707569999999</v>
      </c>
      <c r="T133">
        <v>5050.0297995983501</v>
      </c>
      <c r="U133">
        <v>0.33744032147910002</v>
      </c>
      <c r="V133">
        <v>0.14821932292510601</v>
      </c>
      <c r="W133">
        <v>7.2072780007044396E-2</v>
      </c>
      <c r="X133">
        <v>10926.2</v>
      </c>
      <c r="Y133">
        <v>287.83</v>
      </c>
      <c r="Z133">
        <v>67037.077650001695</v>
      </c>
      <c r="AA133">
        <v>14.1092150170648</v>
      </c>
      <c r="AB133">
        <v>13.9602222040788</v>
      </c>
      <c r="AC133">
        <v>32.51</v>
      </c>
      <c r="AD133">
        <v>123.597993140572</v>
      </c>
      <c r="AE133">
        <v>0.54100000000000004</v>
      </c>
      <c r="AF133">
        <v>0.12063533717079</v>
      </c>
      <c r="AG133">
        <v>0.165849486263699</v>
      </c>
      <c r="AH133">
        <v>0.29177143489160301</v>
      </c>
      <c r="AI133">
        <v>202.163135696724</v>
      </c>
      <c r="AJ133">
        <v>5.3944292193035803</v>
      </c>
      <c r="AK133">
        <v>1.086703454032</v>
      </c>
      <c r="AL133">
        <v>3.0724927923026</v>
      </c>
      <c r="AM133">
        <v>0.5</v>
      </c>
      <c r="AN133">
        <v>0.56243786437205701</v>
      </c>
      <c r="AO133">
        <v>10</v>
      </c>
      <c r="AP133">
        <v>0.164156626506024</v>
      </c>
      <c r="AQ133">
        <v>52.3</v>
      </c>
      <c r="AR133">
        <v>2.8590365777867399</v>
      </c>
      <c r="AS133">
        <v>762163.8</v>
      </c>
      <c r="AT133">
        <v>0.53216586916028197</v>
      </c>
      <c r="AU133">
        <v>55177460.170000002</v>
      </c>
    </row>
    <row r="134" spans="1:47" ht="14.5" x14ac:dyDescent="0.35">
      <c r="A134" s="150" t="s">
        <v>914</v>
      </c>
      <c r="B134" s="150" t="s">
        <v>457</v>
      </c>
      <c r="C134" t="s">
        <v>108</v>
      </c>
      <c r="D134" t="s">
        <v>2087</v>
      </c>
      <c r="E134">
        <v>92.138000000000005</v>
      </c>
      <c r="F134" t="s">
        <v>1700</v>
      </c>
      <c r="G134" s="151">
        <v>53337</v>
      </c>
      <c r="H134">
        <v>0.94884514687923804</v>
      </c>
      <c r="I134">
        <v>-33033</v>
      </c>
      <c r="J134">
        <v>0</v>
      </c>
      <c r="K134">
        <v>0.73657196243373302</v>
      </c>
      <c r="L134" s="152">
        <v>488972.19469999999</v>
      </c>
      <c r="M134" s="151">
        <v>40613</v>
      </c>
      <c r="N134">
        <v>7</v>
      </c>
      <c r="O134">
        <v>6.8999740000000003</v>
      </c>
      <c r="P134">
        <v>0</v>
      </c>
      <c r="Q134">
        <v>-1</v>
      </c>
      <c r="R134">
        <v>19594.099999999999</v>
      </c>
      <c r="S134">
        <v>812.29543100000001</v>
      </c>
      <c r="T134">
        <v>937.595202600162</v>
      </c>
      <c r="U134">
        <v>0.20687173974760401</v>
      </c>
      <c r="V134">
        <v>0.107597164362236</v>
      </c>
      <c r="W134">
        <v>4.92431675391265E-3</v>
      </c>
      <c r="X134">
        <v>16975.5</v>
      </c>
      <c r="Y134">
        <v>65.22</v>
      </c>
      <c r="Z134">
        <v>76720.206225084301</v>
      </c>
      <c r="AA134">
        <v>11.65</v>
      </c>
      <c r="AB134">
        <v>12.4546984207298</v>
      </c>
      <c r="AC134">
        <v>12</v>
      </c>
      <c r="AD134">
        <v>67.6912859166667</v>
      </c>
      <c r="AE134">
        <v>0.50319999999999998</v>
      </c>
      <c r="AF134">
        <v>0.12473312713153301</v>
      </c>
      <c r="AG134">
        <v>0.13180625612309499</v>
      </c>
      <c r="AH134">
        <v>0.26452779663167397</v>
      </c>
      <c r="AI134">
        <v>422.20106984696298</v>
      </c>
      <c r="AJ134">
        <v>5.04830296951177</v>
      </c>
      <c r="AK134">
        <v>0.96010520422683099</v>
      </c>
      <c r="AL134">
        <v>2.62197811938697</v>
      </c>
      <c r="AM134">
        <v>0</v>
      </c>
      <c r="AN134">
        <v>0.812789892923659</v>
      </c>
      <c r="AO134">
        <v>11</v>
      </c>
      <c r="AP134">
        <v>0.161803713527851</v>
      </c>
      <c r="AQ134">
        <v>30.73</v>
      </c>
      <c r="AR134">
        <v>4.0458634311512398</v>
      </c>
      <c r="AS134">
        <v>33774.33</v>
      </c>
      <c r="AT134">
        <v>0.60596453388425198</v>
      </c>
      <c r="AU134">
        <v>15916157.369999999</v>
      </c>
    </row>
    <row r="135" spans="1:47" ht="14.5" x14ac:dyDescent="0.35">
      <c r="A135" s="150" t="s">
        <v>915</v>
      </c>
      <c r="B135" s="150" t="s">
        <v>766</v>
      </c>
      <c r="C135" t="s">
        <v>266</v>
      </c>
      <c r="D135" t="s">
        <v>2085</v>
      </c>
      <c r="E135">
        <v>91.992000000000004</v>
      </c>
      <c r="F135" t="s">
        <v>1701</v>
      </c>
      <c r="G135" s="151">
        <v>1412118</v>
      </c>
      <c r="H135">
        <v>0.40374654783577402</v>
      </c>
      <c r="I135">
        <v>1412118</v>
      </c>
      <c r="J135">
        <v>0</v>
      </c>
      <c r="K135">
        <v>0.73238902312387699</v>
      </c>
      <c r="L135" s="152">
        <v>232236.73130000001</v>
      </c>
      <c r="M135" s="151">
        <v>35327</v>
      </c>
      <c r="N135">
        <v>95</v>
      </c>
      <c r="O135">
        <v>15.165722000000001</v>
      </c>
      <c r="P135">
        <v>0</v>
      </c>
      <c r="Q135">
        <v>76.969547000000006</v>
      </c>
      <c r="R135">
        <v>13123.1</v>
      </c>
      <c r="S135">
        <v>882.24364300000002</v>
      </c>
      <c r="T135">
        <v>1020.4221709045499</v>
      </c>
      <c r="U135">
        <v>0.20025994905355199</v>
      </c>
      <c r="V135">
        <v>9.84338540595186E-2</v>
      </c>
      <c r="W135">
        <v>3.3603738871031998E-2</v>
      </c>
      <c r="X135">
        <v>11346.1</v>
      </c>
      <c r="Y135">
        <v>53.34</v>
      </c>
      <c r="Z135">
        <v>56385.545556805402</v>
      </c>
      <c r="AA135">
        <v>16.551724137931</v>
      </c>
      <c r="AB135">
        <v>16.540000806149202</v>
      </c>
      <c r="AC135">
        <v>11.05</v>
      </c>
      <c r="AD135">
        <v>79.841053665158398</v>
      </c>
      <c r="AE135">
        <v>0.21390000000000001</v>
      </c>
      <c r="AF135">
        <v>0.14218759281343199</v>
      </c>
      <c r="AG135">
        <v>0.15639071060666401</v>
      </c>
      <c r="AH135">
        <v>0.302360045027882</v>
      </c>
      <c r="AI135">
        <v>196.67696262448399</v>
      </c>
      <c r="AJ135">
        <v>10.1206431070155</v>
      </c>
      <c r="AK135">
        <v>1.30256937360604</v>
      </c>
      <c r="AL135">
        <v>2.3731185993303199</v>
      </c>
      <c r="AM135">
        <v>2.75</v>
      </c>
      <c r="AN135">
        <v>1.2524669156450901</v>
      </c>
      <c r="AO135">
        <v>43</v>
      </c>
      <c r="AP135">
        <v>5.0980392156862703E-2</v>
      </c>
      <c r="AQ135">
        <v>10.93</v>
      </c>
      <c r="AR135">
        <v>3.3868356493467902</v>
      </c>
      <c r="AS135">
        <v>150508.78</v>
      </c>
      <c r="AT135">
        <v>0.61423571578577596</v>
      </c>
      <c r="AU135">
        <v>11577790.1</v>
      </c>
    </row>
    <row r="136" spans="1:47" ht="14.5" x14ac:dyDescent="0.35">
      <c r="A136" s="150" t="s">
        <v>916</v>
      </c>
      <c r="B136" s="150" t="s">
        <v>636</v>
      </c>
      <c r="C136" t="s">
        <v>273</v>
      </c>
      <c r="D136" t="s">
        <v>2085</v>
      </c>
      <c r="E136">
        <v>88.006</v>
      </c>
      <c r="F136" t="s">
        <v>1702</v>
      </c>
      <c r="G136" s="151">
        <v>1179377</v>
      </c>
      <c r="H136">
        <v>0.52531777315616401</v>
      </c>
      <c r="I136">
        <v>1133092</v>
      </c>
      <c r="J136">
        <v>0</v>
      </c>
      <c r="K136">
        <v>0.63562959068205305</v>
      </c>
      <c r="L136" s="152">
        <v>1144056.6194</v>
      </c>
      <c r="M136" s="151">
        <v>35911.5</v>
      </c>
      <c r="N136">
        <v>9</v>
      </c>
      <c r="O136">
        <v>9.3225300000000004</v>
      </c>
      <c r="P136">
        <v>0</v>
      </c>
      <c r="Q136">
        <v>67.541362000000007</v>
      </c>
      <c r="R136">
        <v>20127.3</v>
      </c>
      <c r="S136">
        <v>537.41994899999997</v>
      </c>
      <c r="T136">
        <v>639.13062665262601</v>
      </c>
      <c r="U136">
        <v>0.24132519501988201</v>
      </c>
      <c r="V136">
        <v>0.19315084449907499</v>
      </c>
      <c r="W136">
        <v>3.7214844810310498E-3</v>
      </c>
      <c r="X136">
        <v>16924.3</v>
      </c>
      <c r="Y136">
        <v>41.92</v>
      </c>
      <c r="Z136">
        <v>78497.8778625954</v>
      </c>
      <c r="AA136">
        <v>15.863636363636401</v>
      </c>
      <c r="AB136">
        <v>12.820132371183201</v>
      </c>
      <c r="AC136">
        <v>5</v>
      </c>
      <c r="AD136">
        <v>107.4839898</v>
      </c>
      <c r="AE136">
        <v>0.27679999999999999</v>
      </c>
      <c r="AF136">
        <v>0.113445526599918</v>
      </c>
      <c r="AG136">
        <v>0.14445090339390401</v>
      </c>
      <c r="AH136">
        <v>0.26219664901327999</v>
      </c>
      <c r="AI136">
        <v>258.63386772045601</v>
      </c>
      <c r="AJ136">
        <v>6.50111888916868</v>
      </c>
      <c r="AK136">
        <v>0.97538242382819496</v>
      </c>
      <c r="AL136">
        <v>2.94233152271664</v>
      </c>
      <c r="AM136">
        <v>1.5</v>
      </c>
      <c r="AN136">
        <v>0.664221675557915</v>
      </c>
      <c r="AO136">
        <v>21</v>
      </c>
      <c r="AP136">
        <v>0</v>
      </c>
      <c r="AQ136">
        <v>9.7100000000000009</v>
      </c>
      <c r="AR136">
        <v>5.0104911194185497</v>
      </c>
      <c r="AS136">
        <v>-22371.14</v>
      </c>
      <c r="AT136">
        <v>0.45779427845127801</v>
      </c>
      <c r="AU136">
        <v>10816818.640000001</v>
      </c>
    </row>
    <row r="137" spans="1:47" ht="14.5" x14ac:dyDescent="0.35">
      <c r="A137" s="150" t="s">
        <v>917</v>
      </c>
      <c r="B137" s="150" t="s">
        <v>547</v>
      </c>
      <c r="C137" t="s">
        <v>243</v>
      </c>
      <c r="D137" t="s">
        <v>2088</v>
      </c>
      <c r="E137">
        <v>83.084000000000003</v>
      </c>
      <c r="F137" t="s">
        <v>1703</v>
      </c>
      <c r="G137" s="151">
        <v>1449566</v>
      </c>
      <c r="H137">
        <v>1.01847920015499</v>
      </c>
      <c r="I137">
        <v>1449566</v>
      </c>
      <c r="J137">
        <v>0</v>
      </c>
      <c r="K137">
        <v>0.67887955425204205</v>
      </c>
      <c r="L137" s="152">
        <v>160142.30009999999</v>
      </c>
      <c r="M137" s="151">
        <v>30071.5</v>
      </c>
      <c r="N137">
        <v>50</v>
      </c>
      <c r="O137">
        <v>18.506436000000001</v>
      </c>
      <c r="P137">
        <v>0</v>
      </c>
      <c r="Q137">
        <v>43.179772999999997</v>
      </c>
      <c r="R137">
        <v>14679.3</v>
      </c>
      <c r="S137">
        <v>590.61177699999996</v>
      </c>
      <c r="T137">
        <v>704.16323705891296</v>
      </c>
      <c r="U137">
        <v>0.37687618782447702</v>
      </c>
      <c r="V137">
        <v>0.13433662024656901</v>
      </c>
      <c r="W137">
        <v>8.4657979991482595E-3</v>
      </c>
      <c r="X137">
        <v>12312.2</v>
      </c>
      <c r="Y137">
        <v>47.35</v>
      </c>
      <c r="Z137">
        <v>53078.072228088698</v>
      </c>
      <c r="AA137">
        <v>11.4509803921569</v>
      </c>
      <c r="AB137">
        <v>12.4733215839493</v>
      </c>
      <c r="AC137">
        <v>5</v>
      </c>
      <c r="AD137">
        <v>118.1223554</v>
      </c>
      <c r="AE137">
        <v>0.3397</v>
      </c>
      <c r="AF137">
        <v>0.103045255236986</v>
      </c>
      <c r="AG137">
        <v>0.177438132438379</v>
      </c>
      <c r="AH137">
        <v>0.28344859363723901</v>
      </c>
      <c r="AI137">
        <v>230.02927691365699</v>
      </c>
      <c r="AJ137">
        <v>12.308614362054501</v>
      </c>
      <c r="AK137">
        <v>1.1241364512947301</v>
      </c>
      <c r="AL137">
        <v>4.2602582107789004</v>
      </c>
      <c r="AM137">
        <v>0.5</v>
      </c>
      <c r="AN137">
        <v>1.02516385193103</v>
      </c>
      <c r="AO137">
        <v>78</v>
      </c>
      <c r="AP137">
        <v>0</v>
      </c>
      <c r="AQ137">
        <v>2.35</v>
      </c>
      <c r="AR137">
        <v>3.1958033122759102</v>
      </c>
      <c r="AS137">
        <v>146706.35</v>
      </c>
      <c r="AT137">
        <v>0.62820924374790799</v>
      </c>
      <c r="AU137">
        <v>8669767.8000000007</v>
      </c>
    </row>
    <row r="138" spans="1:47" ht="14.5" x14ac:dyDescent="0.35">
      <c r="A138" s="150" t="s">
        <v>918</v>
      </c>
      <c r="B138" s="150" t="s">
        <v>554</v>
      </c>
      <c r="C138" t="s">
        <v>205</v>
      </c>
      <c r="D138" t="s">
        <v>2086</v>
      </c>
      <c r="E138">
        <v>72.072000000000003</v>
      </c>
      <c r="F138" t="s">
        <v>1635</v>
      </c>
      <c r="G138" s="151">
        <v>-436741</v>
      </c>
      <c r="H138">
        <v>0.48680625577785203</v>
      </c>
      <c r="I138">
        <v>-436741</v>
      </c>
      <c r="J138">
        <v>0</v>
      </c>
      <c r="K138">
        <v>0.70263644326525798</v>
      </c>
      <c r="L138" s="152">
        <v>87400.6342</v>
      </c>
      <c r="M138" s="151">
        <v>32993</v>
      </c>
      <c r="N138">
        <v>22</v>
      </c>
      <c r="O138">
        <v>15.106997</v>
      </c>
      <c r="P138">
        <v>0</v>
      </c>
      <c r="Q138">
        <v>186.91280599999999</v>
      </c>
      <c r="R138">
        <v>13222.9</v>
      </c>
      <c r="S138">
        <v>1140.071097</v>
      </c>
      <c r="T138">
        <v>1712.76361495335</v>
      </c>
      <c r="U138">
        <v>0.97781274951486596</v>
      </c>
      <c r="V138">
        <v>0.20406177440353099</v>
      </c>
      <c r="W138">
        <v>0</v>
      </c>
      <c r="X138">
        <v>8801.6</v>
      </c>
      <c r="Y138">
        <v>85.34</v>
      </c>
      <c r="Z138">
        <v>56416.199086008899</v>
      </c>
      <c r="AA138">
        <v>15.7816091954023</v>
      </c>
      <c r="AB138">
        <v>13.3591644832435</v>
      </c>
      <c r="AC138">
        <v>14.4</v>
      </c>
      <c r="AD138">
        <v>79.171603958333307</v>
      </c>
      <c r="AE138">
        <v>0.50319999999999998</v>
      </c>
      <c r="AF138">
        <v>0.115622838140995</v>
      </c>
      <c r="AG138">
        <v>0.158041945401377</v>
      </c>
      <c r="AH138">
        <v>0.27704426130850601</v>
      </c>
      <c r="AI138">
        <v>192.730962637499</v>
      </c>
      <c r="AJ138">
        <v>7.0137503356437803</v>
      </c>
      <c r="AK138">
        <v>1.5632865783449501</v>
      </c>
      <c r="AL138">
        <v>5.6515039571832304</v>
      </c>
      <c r="AM138">
        <v>0</v>
      </c>
      <c r="AN138">
        <v>0.93381194983764804</v>
      </c>
      <c r="AO138">
        <v>48</v>
      </c>
      <c r="AP138">
        <v>2.4778761061946899E-2</v>
      </c>
      <c r="AQ138">
        <v>10.98</v>
      </c>
      <c r="AR138">
        <v>3.6305803454724601</v>
      </c>
      <c r="AS138">
        <v>192300.59</v>
      </c>
      <c r="AT138">
        <v>0.64570047112109596</v>
      </c>
      <c r="AU138">
        <v>15075023.189999999</v>
      </c>
    </row>
    <row r="139" spans="1:47" ht="14.5" x14ac:dyDescent="0.35">
      <c r="A139" s="150" t="s">
        <v>919</v>
      </c>
      <c r="B139" s="150" t="s">
        <v>156</v>
      </c>
      <c r="C139" t="s">
        <v>140</v>
      </c>
      <c r="D139" t="s">
        <v>2086</v>
      </c>
      <c r="E139">
        <v>39.94</v>
      </c>
      <c r="F139" t="s">
        <v>1704</v>
      </c>
      <c r="G139" s="151">
        <v>26606562</v>
      </c>
      <c r="H139">
        <v>0.45203373919136097</v>
      </c>
      <c r="I139">
        <v>21137872</v>
      </c>
      <c r="J139">
        <v>5.9507065865213003E-3</v>
      </c>
      <c r="K139">
        <v>0.68517600483338004</v>
      </c>
      <c r="L139" s="152">
        <v>71841.983699999997</v>
      </c>
      <c r="M139" s="151">
        <v>26314.5</v>
      </c>
      <c r="N139">
        <v>329</v>
      </c>
      <c r="O139">
        <v>6707.7675650000001</v>
      </c>
      <c r="P139">
        <v>2830.9202169999999</v>
      </c>
      <c r="Q139">
        <v>-968.431332</v>
      </c>
      <c r="R139">
        <v>20346.900000000001</v>
      </c>
      <c r="S139">
        <v>11886.68917</v>
      </c>
      <c r="T139">
        <v>17422.784334184202</v>
      </c>
      <c r="U139">
        <v>0.93108283456527896</v>
      </c>
      <c r="V139">
        <v>0.178796557696141</v>
      </c>
      <c r="W139">
        <v>0.13347152308854399</v>
      </c>
      <c r="X139">
        <v>13881.7</v>
      </c>
      <c r="Y139">
        <v>1043.1199999999999</v>
      </c>
      <c r="Z139">
        <v>57832.069215430602</v>
      </c>
      <c r="AA139">
        <v>11.8453703703704</v>
      </c>
      <c r="AB139">
        <v>11.395322848761399</v>
      </c>
      <c r="AC139">
        <v>145</v>
      </c>
      <c r="AD139">
        <v>81.977166689655206</v>
      </c>
      <c r="AE139">
        <v>0.95620000000000005</v>
      </c>
      <c r="AF139">
        <v>0.111465990313733</v>
      </c>
      <c r="AG139">
        <v>0.153733868759385</v>
      </c>
      <c r="AH139">
        <v>0.26980110599115598</v>
      </c>
      <c r="AI139">
        <v>238.68748979830499</v>
      </c>
      <c r="AJ139">
        <v>10.7431073585121</v>
      </c>
      <c r="AK139">
        <v>1.1926610670223201</v>
      </c>
      <c r="AL139">
        <v>4.3846630520752097</v>
      </c>
      <c r="AM139">
        <v>1</v>
      </c>
      <c r="AN139">
        <v>0.38595635827142499</v>
      </c>
      <c r="AO139">
        <v>49</v>
      </c>
      <c r="AP139">
        <v>0.288553036663868</v>
      </c>
      <c r="AQ139">
        <v>60.59</v>
      </c>
      <c r="AR139">
        <v>3.5287742939309998</v>
      </c>
      <c r="AS139">
        <v>2473513.65</v>
      </c>
      <c r="AT139">
        <v>0.60896734591366097</v>
      </c>
      <c r="AU139">
        <v>241857357.56</v>
      </c>
    </row>
    <row r="140" spans="1:47" ht="14.5" x14ac:dyDescent="0.35">
      <c r="A140" s="150" t="s">
        <v>920</v>
      </c>
      <c r="B140" s="150" t="s">
        <v>157</v>
      </c>
      <c r="C140" t="s">
        <v>144</v>
      </c>
      <c r="D140" t="s">
        <v>2088</v>
      </c>
      <c r="E140">
        <v>77.53</v>
      </c>
      <c r="F140" t="s">
        <v>1705</v>
      </c>
      <c r="G140" s="151">
        <v>-395929</v>
      </c>
      <c r="H140">
        <v>0.55292755577237496</v>
      </c>
      <c r="I140">
        <v>-395929</v>
      </c>
      <c r="J140">
        <v>2.8003156171786301E-3</v>
      </c>
      <c r="K140">
        <v>0.68688994624817701</v>
      </c>
      <c r="L140" s="152">
        <v>235347.13449999999</v>
      </c>
      <c r="M140" s="151">
        <v>42154</v>
      </c>
      <c r="N140">
        <v>44</v>
      </c>
      <c r="O140">
        <v>32.254998000000001</v>
      </c>
      <c r="P140">
        <v>1</v>
      </c>
      <c r="Q140">
        <v>-27.57546</v>
      </c>
      <c r="R140">
        <v>16343.8</v>
      </c>
      <c r="S140">
        <v>1153.81637</v>
      </c>
      <c r="T140">
        <v>1446.4465024820699</v>
      </c>
      <c r="U140">
        <v>0.42567467126506398</v>
      </c>
      <c r="V140">
        <v>0.15615982550152199</v>
      </c>
      <c r="W140">
        <v>1.81842037827908E-2</v>
      </c>
      <c r="X140">
        <v>13037.3</v>
      </c>
      <c r="Y140">
        <v>89.04</v>
      </c>
      <c r="Z140">
        <v>67635.116801437602</v>
      </c>
      <c r="AA140">
        <v>9.5913978494623695</v>
      </c>
      <c r="AB140">
        <v>12.9584048742138</v>
      </c>
      <c r="AC140">
        <v>12</v>
      </c>
      <c r="AD140">
        <v>96.151364166666696</v>
      </c>
      <c r="AE140">
        <v>0.23899999999999999</v>
      </c>
      <c r="AF140">
        <v>0.121805815048262</v>
      </c>
      <c r="AG140">
        <v>0.12810290474264099</v>
      </c>
      <c r="AH140">
        <v>0.25336863782054397</v>
      </c>
      <c r="AI140">
        <v>259.58983403918899</v>
      </c>
      <c r="AJ140">
        <v>5.5391499704526304</v>
      </c>
      <c r="AK140">
        <v>0.84519215809347703</v>
      </c>
      <c r="AL140">
        <v>2.9928557453784199</v>
      </c>
      <c r="AM140">
        <v>3.3</v>
      </c>
      <c r="AN140">
        <v>0.23467725932372799</v>
      </c>
      <c r="AO140">
        <v>2</v>
      </c>
      <c r="AP140">
        <v>0.13750000000000001</v>
      </c>
      <c r="AQ140">
        <v>24</v>
      </c>
      <c r="AR140">
        <v>3.5424283873457298</v>
      </c>
      <c r="AS140">
        <v>214044.06</v>
      </c>
      <c r="AT140">
        <v>0.57041620544485405</v>
      </c>
      <c r="AU140">
        <v>18857796.43</v>
      </c>
    </row>
    <row r="141" spans="1:47" ht="14.5" x14ac:dyDescent="0.35">
      <c r="A141" s="150" t="s">
        <v>921</v>
      </c>
      <c r="B141" s="150" t="s">
        <v>158</v>
      </c>
      <c r="C141" t="s">
        <v>159</v>
      </c>
      <c r="D141" t="s">
        <v>2086</v>
      </c>
      <c r="E141">
        <v>74.623999999999995</v>
      </c>
      <c r="F141" t="s">
        <v>1706</v>
      </c>
      <c r="G141" s="151">
        <v>-218939</v>
      </c>
      <c r="H141">
        <v>0.45880478684113801</v>
      </c>
      <c r="I141">
        <v>-218939</v>
      </c>
      <c r="J141">
        <v>3.6976753053570802E-2</v>
      </c>
      <c r="K141">
        <v>0.80213060201088104</v>
      </c>
      <c r="L141" s="152">
        <v>110603.46890000001</v>
      </c>
      <c r="M141" s="151">
        <v>32471</v>
      </c>
      <c r="N141">
        <v>116</v>
      </c>
      <c r="O141">
        <v>68.300944999999999</v>
      </c>
      <c r="P141">
        <v>0</v>
      </c>
      <c r="Q141">
        <v>-69.526356000000007</v>
      </c>
      <c r="R141">
        <v>13267.3</v>
      </c>
      <c r="S141">
        <v>2329.902493</v>
      </c>
      <c r="T141">
        <v>2890.4850798055199</v>
      </c>
      <c r="U141">
        <v>0.52183335768463801</v>
      </c>
      <c r="V141">
        <v>0.14713473547924999</v>
      </c>
      <c r="W141">
        <v>6.7108031546279801E-3</v>
      </c>
      <c r="X141">
        <v>10694.3</v>
      </c>
      <c r="Y141">
        <v>158.62</v>
      </c>
      <c r="Z141">
        <v>69384.938343210204</v>
      </c>
      <c r="AA141">
        <v>16.670588235294101</v>
      </c>
      <c r="AB141">
        <v>14.6885795801286</v>
      </c>
      <c r="AC141">
        <v>26.18</v>
      </c>
      <c r="AD141">
        <v>88.995511573720407</v>
      </c>
      <c r="AE141">
        <v>0.3271</v>
      </c>
      <c r="AF141">
        <v>0.122658031740302</v>
      </c>
      <c r="AG141">
        <v>0.15967666385900101</v>
      </c>
      <c r="AH141">
        <v>0.28597888412059003</v>
      </c>
      <c r="AI141">
        <v>151.73596365605499</v>
      </c>
      <c r="AJ141">
        <v>7.4575290640115401</v>
      </c>
      <c r="AK141">
        <v>1.6287503182191001</v>
      </c>
      <c r="AL141">
        <v>3.8440905722286698</v>
      </c>
      <c r="AM141">
        <v>0.5</v>
      </c>
      <c r="AN141">
        <v>1.24994149488313</v>
      </c>
      <c r="AO141">
        <v>34</v>
      </c>
      <c r="AP141">
        <v>1.9631901840490799E-2</v>
      </c>
      <c r="AQ141">
        <v>45.53</v>
      </c>
      <c r="AR141">
        <v>3.0792156443099499</v>
      </c>
      <c r="AS141">
        <v>540262.79</v>
      </c>
      <c r="AT141">
        <v>0.67212874751168605</v>
      </c>
      <c r="AU141">
        <v>30911625.629999999</v>
      </c>
    </row>
    <row r="142" spans="1:47" ht="14.5" x14ac:dyDescent="0.35">
      <c r="A142" s="150" t="s">
        <v>922</v>
      </c>
      <c r="B142" s="150" t="s">
        <v>160</v>
      </c>
      <c r="C142" t="s">
        <v>161</v>
      </c>
      <c r="D142" t="s">
        <v>2087</v>
      </c>
      <c r="E142">
        <v>77.242999999999995</v>
      </c>
      <c r="F142" t="s">
        <v>1707</v>
      </c>
      <c r="G142" s="151">
        <v>3091707</v>
      </c>
      <c r="H142">
        <v>0.30222439760124498</v>
      </c>
      <c r="I142">
        <v>3009704</v>
      </c>
      <c r="J142">
        <v>3.38066385404465E-3</v>
      </c>
      <c r="K142">
        <v>0.82299124472600005</v>
      </c>
      <c r="L142" s="152">
        <v>203012.36480000001</v>
      </c>
      <c r="M142" s="151">
        <v>41880.5</v>
      </c>
      <c r="N142">
        <v>286</v>
      </c>
      <c r="O142">
        <v>192.08635699999999</v>
      </c>
      <c r="P142">
        <v>3.4</v>
      </c>
      <c r="Q142">
        <v>42.430953000000002</v>
      </c>
      <c r="R142">
        <v>12880.9</v>
      </c>
      <c r="S142">
        <v>5371.1703879999995</v>
      </c>
      <c r="T142">
        <v>6844.4800651196001</v>
      </c>
      <c r="U142">
        <v>0.20428163207247699</v>
      </c>
      <c r="V142">
        <v>0.18926536109730999</v>
      </c>
      <c r="W142">
        <v>2.87831174273297E-2</v>
      </c>
      <c r="X142">
        <v>10108.299999999999</v>
      </c>
      <c r="Y142">
        <v>335.93</v>
      </c>
      <c r="Z142">
        <v>72959.803738874194</v>
      </c>
      <c r="AA142">
        <v>8.4470588235294102</v>
      </c>
      <c r="AB142">
        <v>15.9889571875093</v>
      </c>
      <c r="AC142">
        <v>32</v>
      </c>
      <c r="AD142">
        <v>167.84907462499999</v>
      </c>
      <c r="AE142">
        <v>0.51590000000000003</v>
      </c>
      <c r="AF142">
        <v>0.11243658729317101</v>
      </c>
      <c r="AG142">
        <v>0.14767570632536001</v>
      </c>
      <c r="AH142">
        <v>0.28200999008327898</v>
      </c>
      <c r="AI142">
        <v>173.02839658118799</v>
      </c>
      <c r="AJ142">
        <v>5.8242675052320703</v>
      </c>
      <c r="AK142">
        <v>1.02926745681191</v>
      </c>
      <c r="AL142">
        <v>3.4762366669715301</v>
      </c>
      <c r="AM142">
        <v>3</v>
      </c>
      <c r="AN142">
        <v>0.78296872275812301</v>
      </c>
      <c r="AO142">
        <v>36</v>
      </c>
      <c r="AP142">
        <v>8.0555555555555602E-2</v>
      </c>
      <c r="AQ142">
        <v>59.22</v>
      </c>
      <c r="AR142">
        <v>2.9758916702065599</v>
      </c>
      <c r="AS142">
        <v>1176406.99</v>
      </c>
      <c r="AT142">
        <v>0.53214658883020305</v>
      </c>
      <c r="AU142">
        <v>69185729.659999996</v>
      </c>
    </row>
    <row r="143" spans="1:47" ht="14.5" x14ac:dyDescent="0.35">
      <c r="A143" s="150" t="s">
        <v>923</v>
      </c>
      <c r="B143" s="150" t="s">
        <v>162</v>
      </c>
      <c r="C143" t="s">
        <v>163</v>
      </c>
      <c r="D143" t="s">
        <v>2088</v>
      </c>
      <c r="E143">
        <v>94.777000000000001</v>
      </c>
      <c r="F143" t="s">
        <v>1708</v>
      </c>
      <c r="G143" s="151">
        <v>1476038</v>
      </c>
      <c r="H143">
        <v>0.195171390899957</v>
      </c>
      <c r="I143">
        <v>1428859</v>
      </c>
      <c r="J143">
        <v>0</v>
      </c>
      <c r="K143">
        <v>0.68426597093806896</v>
      </c>
      <c r="L143" s="152">
        <v>216449.3665</v>
      </c>
      <c r="M143" s="151">
        <v>36288.5</v>
      </c>
      <c r="N143">
        <v>27</v>
      </c>
      <c r="O143">
        <v>15.064107</v>
      </c>
      <c r="P143">
        <v>0</v>
      </c>
      <c r="Q143">
        <v>-60.917881999999999</v>
      </c>
      <c r="R143">
        <v>10822.7</v>
      </c>
      <c r="S143">
        <v>893.38183300000003</v>
      </c>
      <c r="T143">
        <v>1079.4960844525001</v>
      </c>
      <c r="U143">
        <v>0.47301601329965698</v>
      </c>
      <c r="V143">
        <v>0.13942641477465501</v>
      </c>
      <c r="W143">
        <v>1.3599749347041E-2</v>
      </c>
      <c r="X143">
        <v>8956.7999999999993</v>
      </c>
      <c r="Y143">
        <v>64.97</v>
      </c>
      <c r="Z143">
        <v>58218.804832999798</v>
      </c>
      <c r="AA143">
        <v>14.898550724637699</v>
      </c>
      <c r="AB143">
        <v>13.7506823610897</v>
      </c>
      <c r="AC143">
        <v>9.07</v>
      </c>
      <c r="AD143">
        <v>98.498548291069497</v>
      </c>
      <c r="AE143">
        <v>0.23899999999999999</v>
      </c>
      <c r="AF143">
        <v>0.105173991910176</v>
      </c>
      <c r="AG143">
        <v>0.16090711184172099</v>
      </c>
      <c r="AH143">
        <v>0.26797603463617398</v>
      </c>
      <c r="AI143">
        <v>192.825725391709</v>
      </c>
      <c r="AJ143">
        <v>3.3240153366576299</v>
      </c>
      <c r="AK143">
        <v>0.9962365978394</v>
      </c>
      <c r="AL143">
        <v>1.97238200003483</v>
      </c>
      <c r="AM143">
        <v>2.25</v>
      </c>
      <c r="AN143">
        <v>1.1327285504992799</v>
      </c>
      <c r="AO143">
        <v>53</v>
      </c>
      <c r="AP143">
        <v>0.39800995024875602</v>
      </c>
      <c r="AQ143">
        <v>7.26</v>
      </c>
      <c r="AR143">
        <v>2.9255433573912599</v>
      </c>
      <c r="AS143">
        <v>239950.82</v>
      </c>
      <c r="AT143">
        <v>0.67396838492809497</v>
      </c>
      <c r="AU143">
        <v>9668794.5199999996</v>
      </c>
    </row>
    <row r="144" spans="1:47" ht="14.5" x14ac:dyDescent="0.35">
      <c r="A144" s="150" t="s">
        <v>924</v>
      </c>
      <c r="B144" s="150" t="s">
        <v>164</v>
      </c>
      <c r="C144" t="s">
        <v>148</v>
      </c>
      <c r="D144" t="s">
        <v>2085</v>
      </c>
      <c r="E144">
        <v>82.503</v>
      </c>
      <c r="F144" t="s">
        <v>1709</v>
      </c>
      <c r="G144" s="151">
        <v>791176</v>
      </c>
      <c r="H144">
        <v>0.26899899394210502</v>
      </c>
      <c r="I144">
        <v>791176</v>
      </c>
      <c r="J144">
        <v>0</v>
      </c>
      <c r="K144">
        <v>0.79372470229986103</v>
      </c>
      <c r="L144" s="152">
        <v>161046.74110000001</v>
      </c>
      <c r="M144" s="151">
        <v>35669</v>
      </c>
      <c r="N144">
        <v>119</v>
      </c>
      <c r="O144">
        <v>51.125030000000002</v>
      </c>
      <c r="P144">
        <v>12.44</v>
      </c>
      <c r="Q144">
        <v>-16.056132999999999</v>
      </c>
      <c r="R144">
        <v>10403.1</v>
      </c>
      <c r="S144">
        <v>2618.2768299999998</v>
      </c>
      <c r="T144">
        <v>3176.2083454828798</v>
      </c>
      <c r="U144">
        <v>0.33523832046438001</v>
      </c>
      <c r="V144">
        <v>0.14460982301860001</v>
      </c>
      <c r="W144">
        <v>0.124415282703319</v>
      </c>
      <c r="X144">
        <v>8575.7000000000007</v>
      </c>
      <c r="Y144">
        <v>156.02000000000001</v>
      </c>
      <c r="Z144">
        <v>63767.529803871301</v>
      </c>
      <c r="AA144">
        <v>16.866242038216601</v>
      </c>
      <c r="AB144">
        <v>16.781674336623499</v>
      </c>
      <c r="AC144">
        <v>22</v>
      </c>
      <c r="AD144">
        <v>119.012583181818</v>
      </c>
      <c r="AE144">
        <v>0.23899999999999999</v>
      </c>
      <c r="AF144">
        <v>0.10429842516464601</v>
      </c>
      <c r="AG144">
        <v>0.170439920066839</v>
      </c>
      <c r="AH144">
        <v>0.278523621518183</v>
      </c>
      <c r="AI144">
        <v>157.640702950421</v>
      </c>
      <c r="AJ144">
        <v>6.2186323098653702</v>
      </c>
      <c r="AK144">
        <v>1.4343047920396801</v>
      </c>
      <c r="AL144">
        <v>2.8974887279616799</v>
      </c>
      <c r="AM144">
        <v>0.9</v>
      </c>
      <c r="AN144">
        <v>1.7959756681749</v>
      </c>
      <c r="AO144">
        <v>36</v>
      </c>
      <c r="AP144">
        <v>9.6878363832077503E-3</v>
      </c>
      <c r="AQ144">
        <v>25.61</v>
      </c>
      <c r="AR144">
        <v>3.0418403674020902</v>
      </c>
      <c r="AS144">
        <v>439836.74</v>
      </c>
      <c r="AT144">
        <v>0.44383728854556898</v>
      </c>
      <c r="AU144">
        <v>27238206.469999999</v>
      </c>
    </row>
    <row r="145" spans="1:47" ht="14.5" x14ac:dyDescent="0.35">
      <c r="A145" s="150" t="s">
        <v>925</v>
      </c>
      <c r="B145" s="150" t="s">
        <v>493</v>
      </c>
      <c r="C145" t="s">
        <v>121</v>
      </c>
      <c r="D145" t="s">
        <v>2087</v>
      </c>
      <c r="E145">
        <v>87.126000000000005</v>
      </c>
      <c r="F145" t="s">
        <v>1710</v>
      </c>
      <c r="G145" s="151">
        <v>8437417</v>
      </c>
      <c r="H145">
        <v>0.47400153619407598</v>
      </c>
      <c r="I145">
        <v>6284202</v>
      </c>
      <c r="J145">
        <v>0</v>
      </c>
      <c r="K145">
        <v>0.84132192635356595</v>
      </c>
      <c r="L145" s="152">
        <v>254885.81090000001</v>
      </c>
      <c r="M145" s="151">
        <v>57227</v>
      </c>
      <c r="N145">
        <v>234</v>
      </c>
      <c r="O145">
        <v>244.479342</v>
      </c>
      <c r="P145">
        <v>18.690000000000001</v>
      </c>
      <c r="Q145">
        <v>-30.592842999999998</v>
      </c>
      <c r="R145">
        <v>16225.5</v>
      </c>
      <c r="S145">
        <v>15800.362646</v>
      </c>
      <c r="T145">
        <v>19957.073738171301</v>
      </c>
      <c r="U145">
        <v>8.6098174103895794E-2</v>
      </c>
      <c r="V145">
        <v>0.136434609400927</v>
      </c>
      <c r="W145">
        <v>9.9741747724946497E-2</v>
      </c>
      <c r="X145">
        <v>12846</v>
      </c>
      <c r="Y145">
        <v>1055.06</v>
      </c>
      <c r="Z145">
        <v>86707.273775898997</v>
      </c>
      <c r="AA145">
        <v>13.8510242085661</v>
      </c>
      <c r="AB145">
        <v>14.9757953538187</v>
      </c>
      <c r="AC145">
        <v>118</v>
      </c>
      <c r="AD145">
        <v>133.901378355932</v>
      </c>
      <c r="AE145">
        <v>0.26419999999999999</v>
      </c>
      <c r="AF145">
        <v>0.11283747788201701</v>
      </c>
      <c r="AG145">
        <v>0.13707730081119299</v>
      </c>
      <c r="AH145">
        <v>0.252350263090524</v>
      </c>
      <c r="AI145">
        <v>154.778409508159</v>
      </c>
      <c r="AJ145">
        <v>7.0288674718008801</v>
      </c>
      <c r="AK145">
        <v>1.40035158072503</v>
      </c>
      <c r="AL145">
        <v>3.2943361118437302</v>
      </c>
      <c r="AM145">
        <v>2</v>
      </c>
      <c r="AN145">
        <v>0.88520019227820002</v>
      </c>
      <c r="AO145">
        <v>42</v>
      </c>
      <c r="AP145">
        <v>5.5488934917693203E-2</v>
      </c>
      <c r="AQ145">
        <v>210.9</v>
      </c>
      <c r="AR145">
        <v>2.8182105581647998</v>
      </c>
      <c r="AS145">
        <v>3652360.04</v>
      </c>
      <c r="AT145">
        <v>0.55347709953371205</v>
      </c>
      <c r="AU145">
        <v>256368772.31999999</v>
      </c>
    </row>
    <row r="146" spans="1:47" ht="14.5" x14ac:dyDescent="0.35">
      <c r="A146" s="150" t="s">
        <v>1536</v>
      </c>
      <c r="B146" s="150" t="s">
        <v>165</v>
      </c>
      <c r="C146" t="s">
        <v>108</v>
      </c>
      <c r="D146" t="s">
        <v>2088</v>
      </c>
      <c r="E146">
        <v>38.302999999999997</v>
      </c>
      <c r="F146" t="s">
        <v>1711</v>
      </c>
      <c r="G146" s="151">
        <v>-3706803</v>
      </c>
      <c r="H146">
        <v>0.34396481400849599</v>
      </c>
      <c r="I146">
        <v>-3706803</v>
      </c>
      <c r="J146">
        <v>0</v>
      </c>
      <c r="K146">
        <v>0.56294354943102298</v>
      </c>
      <c r="L146" s="152">
        <v>62723.912600000003</v>
      </c>
      <c r="M146" s="151">
        <v>22801.5</v>
      </c>
      <c r="N146">
        <v>2</v>
      </c>
      <c r="O146">
        <v>599.42134799999997</v>
      </c>
      <c r="P146">
        <v>175.612211</v>
      </c>
      <c r="Q146">
        <v>137.094897</v>
      </c>
      <c r="R146">
        <v>27389.1</v>
      </c>
      <c r="S146">
        <v>1496.749922</v>
      </c>
      <c r="T146">
        <v>2289.4797953058901</v>
      </c>
      <c r="U146">
        <v>1</v>
      </c>
      <c r="V146">
        <v>0.247657360492583</v>
      </c>
      <c r="W146">
        <v>1.3860763708795401E-2</v>
      </c>
      <c r="X146">
        <v>17905.7</v>
      </c>
      <c r="Y146">
        <v>118.67</v>
      </c>
      <c r="Z146">
        <v>73159.505688042496</v>
      </c>
      <c r="AA146">
        <v>8.1515151515151505</v>
      </c>
      <c r="AB146">
        <v>12.6127068509312</v>
      </c>
      <c r="AC146">
        <v>28</v>
      </c>
      <c r="AD146">
        <v>53.455354357142902</v>
      </c>
      <c r="AE146">
        <v>0.56610000000000005</v>
      </c>
      <c r="AF146">
        <v>0.114559817337909</v>
      </c>
      <c r="AG146">
        <v>0.160729172090466</v>
      </c>
      <c r="AH146">
        <v>0.28726249451609998</v>
      </c>
      <c r="AI146">
        <v>368.77035494510602</v>
      </c>
      <c r="AJ146">
        <v>8.3276755979179509</v>
      </c>
      <c r="AK146">
        <v>1.7363809137306001</v>
      </c>
      <c r="AL146">
        <v>4.0226516920702204</v>
      </c>
      <c r="AM146">
        <v>0</v>
      </c>
      <c r="AN146">
        <v>0.289626457659312</v>
      </c>
      <c r="AO146">
        <v>4</v>
      </c>
      <c r="AP146">
        <v>6.6666666666666697E-3</v>
      </c>
      <c r="AQ146">
        <v>18.25</v>
      </c>
      <c r="AR146">
        <v>5.8093475685990699</v>
      </c>
      <c r="AS146">
        <v>74397.710000000006</v>
      </c>
      <c r="AT146">
        <v>0.42440475088114099</v>
      </c>
      <c r="AU146">
        <v>40994678.009999998</v>
      </c>
    </row>
    <row r="147" spans="1:47" ht="14.5" x14ac:dyDescent="0.35">
      <c r="A147" s="150" t="s">
        <v>926</v>
      </c>
      <c r="B147" s="150" t="s">
        <v>447</v>
      </c>
      <c r="C147" t="s">
        <v>327</v>
      </c>
      <c r="D147" t="s">
        <v>2086</v>
      </c>
      <c r="E147">
        <v>72.528000000000006</v>
      </c>
      <c r="F147" t="s">
        <v>1712</v>
      </c>
      <c r="G147" s="151">
        <v>-228099</v>
      </c>
      <c r="H147">
        <v>0.52806201992770696</v>
      </c>
      <c r="I147">
        <v>-228099</v>
      </c>
      <c r="J147">
        <v>3.0850233917578199E-3</v>
      </c>
      <c r="K147">
        <v>0.82270484555321299</v>
      </c>
      <c r="L147" s="152">
        <v>135978.0221</v>
      </c>
      <c r="M147" s="151">
        <v>34688.5</v>
      </c>
      <c r="N147">
        <v>56</v>
      </c>
      <c r="O147">
        <v>37.596218</v>
      </c>
      <c r="P147">
        <v>8.8536719999999995</v>
      </c>
      <c r="Q147">
        <v>-13.606968</v>
      </c>
      <c r="R147">
        <v>12883.2</v>
      </c>
      <c r="S147">
        <v>1219.717216</v>
      </c>
      <c r="T147">
        <v>1512.80604805487</v>
      </c>
      <c r="U147">
        <v>0.42994401253085202</v>
      </c>
      <c r="V147">
        <v>0.22535480387939399</v>
      </c>
      <c r="W147">
        <v>1.7062725463735701E-4</v>
      </c>
      <c r="X147">
        <v>10387.299999999999</v>
      </c>
      <c r="Y147">
        <v>112.24</v>
      </c>
      <c r="Z147">
        <v>43056.139433357101</v>
      </c>
      <c r="AA147">
        <v>7.66206896551724</v>
      </c>
      <c r="AB147">
        <v>10.8670457590877</v>
      </c>
      <c r="AC147">
        <v>10.72</v>
      </c>
      <c r="AD147">
        <v>113.779591044776</v>
      </c>
      <c r="AE147">
        <v>0.27679999999999999</v>
      </c>
      <c r="AF147">
        <v>0.10473814894973001</v>
      </c>
      <c r="AG147">
        <v>0.16531120284280901</v>
      </c>
      <c r="AH147">
        <v>0.27195105472958597</v>
      </c>
      <c r="AI147">
        <v>209.31819002872899</v>
      </c>
      <c r="AJ147">
        <v>4.6260874078077903</v>
      </c>
      <c r="AK147">
        <v>0.799829814068443</v>
      </c>
      <c r="AL147">
        <v>3.2524329342091298</v>
      </c>
      <c r="AM147">
        <v>3.5</v>
      </c>
      <c r="AN147">
        <v>2.3260122929719</v>
      </c>
      <c r="AO147">
        <v>129</v>
      </c>
      <c r="AP147">
        <v>0</v>
      </c>
      <c r="AQ147">
        <v>5.36</v>
      </c>
      <c r="AR147">
        <v>3.05783149555629</v>
      </c>
      <c r="AS147">
        <v>267582.94</v>
      </c>
      <c r="AT147">
        <v>0.61519268668838001</v>
      </c>
      <c r="AU147">
        <v>15713907.9</v>
      </c>
    </row>
    <row r="148" spans="1:47" ht="14.5" x14ac:dyDescent="0.35">
      <c r="A148" s="150" t="s">
        <v>927</v>
      </c>
      <c r="B148" s="150" t="s">
        <v>786</v>
      </c>
      <c r="C148" t="s">
        <v>133</v>
      </c>
      <c r="D148" t="s">
        <v>2085</v>
      </c>
      <c r="E148">
        <v>72.963999999999999</v>
      </c>
      <c r="F148" t="s">
        <v>1713</v>
      </c>
      <c r="G148" s="151">
        <v>-157016</v>
      </c>
      <c r="H148">
        <v>0.34317286783404599</v>
      </c>
      <c r="I148">
        <v>-107016</v>
      </c>
      <c r="J148">
        <v>7.0322225697935304E-3</v>
      </c>
      <c r="K148">
        <v>0.73373864151942303</v>
      </c>
      <c r="L148" s="152">
        <v>346966.65549999999</v>
      </c>
      <c r="M148" s="151">
        <v>32111.5</v>
      </c>
      <c r="N148">
        <v>31</v>
      </c>
      <c r="O148">
        <v>28.828869000000001</v>
      </c>
      <c r="P148">
        <v>0</v>
      </c>
      <c r="Q148">
        <v>110.923821</v>
      </c>
      <c r="R148">
        <v>15772.1</v>
      </c>
      <c r="S148">
        <v>1059.0342009999999</v>
      </c>
      <c r="T148">
        <v>1340.7363773555601</v>
      </c>
      <c r="U148">
        <v>0.42995439011322401</v>
      </c>
      <c r="V148">
        <v>0.16216426045337901</v>
      </c>
      <c r="W148">
        <v>1.2590056097725599E-4</v>
      </c>
      <c r="X148">
        <v>12458.2</v>
      </c>
      <c r="Y148">
        <v>74.2</v>
      </c>
      <c r="Z148">
        <v>50369.463611859799</v>
      </c>
      <c r="AA148">
        <v>13.780219780219801</v>
      </c>
      <c r="AB148">
        <v>14.272698126684601</v>
      </c>
      <c r="AC148">
        <v>17</v>
      </c>
      <c r="AD148">
        <v>62.296129470588198</v>
      </c>
      <c r="AE148">
        <v>0.55349999999999999</v>
      </c>
      <c r="AF148">
        <v>9.6488200631313303E-2</v>
      </c>
      <c r="AG148">
        <v>0.231503851730614</v>
      </c>
      <c r="AH148">
        <v>0.33125355226276898</v>
      </c>
      <c r="AI148">
        <v>295.77892735118598</v>
      </c>
      <c r="AJ148">
        <v>5.6449799514749097</v>
      </c>
      <c r="AK148">
        <v>1.0440275188354</v>
      </c>
      <c r="AL148">
        <v>2.1596663261397002</v>
      </c>
      <c r="AM148">
        <v>3.8</v>
      </c>
      <c r="AN148">
        <v>1.6516250185408199</v>
      </c>
      <c r="AO148">
        <v>239</v>
      </c>
      <c r="AP148">
        <v>1.4198782961460399E-2</v>
      </c>
      <c r="AQ148">
        <v>2.0499999999999998</v>
      </c>
      <c r="AR148">
        <v>2.7144223296967702</v>
      </c>
      <c r="AS148">
        <v>269084.53999999998</v>
      </c>
      <c r="AT148">
        <v>0.55097895328080704</v>
      </c>
      <c r="AU148">
        <v>16703211.119999999</v>
      </c>
    </row>
    <row r="149" spans="1:47" ht="14.5" x14ac:dyDescent="0.35">
      <c r="A149" s="150" t="s">
        <v>928</v>
      </c>
      <c r="B149" s="150" t="s">
        <v>535</v>
      </c>
      <c r="C149" t="s">
        <v>536</v>
      </c>
      <c r="D149" t="s">
        <v>2088</v>
      </c>
      <c r="E149">
        <v>97.88</v>
      </c>
      <c r="F149" t="s">
        <v>1714</v>
      </c>
      <c r="G149" s="151">
        <v>4281829</v>
      </c>
      <c r="H149">
        <v>1.04953396265687</v>
      </c>
      <c r="I149">
        <v>4277337</v>
      </c>
      <c r="J149">
        <v>0</v>
      </c>
      <c r="K149">
        <v>0.63823171530710299</v>
      </c>
      <c r="L149" s="152">
        <v>467388.6372</v>
      </c>
      <c r="M149" s="151">
        <v>31426.5</v>
      </c>
      <c r="N149">
        <v>141</v>
      </c>
      <c r="O149">
        <v>13.956913</v>
      </c>
      <c r="P149">
        <v>0</v>
      </c>
      <c r="Q149">
        <v>170.49698100000001</v>
      </c>
      <c r="R149">
        <v>14270.3</v>
      </c>
      <c r="S149">
        <v>1472.509133</v>
      </c>
      <c r="T149">
        <v>1722.8235234076999</v>
      </c>
      <c r="U149">
        <v>0.128618713293916</v>
      </c>
      <c r="V149">
        <v>0.10086364469428399</v>
      </c>
      <c r="W149">
        <v>0.17495647274875001</v>
      </c>
      <c r="X149">
        <v>12196.9</v>
      </c>
      <c r="Y149">
        <v>111.17</v>
      </c>
      <c r="Z149">
        <v>63710.594135108397</v>
      </c>
      <c r="AA149">
        <v>15.3671875</v>
      </c>
      <c r="AB149">
        <v>13.245562049114</v>
      </c>
      <c r="AC149">
        <v>11.5</v>
      </c>
      <c r="AD149">
        <v>128.04427243478301</v>
      </c>
      <c r="AE149">
        <v>0.21390000000000001</v>
      </c>
      <c r="AF149">
        <v>0.13314851807571901</v>
      </c>
      <c r="AG149">
        <v>0.120568716898158</v>
      </c>
      <c r="AH149">
        <v>0.255257221988969</v>
      </c>
      <c r="AI149">
        <v>201.81199107034701</v>
      </c>
      <c r="AJ149">
        <v>7.2855766396338799</v>
      </c>
      <c r="AK149">
        <v>1.27499727428744</v>
      </c>
      <c r="AL149">
        <v>3.32993145337685</v>
      </c>
      <c r="AM149">
        <v>1</v>
      </c>
      <c r="AN149">
        <v>1.6949248122949701</v>
      </c>
      <c r="AO149">
        <v>149</v>
      </c>
      <c r="AP149">
        <v>3.6057692307692298E-2</v>
      </c>
      <c r="AQ149">
        <v>8.2200000000000006</v>
      </c>
      <c r="AR149">
        <v>2.9295691791013998</v>
      </c>
      <c r="AS149">
        <v>353975.58</v>
      </c>
      <c r="AT149">
        <v>0.72364765276995902</v>
      </c>
      <c r="AU149">
        <v>21013153.510000002</v>
      </c>
    </row>
    <row r="150" spans="1:47" ht="14.5" x14ac:dyDescent="0.35">
      <c r="A150" s="150" t="s">
        <v>929</v>
      </c>
      <c r="B150" s="150" t="s">
        <v>548</v>
      </c>
      <c r="C150" t="s">
        <v>243</v>
      </c>
      <c r="D150" t="s">
        <v>2088</v>
      </c>
      <c r="E150">
        <v>79.983999999999995</v>
      </c>
      <c r="F150" t="s">
        <v>1715</v>
      </c>
      <c r="G150" s="151">
        <v>3145235</v>
      </c>
      <c r="H150">
        <v>1.0321010111432201</v>
      </c>
      <c r="I150">
        <v>3083441</v>
      </c>
      <c r="J150">
        <v>0</v>
      </c>
      <c r="K150">
        <v>0.54115975584678599</v>
      </c>
      <c r="L150" s="152">
        <v>302884.73349999997</v>
      </c>
      <c r="M150" s="151">
        <v>37506</v>
      </c>
      <c r="N150">
        <v>105</v>
      </c>
      <c r="O150">
        <v>41.192129999999999</v>
      </c>
      <c r="P150">
        <v>0</v>
      </c>
      <c r="Q150">
        <v>-152.967939</v>
      </c>
      <c r="R150">
        <v>12517.9</v>
      </c>
      <c r="S150">
        <v>886.74891200000002</v>
      </c>
      <c r="T150">
        <v>1087.04789019842</v>
      </c>
      <c r="U150">
        <v>0.262029991642099</v>
      </c>
      <c r="V150">
        <v>0.16007612310439501</v>
      </c>
      <c r="W150">
        <v>1.1277149444080699E-3</v>
      </c>
      <c r="X150">
        <v>10211.4</v>
      </c>
      <c r="Y150">
        <v>63.32</v>
      </c>
      <c r="Z150">
        <v>46904.350600126301</v>
      </c>
      <c r="AA150">
        <v>9.9600000000000009</v>
      </c>
      <c r="AB150">
        <v>14.004246873025901</v>
      </c>
      <c r="AC150">
        <v>6</v>
      </c>
      <c r="AD150">
        <v>147.79148533333299</v>
      </c>
      <c r="AE150">
        <v>0.40260000000000001</v>
      </c>
      <c r="AF150">
        <v>0.10446378077493999</v>
      </c>
      <c r="AG150">
        <v>0.200295011166817</v>
      </c>
      <c r="AH150">
        <v>0.30954602068047599</v>
      </c>
      <c r="AI150">
        <v>127.08332480029</v>
      </c>
      <c r="AJ150">
        <v>9.7096044049657895</v>
      </c>
      <c r="AK150">
        <v>2.0011984098108999</v>
      </c>
      <c r="AL150">
        <v>5.3131496747743796</v>
      </c>
      <c r="AM150">
        <v>3</v>
      </c>
      <c r="AN150">
        <v>1.4318453685545101</v>
      </c>
      <c r="AO150">
        <v>107</v>
      </c>
      <c r="AP150">
        <v>0</v>
      </c>
      <c r="AQ150">
        <v>4.57</v>
      </c>
      <c r="AR150">
        <v>2.48897700627789</v>
      </c>
      <c r="AS150">
        <v>285216.89</v>
      </c>
      <c r="AT150">
        <v>0.62920228814946</v>
      </c>
      <c r="AU150">
        <v>11100239.699999999</v>
      </c>
    </row>
    <row r="151" spans="1:47" ht="14.5" x14ac:dyDescent="0.35">
      <c r="A151" s="150" t="s">
        <v>930</v>
      </c>
      <c r="B151" s="150" t="s">
        <v>166</v>
      </c>
      <c r="C151" t="s">
        <v>167</v>
      </c>
      <c r="D151" t="s">
        <v>2088</v>
      </c>
      <c r="E151">
        <v>56.893999999999998</v>
      </c>
      <c r="F151" t="s">
        <v>1716</v>
      </c>
      <c r="G151" s="151">
        <v>524103</v>
      </c>
      <c r="H151">
        <v>0.27072782664548201</v>
      </c>
      <c r="I151">
        <v>975710</v>
      </c>
      <c r="J151">
        <v>0</v>
      </c>
      <c r="K151">
        <v>0.84256158217265897</v>
      </c>
      <c r="L151" s="152">
        <v>77928.246199999994</v>
      </c>
      <c r="M151" s="151">
        <v>29681.5</v>
      </c>
      <c r="N151">
        <v>31</v>
      </c>
      <c r="O151">
        <v>92.957536000000005</v>
      </c>
      <c r="P151">
        <v>39.655154000000003</v>
      </c>
      <c r="Q151">
        <v>-231.220519</v>
      </c>
      <c r="R151">
        <v>15171.7</v>
      </c>
      <c r="S151">
        <v>1988.9254539999999</v>
      </c>
      <c r="T151">
        <v>2799.2991780458901</v>
      </c>
      <c r="U151">
        <v>0.89066103278901498</v>
      </c>
      <c r="V151">
        <v>0.202492788349623</v>
      </c>
      <c r="W151">
        <v>4.7206565641348596E-3</v>
      </c>
      <c r="X151">
        <v>10779.6</v>
      </c>
      <c r="Y151">
        <v>144.72</v>
      </c>
      <c r="Z151">
        <v>58945.724156992801</v>
      </c>
      <c r="AA151">
        <v>11.849315068493199</v>
      </c>
      <c r="AB151">
        <v>13.743265989497001</v>
      </c>
      <c r="AC151">
        <v>17</v>
      </c>
      <c r="AD151">
        <v>116.995614941176</v>
      </c>
      <c r="AE151">
        <v>0.37740000000000001</v>
      </c>
      <c r="AF151">
        <v>0.110727633977156</v>
      </c>
      <c r="AG151">
        <v>0.21043534784874399</v>
      </c>
      <c r="AH151">
        <v>0.32501376459846298</v>
      </c>
      <c r="AI151">
        <v>222.848472831702</v>
      </c>
      <c r="AJ151">
        <v>8.4682691791376499</v>
      </c>
      <c r="AK151">
        <v>1.2326626642209799</v>
      </c>
      <c r="AL151">
        <v>4.47565603784951</v>
      </c>
      <c r="AM151">
        <v>0.5</v>
      </c>
      <c r="AN151">
        <v>1.07248521268213</v>
      </c>
      <c r="AO151">
        <v>14</v>
      </c>
      <c r="AP151">
        <v>4.04721753794266E-2</v>
      </c>
      <c r="AQ151">
        <v>80.290000000000006</v>
      </c>
      <c r="AR151">
        <v>3.9715042108257199</v>
      </c>
      <c r="AS151">
        <v>210519.96</v>
      </c>
      <c r="AT151">
        <v>0.614245690521938</v>
      </c>
      <c r="AU151">
        <v>30175333.640000001</v>
      </c>
    </row>
    <row r="152" spans="1:47" ht="14.5" x14ac:dyDescent="0.35">
      <c r="A152" s="150" t="s">
        <v>931</v>
      </c>
      <c r="B152" s="150" t="s">
        <v>629</v>
      </c>
      <c r="C152" t="s">
        <v>334</v>
      </c>
      <c r="D152" t="s">
        <v>2089</v>
      </c>
      <c r="E152">
        <v>88.531999999999996</v>
      </c>
      <c r="F152" t="s">
        <v>1717</v>
      </c>
      <c r="G152" s="151">
        <v>-229604</v>
      </c>
      <c r="H152">
        <v>0.22408338773591499</v>
      </c>
      <c r="I152">
        <v>-229604</v>
      </c>
      <c r="J152">
        <v>0</v>
      </c>
      <c r="K152">
        <v>0.80451063803482703</v>
      </c>
      <c r="L152" s="152">
        <v>178015.84700000001</v>
      </c>
      <c r="M152" s="151">
        <v>39470.5</v>
      </c>
      <c r="N152">
        <v>79</v>
      </c>
      <c r="O152">
        <v>44.239024999999998</v>
      </c>
      <c r="P152">
        <v>0</v>
      </c>
      <c r="Q152">
        <v>158.34286800000001</v>
      </c>
      <c r="R152">
        <v>11742.1</v>
      </c>
      <c r="S152">
        <v>2060.2401869999999</v>
      </c>
      <c r="T152">
        <v>2465.9797598772202</v>
      </c>
      <c r="U152">
        <v>0.241782526689448</v>
      </c>
      <c r="V152">
        <v>0.14796219145879599</v>
      </c>
      <c r="W152">
        <v>1.70481481827342E-3</v>
      </c>
      <c r="X152">
        <v>9810.1</v>
      </c>
      <c r="Y152">
        <v>127.92</v>
      </c>
      <c r="Z152">
        <v>57978.948248905603</v>
      </c>
      <c r="AA152">
        <v>13.478260869565201</v>
      </c>
      <c r="AB152">
        <v>16.1056925187617</v>
      </c>
      <c r="AC152">
        <v>16</v>
      </c>
      <c r="AD152">
        <v>128.76501168749999</v>
      </c>
      <c r="AE152">
        <v>0.21390000000000001</v>
      </c>
      <c r="AF152">
        <v>0.11554922996638101</v>
      </c>
      <c r="AG152">
        <v>0.204125324880923</v>
      </c>
      <c r="AH152">
        <v>0.32136730137900199</v>
      </c>
      <c r="AI152">
        <v>187.37621100485799</v>
      </c>
      <c r="AJ152">
        <v>5.7019907522536499</v>
      </c>
      <c r="AK152">
        <v>1.5036303232825601</v>
      </c>
      <c r="AL152">
        <v>2.7398216506061499</v>
      </c>
      <c r="AM152">
        <v>4.3600000000000003</v>
      </c>
      <c r="AN152">
        <v>1.7456502307556401</v>
      </c>
      <c r="AO152">
        <v>192</v>
      </c>
      <c r="AP152">
        <v>9.7427903351519907E-2</v>
      </c>
      <c r="AQ152">
        <v>5.96</v>
      </c>
      <c r="AR152">
        <v>3.5366795440748202</v>
      </c>
      <c r="AS152">
        <v>396986.7</v>
      </c>
      <c r="AT152">
        <v>0.60655009875743604</v>
      </c>
      <c r="AU152">
        <v>24191472.780000001</v>
      </c>
    </row>
    <row r="153" spans="1:47" ht="14.5" x14ac:dyDescent="0.35">
      <c r="A153" s="150" t="s">
        <v>932</v>
      </c>
      <c r="B153" s="150" t="s">
        <v>168</v>
      </c>
      <c r="C153" t="s">
        <v>167</v>
      </c>
      <c r="D153" t="s">
        <v>2088</v>
      </c>
      <c r="E153">
        <v>68.769000000000005</v>
      </c>
      <c r="F153" t="s">
        <v>1718</v>
      </c>
      <c r="G153" s="151">
        <v>308676</v>
      </c>
      <c r="H153">
        <v>4.35127296565746E-2</v>
      </c>
      <c r="I153">
        <v>330988</v>
      </c>
      <c r="J153">
        <v>3.9166220564363103E-3</v>
      </c>
      <c r="K153">
        <v>0.69873465741576202</v>
      </c>
      <c r="L153" s="152">
        <v>124006.77129999999</v>
      </c>
      <c r="M153" s="151">
        <v>32626.5</v>
      </c>
      <c r="N153">
        <v>51</v>
      </c>
      <c r="O153">
        <v>24.829266000000001</v>
      </c>
      <c r="P153">
        <v>0</v>
      </c>
      <c r="Q153">
        <v>-198.194714</v>
      </c>
      <c r="R153">
        <v>12807.2</v>
      </c>
      <c r="S153">
        <v>974.27070500000002</v>
      </c>
      <c r="T153">
        <v>1246.23056667483</v>
      </c>
      <c r="U153">
        <v>0.40958536262259898</v>
      </c>
      <c r="V153">
        <v>0.16778829760666999</v>
      </c>
      <c r="W153">
        <v>0</v>
      </c>
      <c r="X153">
        <v>10012.4</v>
      </c>
      <c r="Y153">
        <v>72.44</v>
      </c>
      <c r="Z153">
        <v>50248.424903368301</v>
      </c>
      <c r="AA153">
        <v>11.8333333333333</v>
      </c>
      <c r="AB153">
        <v>13.449347114853699</v>
      </c>
      <c r="AC153">
        <v>11.2</v>
      </c>
      <c r="AD153">
        <v>86.988455803571398</v>
      </c>
      <c r="AE153">
        <v>0.21390000000000001</v>
      </c>
      <c r="AF153">
        <v>0.10426121787336</v>
      </c>
      <c r="AG153">
        <v>0.25551606271159799</v>
      </c>
      <c r="AH153">
        <v>0.36185347670280599</v>
      </c>
      <c r="AI153">
        <v>473.20421073319699</v>
      </c>
      <c r="AJ153">
        <v>2.5402357552344901</v>
      </c>
      <c r="AK153">
        <v>0.67406605658212404</v>
      </c>
      <c r="AL153">
        <v>1.56189165974375</v>
      </c>
      <c r="AM153">
        <v>5.6</v>
      </c>
      <c r="AN153">
        <v>0.90200530218307995</v>
      </c>
      <c r="AO153">
        <v>31</v>
      </c>
      <c r="AP153">
        <v>0</v>
      </c>
      <c r="AQ153">
        <v>10.9</v>
      </c>
      <c r="AR153">
        <v>3.5510932873307901</v>
      </c>
      <c r="AS153">
        <v>134072.32000000001</v>
      </c>
      <c r="AT153">
        <v>0.56237506962251904</v>
      </c>
      <c r="AU153">
        <v>12477716.57</v>
      </c>
    </row>
    <row r="154" spans="1:47" ht="14.5" x14ac:dyDescent="0.35">
      <c r="A154" s="150" t="s">
        <v>933</v>
      </c>
      <c r="B154" s="150" t="s">
        <v>417</v>
      </c>
      <c r="C154" t="s">
        <v>603</v>
      </c>
      <c r="D154" t="s">
        <v>2088</v>
      </c>
      <c r="E154">
        <v>80.317999999999998</v>
      </c>
      <c r="F154" t="s">
        <v>1719</v>
      </c>
      <c r="G154" s="151">
        <v>-153931</v>
      </c>
      <c r="H154">
        <v>0.38729466216918101</v>
      </c>
      <c r="I154">
        <v>-114771</v>
      </c>
      <c r="J154">
        <v>0</v>
      </c>
      <c r="K154">
        <v>0.828574210282635</v>
      </c>
      <c r="L154" s="152">
        <v>139885.64749999999</v>
      </c>
      <c r="M154" s="151">
        <v>34965</v>
      </c>
      <c r="N154">
        <v>30</v>
      </c>
      <c r="O154">
        <v>13.215909999999999</v>
      </c>
      <c r="P154">
        <v>0</v>
      </c>
      <c r="Q154">
        <v>19.806674999999998</v>
      </c>
      <c r="R154">
        <v>13671.2</v>
      </c>
      <c r="S154">
        <v>725.61552700000004</v>
      </c>
      <c r="T154">
        <v>853.68614480909002</v>
      </c>
      <c r="U154">
        <v>0.34693258155706502</v>
      </c>
      <c r="V154">
        <v>0.14737044897883</v>
      </c>
      <c r="W154">
        <v>1.3781402999112E-3</v>
      </c>
      <c r="X154">
        <v>11620.2</v>
      </c>
      <c r="Y154">
        <v>54</v>
      </c>
      <c r="Z154">
        <v>59764.537037037</v>
      </c>
      <c r="AA154">
        <v>16.296296296296301</v>
      </c>
      <c r="AB154">
        <v>13.437324574074101</v>
      </c>
      <c r="AC154">
        <v>10</v>
      </c>
      <c r="AD154">
        <v>72.561552699999993</v>
      </c>
      <c r="AE154">
        <v>0.27679999999999999</v>
      </c>
      <c r="AF154">
        <v>0.122694318139906</v>
      </c>
      <c r="AG154">
        <v>0.178228287306331</v>
      </c>
      <c r="AH154">
        <v>0.30266162782335598</v>
      </c>
      <c r="AI154">
        <v>178.77235970448001</v>
      </c>
      <c r="AJ154">
        <v>7.3958068917668802</v>
      </c>
      <c r="AK154">
        <v>1.3437174683934601</v>
      </c>
      <c r="AL154">
        <v>4.1064883595436301</v>
      </c>
      <c r="AM154">
        <v>0</v>
      </c>
      <c r="AN154">
        <v>1.4749020953968801</v>
      </c>
      <c r="AO154">
        <v>116</v>
      </c>
      <c r="AP154">
        <v>0</v>
      </c>
      <c r="AQ154">
        <v>3.15</v>
      </c>
      <c r="AR154">
        <v>3.67546263722291</v>
      </c>
      <c r="AS154">
        <v>88982.66</v>
      </c>
      <c r="AT154">
        <v>0.49342782171320398</v>
      </c>
      <c r="AU154">
        <v>9920023.8100000005</v>
      </c>
    </row>
    <row r="155" spans="1:47" ht="14.5" x14ac:dyDescent="0.35">
      <c r="A155" s="150" t="s">
        <v>934</v>
      </c>
      <c r="B155" s="150" t="s">
        <v>602</v>
      </c>
      <c r="C155" t="s">
        <v>359</v>
      </c>
      <c r="D155" t="s">
        <v>2089</v>
      </c>
      <c r="E155">
        <v>80.144000000000005</v>
      </c>
      <c r="F155" t="s">
        <v>1720</v>
      </c>
      <c r="G155" s="151">
        <v>637835</v>
      </c>
      <c r="H155">
        <v>0.36541636807616401</v>
      </c>
      <c r="I155">
        <v>659709</v>
      </c>
      <c r="J155">
        <v>0</v>
      </c>
      <c r="K155">
        <v>0.65042034803484405</v>
      </c>
      <c r="L155" s="152">
        <v>175989.89670000001</v>
      </c>
      <c r="M155" s="151">
        <v>36308</v>
      </c>
      <c r="N155">
        <v>50</v>
      </c>
      <c r="O155">
        <v>37.319789</v>
      </c>
      <c r="P155">
        <v>0</v>
      </c>
      <c r="Q155">
        <v>-49.854261000000001</v>
      </c>
      <c r="R155">
        <v>12732.3</v>
      </c>
      <c r="S155">
        <v>1112.1350620000001</v>
      </c>
      <c r="T155">
        <v>1307.5278356062699</v>
      </c>
      <c r="U155">
        <v>0.46711316884998999</v>
      </c>
      <c r="V155">
        <v>0.12646121393482301</v>
      </c>
      <c r="W155">
        <v>0</v>
      </c>
      <c r="X155">
        <v>10829.6</v>
      </c>
      <c r="Y155">
        <v>69.849999999999994</v>
      </c>
      <c r="Z155">
        <v>59060.761632068701</v>
      </c>
      <c r="AA155">
        <v>14.48</v>
      </c>
      <c r="AB155">
        <v>15.921761803865399</v>
      </c>
      <c r="AC155">
        <v>8</v>
      </c>
      <c r="AD155">
        <v>139.01688275000001</v>
      </c>
      <c r="AE155">
        <v>0.37740000000000001</v>
      </c>
      <c r="AF155">
        <v>0.11552524350169199</v>
      </c>
      <c r="AG155">
        <v>0.194237206291242</v>
      </c>
      <c r="AH155">
        <v>0.32861935348655202</v>
      </c>
      <c r="AI155">
        <v>223.28852716271999</v>
      </c>
      <c r="AJ155">
        <v>5.7172256742118304</v>
      </c>
      <c r="AK155">
        <v>1.8954004196080201</v>
      </c>
      <c r="AL155">
        <v>2.1281628658985898</v>
      </c>
      <c r="AM155">
        <v>3.5</v>
      </c>
      <c r="AN155">
        <v>1.52444331861768</v>
      </c>
      <c r="AO155">
        <v>143</v>
      </c>
      <c r="AP155">
        <v>2.9806259314456001E-3</v>
      </c>
      <c r="AQ155">
        <v>4.67</v>
      </c>
      <c r="AR155">
        <v>2.4860452439112</v>
      </c>
      <c r="AS155">
        <v>404423.93</v>
      </c>
      <c r="AT155">
        <v>0.60586666006539003</v>
      </c>
      <c r="AU155">
        <v>14160009.630000001</v>
      </c>
    </row>
    <row r="156" spans="1:47" ht="14.5" x14ac:dyDescent="0.35">
      <c r="A156" s="150" t="s">
        <v>1537</v>
      </c>
      <c r="B156" s="150" t="s">
        <v>646</v>
      </c>
      <c r="C156" t="s">
        <v>647</v>
      </c>
      <c r="D156" t="s">
        <v>2086</v>
      </c>
      <c r="E156">
        <v>77.628</v>
      </c>
      <c r="F156" t="s">
        <v>1721</v>
      </c>
      <c r="G156" s="151">
        <v>723091</v>
      </c>
      <c r="H156">
        <v>0.60139786766026204</v>
      </c>
      <c r="I156">
        <v>1167979</v>
      </c>
      <c r="J156">
        <v>2.5513949098789099E-3</v>
      </c>
      <c r="K156">
        <v>0.76081585107559702</v>
      </c>
      <c r="L156" s="152">
        <v>96134.567899999995</v>
      </c>
      <c r="M156" s="151">
        <v>32782</v>
      </c>
      <c r="N156">
        <v>0</v>
      </c>
      <c r="O156">
        <v>8.7379990000000003</v>
      </c>
      <c r="P156">
        <v>2</v>
      </c>
      <c r="Q156">
        <v>12.574055</v>
      </c>
      <c r="R156">
        <v>18605.099999999999</v>
      </c>
      <c r="S156">
        <v>766.251034</v>
      </c>
      <c r="T156">
        <v>1050.18395072311</v>
      </c>
      <c r="U156">
        <v>1</v>
      </c>
      <c r="V156">
        <v>0.13531159685195299</v>
      </c>
      <c r="W156">
        <v>0</v>
      </c>
      <c r="X156">
        <v>13574.9</v>
      </c>
      <c r="Y156">
        <v>58.2</v>
      </c>
      <c r="Z156">
        <v>66817.453608247393</v>
      </c>
      <c r="AA156">
        <v>14.966101694915301</v>
      </c>
      <c r="AB156">
        <v>13.165825326460499</v>
      </c>
      <c r="AC156">
        <v>7</v>
      </c>
      <c r="AD156">
        <v>109.464433428571</v>
      </c>
      <c r="AE156">
        <v>0.52839999999999998</v>
      </c>
      <c r="AF156">
        <v>0.12101570117982401</v>
      </c>
      <c r="AG156">
        <v>0.20252153195175501</v>
      </c>
      <c r="AH156">
        <v>0.32740281735108101</v>
      </c>
      <c r="AI156">
        <v>238.183039110914</v>
      </c>
      <c r="AJ156">
        <v>5.8231019462160596</v>
      </c>
      <c r="AK156">
        <v>1.5764350603809101</v>
      </c>
      <c r="AL156">
        <v>3.2169811186358999</v>
      </c>
      <c r="AM156">
        <v>0</v>
      </c>
      <c r="AN156">
        <v>1.00065360535683</v>
      </c>
      <c r="AO156">
        <v>87</v>
      </c>
      <c r="AP156">
        <v>4.2372881355932203E-3</v>
      </c>
      <c r="AQ156">
        <v>5.29</v>
      </c>
      <c r="AR156">
        <v>2.8417783863804602</v>
      </c>
      <c r="AS156">
        <v>176195.55</v>
      </c>
      <c r="AT156">
        <v>0.72840213470940496</v>
      </c>
      <c r="AU156">
        <v>14256141.57</v>
      </c>
    </row>
    <row r="157" spans="1:47" ht="14.5" x14ac:dyDescent="0.35">
      <c r="A157" s="150" t="s">
        <v>935</v>
      </c>
      <c r="B157" s="150" t="s">
        <v>777</v>
      </c>
      <c r="C157" t="s">
        <v>123</v>
      </c>
      <c r="D157" t="s">
        <v>2085</v>
      </c>
      <c r="E157">
        <v>95.146000000000001</v>
      </c>
      <c r="F157" t="s">
        <v>1722</v>
      </c>
      <c r="G157" s="151">
        <v>1593633</v>
      </c>
      <c r="H157">
        <v>0.62624358998282503</v>
      </c>
      <c r="I157">
        <v>1443659</v>
      </c>
      <c r="J157">
        <v>0</v>
      </c>
      <c r="K157">
        <v>0.71161212267458296</v>
      </c>
      <c r="L157" s="152">
        <v>280788.06770000001</v>
      </c>
      <c r="M157" s="151">
        <v>41886</v>
      </c>
      <c r="N157">
        <v>77</v>
      </c>
      <c r="O157">
        <v>20.505500000000001</v>
      </c>
      <c r="P157">
        <v>0</v>
      </c>
      <c r="Q157">
        <v>101.211927</v>
      </c>
      <c r="R157">
        <v>14264.4</v>
      </c>
      <c r="S157">
        <v>1347.493416</v>
      </c>
      <c r="T157">
        <v>1605.5207918091701</v>
      </c>
      <c r="U157">
        <v>0.187795597362681</v>
      </c>
      <c r="V157">
        <v>0.12409049203102</v>
      </c>
      <c r="W157">
        <v>0</v>
      </c>
      <c r="X157">
        <v>11971.9</v>
      </c>
      <c r="Y157">
        <v>92.76</v>
      </c>
      <c r="Z157">
        <v>69204.973156533</v>
      </c>
      <c r="AA157">
        <v>15.958762886597899</v>
      </c>
      <c r="AB157">
        <v>14.526664683052999</v>
      </c>
      <c r="AC157">
        <v>10.31</v>
      </c>
      <c r="AD157">
        <v>130.69771251212401</v>
      </c>
      <c r="AE157">
        <v>0.3145</v>
      </c>
      <c r="AF157">
        <v>0.11707357144304401</v>
      </c>
      <c r="AG157">
        <v>0.16922593790263199</v>
      </c>
      <c r="AH157">
        <v>0.290025503132053</v>
      </c>
      <c r="AI157">
        <v>186.17753305593899</v>
      </c>
      <c r="AJ157">
        <v>8.1029778413779106</v>
      </c>
      <c r="AK157">
        <v>1.3640641679256</v>
      </c>
      <c r="AL157">
        <v>3.2606649181059701</v>
      </c>
      <c r="AM157">
        <v>2</v>
      </c>
      <c r="AN157">
        <v>1.45653922745196</v>
      </c>
      <c r="AO157">
        <v>105</v>
      </c>
      <c r="AP157">
        <v>1.5151515151515201E-2</v>
      </c>
      <c r="AQ157">
        <v>7.4</v>
      </c>
      <c r="AR157">
        <v>3.5281236055441401</v>
      </c>
      <c r="AS157">
        <v>225186.54</v>
      </c>
      <c r="AT157">
        <v>0.61583891916314104</v>
      </c>
      <c r="AU157">
        <v>19221178.469999999</v>
      </c>
    </row>
    <row r="158" spans="1:47" ht="14.5" x14ac:dyDescent="0.35">
      <c r="A158" s="150" t="s">
        <v>936</v>
      </c>
      <c r="B158" s="150" t="s">
        <v>169</v>
      </c>
      <c r="C158" t="s">
        <v>170</v>
      </c>
      <c r="D158" t="s">
        <v>2085</v>
      </c>
      <c r="E158">
        <v>85.606999999999999</v>
      </c>
      <c r="F158" t="s">
        <v>1723</v>
      </c>
      <c r="G158" s="151">
        <v>-33798</v>
      </c>
      <c r="H158">
        <v>0.49042498830586201</v>
      </c>
      <c r="I158">
        <v>279122</v>
      </c>
      <c r="J158">
        <v>1.1103739078512601E-2</v>
      </c>
      <c r="K158">
        <v>0.78841404085881095</v>
      </c>
      <c r="L158" s="152">
        <v>163360.90779999999</v>
      </c>
      <c r="M158" s="151">
        <v>35088</v>
      </c>
      <c r="N158">
        <v>151</v>
      </c>
      <c r="O158">
        <v>52.091292000000003</v>
      </c>
      <c r="P158">
        <v>0</v>
      </c>
      <c r="Q158">
        <v>-80.370379999999997</v>
      </c>
      <c r="R158">
        <v>14591.8</v>
      </c>
      <c r="S158">
        <v>1790.8811330000001</v>
      </c>
      <c r="T158">
        <v>2121.4643900596702</v>
      </c>
      <c r="U158">
        <v>0.32132264135031202</v>
      </c>
      <c r="V158">
        <v>0.140227618334064</v>
      </c>
      <c r="W158">
        <v>4.70860898840012E-3</v>
      </c>
      <c r="X158">
        <v>12318</v>
      </c>
      <c r="Y158">
        <v>122.58</v>
      </c>
      <c r="Z158">
        <v>65636.699869472999</v>
      </c>
      <c r="AA158">
        <v>13.8449612403101</v>
      </c>
      <c r="AB158">
        <v>14.6098966634035</v>
      </c>
      <c r="AC158">
        <v>10</v>
      </c>
      <c r="AD158">
        <v>179.0881133</v>
      </c>
      <c r="AE158">
        <v>0.28939999999999999</v>
      </c>
      <c r="AF158">
        <v>0.11231280193450401</v>
      </c>
      <c r="AG158">
        <v>0.17829727514587901</v>
      </c>
      <c r="AH158">
        <v>0.29572534772792303</v>
      </c>
      <c r="AI158">
        <v>197.59658722140301</v>
      </c>
      <c r="AJ158">
        <v>6.9315744393453</v>
      </c>
      <c r="AK158">
        <v>1.10512634511914</v>
      </c>
      <c r="AL158">
        <v>2.9800692058145302</v>
      </c>
      <c r="AM158">
        <v>0.5</v>
      </c>
      <c r="AN158">
        <v>1.25706105587191</v>
      </c>
      <c r="AO158">
        <v>117</v>
      </c>
      <c r="AP158">
        <v>0</v>
      </c>
      <c r="AQ158">
        <v>8.17</v>
      </c>
      <c r="AR158">
        <v>3.65228344303797</v>
      </c>
      <c r="AS158">
        <v>370117.35</v>
      </c>
      <c r="AT158">
        <v>0.64997489578096801</v>
      </c>
      <c r="AU158">
        <v>26132142.18</v>
      </c>
    </row>
    <row r="159" spans="1:47" ht="14.5" x14ac:dyDescent="0.35">
      <c r="A159" s="150" t="s">
        <v>937</v>
      </c>
      <c r="B159" s="150" t="s">
        <v>772</v>
      </c>
      <c r="C159" t="s">
        <v>129</v>
      </c>
      <c r="D159" t="s">
        <v>2088</v>
      </c>
      <c r="E159">
        <v>86.671000000000006</v>
      </c>
      <c r="F159" t="s">
        <v>1724</v>
      </c>
      <c r="G159" s="151">
        <v>136544</v>
      </c>
      <c r="H159">
        <v>0.74636848460718397</v>
      </c>
      <c r="I159">
        <v>136544</v>
      </c>
      <c r="J159">
        <v>6.1065722989556504E-3</v>
      </c>
      <c r="K159">
        <v>0.75674923841380504</v>
      </c>
      <c r="L159" s="152">
        <v>165154.50930000001</v>
      </c>
      <c r="M159" s="151">
        <v>35679</v>
      </c>
      <c r="N159">
        <v>24</v>
      </c>
      <c r="O159">
        <v>2.2356280000000002</v>
      </c>
      <c r="P159">
        <v>0</v>
      </c>
      <c r="Q159">
        <v>15.184025999999999</v>
      </c>
      <c r="R159">
        <v>13674.5</v>
      </c>
      <c r="S159">
        <v>534.66022099999998</v>
      </c>
      <c r="T159">
        <v>608.44921302003502</v>
      </c>
      <c r="U159">
        <v>0.26172225743347399</v>
      </c>
      <c r="V159">
        <v>0.119364470168803</v>
      </c>
      <c r="W159">
        <v>0</v>
      </c>
      <c r="X159">
        <v>12016.2</v>
      </c>
      <c r="Y159">
        <v>44.52</v>
      </c>
      <c r="Z159">
        <v>56691.192946990101</v>
      </c>
      <c r="AA159">
        <v>14.9016393442623</v>
      </c>
      <c r="AB159">
        <v>12.009438926325201</v>
      </c>
      <c r="AC159">
        <v>4</v>
      </c>
      <c r="AD159">
        <v>133.66505524999999</v>
      </c>
      <c r="AE159">
        <v>0.3271</v>
      </c>
      <c r="AF159">
        <v>0.10746113871320399</v>
      </c>
      <c r="AG159">
        <v>0.19832465256739601</v>
      </c>
      <c r="AH159">
        <v>0.32050016927184399</v>
      </c>
      <c r="AI159">
        <v>190.74170098021901</v>
      </c>
      <c r="AJ159">
        <v>9.1628035339569696</v>
      </c>
      <c r="AK159">
        <v>1.85807426800808</v>
      </c>
      <c r="AL159">
        <v>3.1760971543998</v>
      </c>
      <c r="AM159">
        <v>2.5</v>
      </c>
      <c r="AN159">
        <v>1.4002794236123199</v>
      </c>
      <c r="AO159">
        <v>69</v>
      </c>
      <c r="AP159">
        <v>8.2191780821917804E-2</v>
      </c>
      <c r="AQ159">
        <v>2</v>
      </c>
      <c r="AR159">
        <v>3.5271058462187699</v>
      </c>
      <c r="AS159">
        <v>138811.31</v>
      </c>
      <c r="AT159">
        <v>0.721132966260288</v>
      </c>
      <c r="AU159">
        <v>7311225.4800000004</v>
      </c>
    </row>
    <row r="160" spans="1:47" ht="14.5" x14ac:dyDescent="0.35">
      <c r="A160" s="150" t="s">
        <v>938</v>
      </c>
      <c r="B160" s="150" t="s">
        <v>421</v>
      </c>
      <c r="C160" t="s">
        <v>197</v>
      </c>
      <c r="D160" t="s">
        <v>2088</v>
      </c>
      <c r="E160">
        <v>74.075000000000003</v>
      </c>
      <c r="F160" t="s">
        <v>1725</v>
      </c>
      <c r="G160" s="151">
        <v>-458968</v>
      </c>
      <c r="H160">
        <v>0.21840993071606099</v>
      </c>
      <c r="I160">
        <v>-126333</v>
      </c>
      <c r="J160">
        <v>0</v>
      </c>
      <c r="K160">
        <v>0.88231579003545502</v>
      </c>
      <c r="L160" s="152">
        <v>149498.9847</v>
      </c>
      <c r="M160" s="151">
        <v>40159.5</v>
      </c>
      <c r="N160">
        <v>91</v>
      </c>
      <c r="O160">
        <v>107.621545</v>
      </c>
      <c r="P160">
        <v>0</v>
      </c>
      <c r="Q160">
        <v>178.62869699999999</v>
      </c>
      <c r="R160">
        <v>12744.7</v>
      </c>
      <c r="S160">
        <v>3442.2264599999999</v>
      </c>
      <c r="T160">
        <v>4386.0097172421301</v>
      </c>
      <c r="U160">
        <v>0.414015259181989</v>
      </c>
      <c r="V160">
        <v>0.17515684630464401</v>
      </c>
      <c r="W160">
        <v>8.0137879714049995E-3</v>
      </c>
      <c r="X160">
        <v>10002.299999999999</v>
      </c>
      <c r="Y160">
        <v>197.77</v>
      </c>
      <c r="Z160">
        <v>67924.351367750394</v>
      </c>
      <c r="AA160">
        <v>13.657142857142899</v>
      </c>
      <c r="AB160">
        <v>17.4052002831572</v>
      </c>
      <c r="AC160">
        <v>27.85</v>
      </c>
      <c r="AD160">
        <v>123.59879569120299</v>
      </c>
      <c r="AE160">
        <v>0.3523</v>
      </c>
      <c r="AF160">
        <v>0.117859354952906</v>
      </c>
      <c r="AG160">
        <v>0.17461120950141701</v>
      </c>
      <c r="AH160">
        <v>0.29749812976405499</v>
      </c>
      <c r="AI160">
        <v>176.01195245010101</v>
      </c>
      <c r="AJ160">
        <v>6.1156622427472396</v>
      </c>
      <c r="AK160">
        <v>0.92029217344228897</v>
      </c>
      <c r="AL160">
        <v>3.1842999275425701</v>
      </c>
      <c r="AM160">
        <v>2.38</v>
      </c>
      <c r="AN160">
        <v>1.53876326374387</v>
      </c>
      <c r="AO160">
        <v>63</v>
      </c>
      <c r="AP160">
        <v>2.2048015678588901E-2</v>
      </c>
      <c r="AQ160">
        <v>31.83</v>
      </c>
      <c r="AR160">
        <v>4.5306854699637098</v>
      </c>
      <c r="AS160">
        <v>78847.520000000004</v>
      </c>
      <c r="AT160">
        <v>0.60903088352363099</v>
      </c>
      <c r="AU160">
        <v>43870187.840000004</v>
      </c>
    </row>
    <row r="161" spans="1:47" ht="14.5" x14ac:dyDescent="0.35">
      <c r="A161" s="150" t="s">
        <v>939</v>
      </c>
      <c r="B161" s="150" t="s">
        <v>544</v>
      </c>
      <c r="C161" t="s">
        <v>294</v>
      </c>
      <c r="D161" t="s">
        <v>2088</v>
      </c>
      <c r="E161">
        <v>80.578000000000003</v>
      </c>
      <c r="F161" t="s">
        <v>1726</v>
      </c>
      <c r="G161" s="151">
        <v>1313764</v>
      </c>
      <c r="H161">
        <v>0.41034287110905299</v>
      </c>
      <c r="I161">
        <v>1313764</v>
      </c>
      <c r="J161">
        <v>4.0611382101144997E-2</v>
      </c>
      <c r="K161">
        <v>0.63551050805445697</v>
      </c>
      <c r="L161" s="152">
        <v>310937.3921</v>
      </c>
      <c r="M161" s="151">
        <v>35894</v>
      </c>
      <c r="N161">
        <v>46</v>
      </c>
      <c r="O161">
        <v>28.406019000000001</v>
      </c>
      <c r="P161">
        <v>0</v>
      </c>
      <c r="Q161">
        <v>-322.94068499999997</v>
      </c>
      <c r="R161">
        <v>16044.8</v>
      </c>
      <c r="S161">
        <v>1408.495649</v>
      </c>
      <c r="T161">
        <v>1750.7306035630199</v>
      </c>
      <c r="U161">
        <v>0.498032357784018</v>
      </c>
      <c r="V161">
        <v>0.14562513071703501</v>
      </c>
      <c r="W161">
        <v>7.0997734406206897E-4</v>
      </c>
      <c r="X161">
        <v>12908.4</v>
      </c>
      <c r="Y161">
        <v>82.4</v>
      </c>
      <c r="Z161">
        <v>59234.466019417501</v>
      </c>
      <c r="AA161">
        <v>15.3368421052632</v>
      </c>
      <c r="AB161">
        <v>17.093393798543701</v>
      </c>
      <c r="AC161">
        <v>9</v>
      </c>
      <c r="AD161">
        <v>156.499516555556</v>
      </c>
      <c r="AE161">
        <v>0.47810000000000002</v>
      </c>
      <c r="AF161">
        <v>0.10222884970762899</v>
      </c>
      <c r="AG161">
        <v>0.25058262007761001</v>
      </c>
      <c r="AH161">
        <v>0.35640911853526502</v>
      </c>
      <c r="AI161">
        <v>195.678275751635</v>
      </c>
      <c r="AJ161">
        <v>14.3691240221761</v>
      </c>
      <c r="AK161">
        <v>1.03111105467106</v>
      </c>
      <c r="AL161">
        <v>2.89135549250395</v>
      </c>
      <c r="AM161">
        <v>0</v>
      </c>
      <c r="AN161">
        <v>1.65726143974651</v>
      </c>
      <c r="AO161">
        <v>208</v>
      </c>
      <c r="AP161">
        <v>9.5579450418160107E-3</v>
      </c>
      <c r="AQ161">
        <v>4.0199999999999996</v>
      </c>
      <c r="AR161">
        <v>2.5098749916809</v>
      </c>
      <c r="AS161">
        <v>372808.51</v>
      </c>
      <c r="AT161">
        <v>0.56918489241598202</v>
      </c>
      <c r="AU161">
        <v>22599074.59</v>
      </c>
    </row>
    <row r="162" spans="1:47" ht="14.5" x14ac:dyDescent="0.35">
      <c r="A162" s="150" t="s">
        <v>1538</v>
      </c>
      <c r="B162" s="150" t="s">
        <v>474</v>
      </c>
      <c r="C162" t="s">
        <v>203</v>
      </c>
      <c r="D162" t="s">
        <v>2085</v>
      </c>
      <c r="E162">
        <v>89.710999999999999</v>
      </c>
      <c r="F162" t="s">
        <v>1727</v>
      </c>
      <c r="G162" s="151">
        <v>263265</v>
      </c>
      <c r="H162">
        <v>0.217455684810855</v>
      </c>
      <c r="I162">
        <v>-70687</v>
      </c>
      <c r="J162">
        <v>0</v>
      </c>
      <c r="K162">
        <v>0.70239262598909202</v>
      </c>
      <c r="L162" s="152">
        <v>261865.8273</v>
      </c>
      <c r="M162" s="151">
        <v>37072</v>
      </c>
      <c r="N162">
        <v>55</v>
      </c>
      <c r="O162">
        <v>37.120193999999998</v>
      </c>
      <c r="P162">
        <v>0</v>
      </c>
      <c r="Q162">
        <v>81.523650000000004</v>
      </c>
      <c r="R162">
        <v>12654.5</v>
      </c>
      <c r="S162">
        <v>1379.1920970000001</v>
      </c>
      <c r="T162">
        <v>1618.0709548846401</v>
      </c>
      <c r="U162">
        <v>0.31679180075812202</v>
      </c>
      <c r="V162">
        <v>0.12711883020600001</v>
      </c>
      <c r="W162">
        <v>8.8355980479490805E-3</v>
      </c>
      <c r="X162">
        <v>10786.3</v>
      </c>
      <c r="Y162">
        <v>88.31</v>
      </c>
      <c r="Z162">
        <v>70576.501188993294</v>
      </c>
      <c r="AA162">
        <v>17.726315789473698</v>
      </c>
      <c r="AB162">
        <v>15.6176208470162</v>
      </c>
      <c r="AC162">
        <v>22.9</v>
      </c>
      <c r="AD162">
        <v>60.226729126637601</v>
      </c>
      <c r="AE162">
        <v>0.3901</v>
      </c>
      <c r="AF162">
        <v>0.10799798300973899</v>
      </c>
      <c r="AG162">
        <v>0.136897227296716</v>
      </c>
      <c r="AH162">
        <v>0.25000093129539303</v>
      </c>
      <c r="AI162">
        <v>156.527869083345</v>
      </c>
      <c r="AJ162">
        <v>6.6774884427604002</v>
      </c>
      <c r="AK162">
        <v>1.36613992829416</v>
      </c>
      <c r="AL162">
        <v>3.73672571126819</v>
      </c>
      <c r="AM162">
        <v>3.5</v>
      </c>
      <c r="AN162">
        <v>1.20124460522592</v>
      </c>
      <c r="AO162">
        <v>69</v>
      </c>
      <c r="AP162">
        <v>1.5384615384615399E-2</v>
      </c>
      <c r="AQ162">
        <v>7.2</v>
      </c>
      <c r="AR162">
        <v>2.5574622478306699</v>
      </c>
      <c r="AS162">
        <v>403964.84</v>
      </c>
      <c r="AT162">
        <v>0.63463079558073898</v>
      </c>
      <c r="AU162">
        <v>17453025.93</v>
      </c>
    </row>
    <row r="163" spans="1:47" ht="14.5" x14ac:dyDescent="0.35">
      <c r="A163" s="150" t="s">
        <v>1522</v>
      </c>
      <c r="B163" s="150" t="s">
        <v>773</v>
      </c>
      <c r="C163" t="s">
        <v>129</v>
      </c>
      <c r="D163" t="s">
        <v>2086</v>
      </c>
      <c r="E163">
        <v>88.465000000000003</v>
      </c>
      <c r="F163" t="s">
        <v>1728</v>
      </c>
      <c r="G163" s="151">
        <v>-15351</v>
      </c>
      <c r="H163">
        <v>0.41417742193292201</v>
      </c>
      <c r="I163">
        <v>-15351</v>
      </c>
      <c r="J163">
        <v>0</v>
      </c>
      <c r="K163">
        <v>0.81482852526168603</v>
      </c>
      <c r="L163" s="152">
        <v>174768.7371</v>
      </c>
      <c r="M163" s="151">
        <v>34911.5</v>
      </c>
      <c r="N163">
        <v>48</v>
      </c>
      <c r="O163">
        <v>7.816935</v>
      </c>
      <c r="P163">
        <v>0</v>
      </c>
      <c r="Q163">
        <v>7.2742240000000002</v>
      </c>
      <c r="R163">
        <v>14404.2</v>
      </c>
      <c r="S163">
        <v>484.99814099999998</v>
      </c>
      <c r="T163">
        <v>589.25878372488796</v>
      </c>
      <c r="U163">
        <v>0.30531785894000002</v>
      </c>
      <c r="V163">
        <v>0.17017010380664499</v>
      </c>
      <c r="W163">
        <v>0</v>
      </c>
      <c r="X163">
        <v>11855.6</v>
      </c>
      <c r="Y163">
        <v>39.08</v>
      </c>
      <c r="Z163">
        <v>57137.521750255903</v>
      </c>
      <c r="AA163">
        <v>14.531914893617</v>
      </c>
      <c r="AB163">
        <v>12.4103925537359</v>
      </c>
      <c r="AC163">
        <v>6.02</v>
      </c>
      <c r="AD163">
        <v>80.564475249169405</v>
      </c>
      <c r="AE163">
        <v>0.3271</v>
      </c>
      <c r="AF163">
        <v>0.12542869044583599</v>
      </c>
      <c r="AG163">
        <v>0.18393445060833999</v>
      </c>
      <c r="AH163">
        <v>0.312553849928769</v>
      </c>
      <c r="AI163">
        <v>274.44641277501302</v>
      </c>
      <c r="AJ163">
        <v>5.4849846738689498</v>
      </c>
      <c r="AK163">
        <v>1.15616493621625</v>
      </c>
      <c r="AL163">
        <v>3.05622060613346</v>
      </c>
      <c r="AM163">
        <v>3.5</v>
      </c>
      <c r="AN163">
        <v>1.2592839709819099</v>
      </c>
      <c r="AO163">
        <v>79</v>
      </c>
      <c r="AP163">
        <v>0</v>
      </c>
      <c r="AQ163">
        <v>3.04</v>
      </c>
      <c r="AR163">
        <v>2.8754902380756202</v>
      </c>
      <c r="AS163">
        <v>116232.2</v>
      </c>
      <c r="AT163">
        <v>0.61412606527908298</v>
      </c>
      <c r="AU163">
        <v>6985997.4500000002</v>
      </c>
    </row>
    <row r="164" spans="1:47" ht="14.5" x14ac:dyDescent="0.35">
      <c r="A164" s="150" t="s">
        <v>940</v>
      </c>
      <c r="B164" s="150" t="s">
        <v>594</v>
      </c>
      <c r="C164" t="s">
        <v>232</v>
      </c>
      <c r="D164" t="s">
        <v>2087</v>
      </c>
      <c r="E164">
        <v>75.963999999999999</v>
      </c>
      <c r="F164" t="s">
        <v>1729</v>
      </c>
      <c r="G164" s="151">
        <v>-1241959</v>
      </c>
      <c r="H164">
        <v>1.18401885367812</v>
      </c>
      <c r="I164">
        <v>-1618610</v>
      </c>
      <c r="J164">
        <v>0</v>
      </c>
      <c r="K164">
        <v>0.66497875896055003</v>
      </c>
      <c r="L164" s="152">
        <v>184529.27549999999</v>
      </c>
      <c r="M164" s="151">
        <v>37543</v>
      </c>
      <c r="N164">
        <v>24</v>
      </c>
      <c r="O164">
        <v>31.283037</v>
      </c>
      <c r="P164">
        <v>0</v>
      </c>
      <c r="Q164">
        <v>95.005927</v>
      </c>
      <c r="R164">
        <v>12736.4</v>
      </c>
      <c r="S164">
        <v>1015.399588</v>
      </c>
      <c r="T164">
        <v>1237.6969234790499</v>
      </c>
      <c r="U164">
        <v>0.46778167296242801</v>
      </c>
      <c r="V164">
        <v>0.165094975398001</v>
      </c>
      <c r="W164">
        <v>1.8005783354720101E-2</v>
      </c>
      <c r="X164">
        <v>10448.9</v>
      </c>
      <c r="Y164">
        <v>74</v>
      </c>
      <c r="Z164">
        <v>54957.140810810801</v>
      </c>
      <c r="AA164">
        <v>12.3815789473684</v>
      </c>
      <c r="AB164">
        <v>13.721616054054101</v>
      </c>
      <c r="AC164">
        <v>14.15</v>
      </c>
      <c r="AD164">
        <v>71.759688197879896</v>
      </c>
      <c r="AE164">
        <v>0.3019</v>
      </c>
      <c r="AF164">
        <v>0.12727888205370699</v>
      </c>
      <c r="AG164">
        <v>0.17237127694981599</v>
      </c>
      <c r="AH164">
        <v>0.30125625549458201</v>
      </c>
      <c r="AI164">
        <v>159.70067539558599</v>
      </c>
      <c r="AJ164">
        <v>6.0018344844597902</v>
      </c>
      <c r="AK164">
        <v>1.6065791810557499</v>
      </c>
      <c r="AL164">
        <v>2.4189179822397602</v>
      </c>
      <c r="AM164">
        <v>1</v>
      </c>
      <c r="AN164">
        <v>2.02796391640153</v>
      </c>
      <c r="AO164">
        <v>132</v>
      </c>
      <c r="AP164">
        <v>0</v>
      </c>
      <c r="AQ164">
        <v>4.8899999999999997</v>
      </c>
      <c r="AR164">
        <v>3.5386280168036399</v>
      </c>
      <c r="AS164">
        <v>135464.99</v>
      </c>
      <c r="AT164">
        <v>0.66485593693627199</v>
      </c>
      <c r="AU164">
        <v>12932548.93</v>
      </c>
    </row>
    <row r="165" spans="1:47" ht="14.5" x14ac:dyDescent="0.35">
      <c r="A165" s="150" t="s">
        <v>941</v>
      </c>
      <c r="B165" s="150" t="s">
        <v>397</v>
      </c>
      <c r="C165" t="s">
        <v>163</v>
      </c>
      <c r="D165" t="s">
        <v>2085</v>
      </c>
      <c r="E165">
        <v>83.384</v>
      </c>
      <c r="F165" t="s">
        <v>1730</v>
      </c>
      <c r="G165" s="151">
        <v>-495865</v>
      </c>
      <c r="H165">
        <v>0.201816715876451</v>
      </c>
      <c r="I165">
        <v>-911434</v>
      </c>
      <c r="J165">
        <v>5.1740935057345196E-3</v>
      </c>
      <c r="K165">
        <v>0.74328571866508597</v>
      </c>
      <c r="L165" s="152">
        <v>164550.56270000001</v>
      </c>
      <c r="M165" s="151">
        <v>35130</v>
      </c>
      <c r="N165">
        <v>131</v>
      </c>
      <c r="O165">
        <v>123.804829</v>
      </c>
      <c r="P165">
        <v>0</v>
      </c>
      <c r="Q165">
        <v>-101.568243</v>
      </c>
      <c r="R165">
        <v>12205.9</v>
      </c>
      <c r="S165">
        <v>2078.2530889999998</v>
      </c>
      <c r="T165">
        <v>2497.0783510399001</v>
      </c>
      <c r="U165">
        <v>0.47038301791741</v>
      </c>
      <c r="V165">
        <v>0.127647149138918</v>
      </c>
      <c r="W165">
        <v>1.5589331815014601E-2</v>
      </c>
      <c r="X165">
        <v>10158.700000000001</v>
      </c>
      <c r="Y165">
        <v>148.19</v>
      </c>
      <c r="Z165">
        <v>60992.735407247397</v>
      </c>
      <c r="AA165">
        <v>10.5120481927711</v>
      </c>
      <c r="AB165">
        <v>14.024246501113399</v>
      </c>
      <c r="AC165">
        <v>14.5</v>
      </c>
      <c r="AD165">
        <v>143.32779924137901</v>
      </c>
      <c r="AE165">
        <v>0.28939999999999999</v>
      </c>
      <c r="AF165">
        <v>0.109670188805139</v>
      </c>
      <c r="AG165">
        <v>0.14614667212575499</v>
      </c>
      <c r="AH165">
        <v>0.26206693711356999</v>
      </c>
      <c r="AI165">
        <v>192.15176540031101</v>
      </c>
      <c r="AJ165">
        <v>6.0217335603746198</v>
      </c>
      <c r="AK165">
        <v>1.5596233785746501</v>
      </c>
      <c r="AL165">
        <v>2.3509590574447801</v>
      </c>
      <c r="AM165">
        <v>1.5</v>
      </c>
      <c r="AN165">
        <v>1.4570392113332</v>
      </c>
      <c r="AO165">
        <v>68</v>
      </c>
      <c r="AP165">
        <v>3.9843749999999997E-2</v>
      </c>
      <c r="AQ165">
        <v>18.37</v>
      </c>
      <c r="AR165">
        <v>3.6131030791669501</v>
      </c>
      <c r="AS165">
        <v>380374.91</v>
      </c>
      <c r="AT165">
        <v>0.69116007244657396</v>
      </c>
      <c r="AU165">
        <v>25366955.670000002</v>
      </c>
    </row>
    <row r="166" spans="1:47" ht="14.5" x14ac:dyDescent="0.35">
      <c r="A166" s="150" t="s">
        <v>942</v>
      </c>
      <c r="B166" s="150" t="s">
        <v>778</v>
      </c>
      <c r="C166" t="s">
        <v>123</v>
      </c>
      <c r="D166" t="s">
        <v>2088</v>
      </c>
      <c r="E166">
        <v>89.272000000000006</v>
      </c>
      <c r="F166" t="s">
        <v>1697</v>
      </c>
      <c r="G166" s="151">
        <v>222207</v>
      </c>
      <c r="H166">
        <v>0.469438046005277</v>
      </c>
      <c r="I166">
        <v>222207</v>
      </c>
      <c r="J166">
        <v>1.5275240392429701E-2</v>
      </c>
      <c r="K166">
        <v>0.81823305939132596</v>
      </c>
      <c r="L166" s="152">
        <v>268201.99300000002</v>
      </c>
      <c r="M166" s="151">
        <v>38586.5</v>
      </c>
      <c r="N166">
        <v>34</v>
      </c>
      <c r="O166">
        <v>13.990432999999999</v>
      </c>
      <c r="P166">
        <v>0</v>
      </c>
      <c r="Q166">
        <v>42.393811999999997</v>
      </c>
      <c r="R166">
        <v>14088.5</v>
      </c>
      <c r="S166">
        <v>1174.8753549999999</v>
      </c>
      <c r="T166">
        <v>1430.7974834063</v>
      </c>
      <c r="U166">
        <v>0.31859808907133003</v>
      </c>
      <c r="V166">
        <v>0.14964784498352199</v>
      </c>
      <c r="W166">
        <v>0</v>
      </c>
      <c r="X166">
        <v>11568.6</v>
      </c>
      <c r="Y166">
        <v>88.15</v>
      </c>
      <c r="Z166">
        <v>66223.411798071495</v>
      </c>
      <c r="AA166">
        <v>16.5045871559633</v>
      </c>
      <c r="AB166">
        <v>13.328137889960299</v>
      </c>
      <c r="AC166">
        <v>12</v>
      </c>
      <c r="AD166">
        <v>97.906279583333301</v>
      </c>
      <c r="AE166">
        <v>0.56610000000000005</v>
      </c>
      <c r="AF166">
        <v>0.120146367668022</v>
      </c>
      <c r="AG166">
        <v>0.17251755937094401</v>
      </c>
      <c r="AH166">
        <v>0.298638411415593</v>
      </c>
      <c r="AI166">
        <v>167.244975531894</v>
      </c>
      <c r="AJ166">
        <v>7.9462087006086799</v>
      </c>
      <c r="AK166">
        <v>2.1394714288622398</v>
      </c>
      <c r="AL166">
        <v>3.6969882743317801</v>
      </c>
      <c r="AM166">
        <v>1.3</v>
      </c>
      <c r="AN166">
        <v>1.29831930717158</v>
      </c>
      <c r="AO166">
        <v>112</v>
      </c>
      <c r="AP166">
        <v>8.1433224755700293E-3</v>
      </c>
      <c r="AQ166">
        <v>5.36</v>
      </c>
      <c r="AR166">
        <v>3.9724297491871798</v>
      </c>
      <c r="AS166">
        <v>143622.03</v>
      </c>
      <c r="AT166">
        <v>0.51448010840264802</v>
      </c>
      <c r="AU166">
        <v>16552260.1</v>
      </c>
    </row>
    <row r="167" spans="1:47" ht="14.5" x14ac:dyDescent="0.35">
      <c r="A167" s="150" t="s">
        <v>1539</v>
      </c>
      <c r="B167" s="150" t="s">
        <v>171</v>
      </c>
      <c r="C167" t="s">
        <v>172</v>
      </c>
      <c r="D167" t="s">
        <v>2089</v>
      </c>
      <c r="E167">
        <v>51.011000000000003</v>
      </c>
      <c r="F167" t="s">
        <v>1731</v>
      </c>
      <c r="G167" s="151">
        <v>-1476108</v>
      </c>
      <c r="H167">
        <v>0.40353356748174302</v>
      </c>
      <c r="I167">
        <v>-1476108</v>
      </c>
      <c r="J167">
        <v>1.30271029445354E-3</v>
      </c>
      <c r="K167">
        <v>0.74887619177212905</v>
      </c>
      <c r="L167" s="152">
        <v>126687.2439</v>
      </c>
      <c r="M167" s="151">
        <v>30259.5</v>
      </c>
      <c r="N167">
        <v>151</v>
      </c>
      <c r="O167">
        <v>708.27005299999996</v>
      </c>
      <c r="P167">
        <v>224.934314</v>
      </c>
      <c r="Q167">
        <v>-272.000044</v>
      </c>
      <c r="R167">
        <v>14160.9</v>
      </c>
      <c r="S167">
        <v>5752.5026859999998</v>
      </c>
      <c r="T167">
        <v>7431.4880831901901</v>
      </c>
      <c r="U167">
        <v>0.59410457509519499</v>
      </c>
      <c r="V167">
        <v>0.179308642916469</v>
      </c>
      <c r="W167">
        <v>2.8711817102139801E-2</v>
      </c>
      <c r="X167">
        <v>10961.6</v>
      </c>
      <c r="Y167">
        <v>411.09</v>
      </c>
      <c r="Z167">
        <v>66992.517794157</v>
      </c>
      <c r="AA167">
        <v>13.8054298642534</v>
      </c>
      <c r="AB167">
        <v>13.993292675569799</v>
      </c>
      <c r="AC167">
        <v>46</v>
      </c>
      <c r="AD167">
        <v>125.054406217391</v>
      </c>
      <c r="AE167">
        <v>0.54100000000000004</v>
      </c>
      <c r="AF167">
        <v>0.12355649785904201</v>
      </c>
      <c r="AG167">
        <v>0.14108577635738001</v>
      </c>
      <c r="AH167">
        <v>0.26963513981403298</v>
      </c>
      <c r="AI167">
        <v>153.25590410337099</v>
      </c>
      <c r="AJ167">
        <v>11.503782090618801</v>
      </c>
      <c r="AK167">
        <v>1.61141603098893</v>
      </c>
      <c r="AL167">
        <v>3.8119777905070902</v>
      </c>
      <c r="AM167">
        <v>0.5</v>
      </c>
      <c r="AN167">
        <v>1.0340983703870299</v>
      </c>
      <c r="AO167">
        <v>26</v>
      </c>
      <c r="AP167">
        <v>0.14723320158102801</v>
      </c>
      <c r="AQ167">
        <v>75.650000000000006</v>
      </c>
      <c r="AR167">
        <v>3.4926720843702501</v>
      </c>
      <c r="AS167">
        <v>807179.54</v>
      </c>
      <c r="AT167">
        <v>0.57247257059342505</v>
      </c>
      <c r="AU167">
        <v>81460856.430000007</v>
      </c>
    </row>
    <row r="168" spans="1:47" ht="14.5" x14ac:dyDescent="0.35">
      <c r="A168" s="150" t="s">
        <v>943</v>
      </c>
      <c r="B168" s="150" t="s">
        <v>173</v>
      </c>
      <c r="C168" t="s">
        <v>108</v>
      </c>
      <c r="D168" t="s">
        <v>2089</v>
      </c>
      <c r="E168">
        <v>46.125</v>
      </c>
      <c r="F168" t="s">
        <v>1732</v>
      </c>
      <c r="G168" s="151">
        <v>1742792</v>
      </c>
      <c r="H168">
        <v>0.20794066685701301</v>
      </c>
      <c r="I168">
        <v>-2710465</v>
      </c>
      <c r="J168">
        <v>1.3972316904599801E-3</v>
      </c>
      <c r="K168">
        <v>0.61347975367474095</v>
      </c>
      <c r="L168" s="152">
        <v>85120.369300000006</v>
      </c>
      <c r="M168" s="151">
        <v>29647</v>
      </c>
      <c r="N168" t="s">
        <v>1553</v>
      </c>
      <c r="O168">
        <v>1481.969071</v>
      </c>
      <c r="P168">
        <v>1185.621318</v>
      </c>
      <c r="Q168">
        <v>-185.894194</v>
      </c>
      <c r="R168">
        <v>17063</v>
      </c>
      <c r="S168">
        <v>4724.5651239999997</v>
      </c>
      <c r="T168">
        <v>7129.6832648674199</v>
      </c>
      <c r="U168">
        <v>0.99993816700747395</v>
      </c>
      <c r="V168">
        <v>0.209667838203345</v>
      </c>
      <c r="W168">
        <v>1.18193756535041E-3</v>
      </c>
      <c r="X168">
        <v>11307</v>
      </c>
      <c r="Y168">
        <v>377.67</v>
      </c>
      <c r="Z168">
        <v>75688.5357852093</v>
      </c>
      <c r="AA168">
        <v>12.03</v>
      </c>
      <c r="AB168">
        <v>12.5097707628353</v>
      </c>
      <c r="AC168">
        <v>55.58</v>
      </c>
      <c r="AD168">
        <v>85.004770133141406</v>
      </c>
      <c r="AE168">
        <v>0.61639999999999995</v>
      </c>
      <c r="AF168">
        <v>0.114599804212659</v>
      </c>
      <c r="AG168">
        <v>0.11808964687274601</v>
      </c>
      <c r="AH168">
        <v>0.26187002569758999</v>
      </c>
      <c r="AI168">
        <v>159.168088546386</v>
      </c>
      <c r="AJ168">
        <v>7.5374964893616996</v>
      </c>
      <c r="AK168">
        <v>1.4307699335106401</v>
      </c>
      <c r="AL168">
        <v>2.8474349999999999</v>
      </c>
      <c r="AM168">
        <v>2.5</v>
      </c>
      <c r="AN168">
        <v>0.52256790008454101</v>
      </c>
      <c r="AO168">
        <v>11</v>
      </c>
      <c r="AP168">
        <v>0.214181286549708</v>
      </c>
      <c r="AQ168">
        <v>116.27</v>
      </c>
      <c r="AR168">
        <v>2.4088331596995198</v>
      </c>
      <c r="AS168">
        <v>1435734.99</v>
      </c>
      <c r="AT168">
        <v>0.60465294630198896</v>
      </c>
      <c r="AU168">
        <v>80615340.870000005</v>
      </c>
    </row>
    <row r="169" spans="1:47" ht="14.5" x14ac:dyDescent="0.35">
      <c r="A169" s="150" t="s">
        <v>944</v>
      </c>
      <c r="B169" s="150" t="s">
        <v>495</v>
      </c>
      <c r="C169" t="s">
        <v>391</v>
      </c>
      <c r="D169" t="s">
        <v>2086</v>
      </c>
      <c r="E169">
        <v>91.471000000000004</v>
      </c>
      <c r="F169" t="s">
        <v>1733</v>
      </c>
      <c r="G169" s="151">
        <v>32912</v>
      </c>
      <c r="H169">
        <v>0.65526805404633204</v>
      </c>
      <c r="I169">
        <v>106303</v>
      </c>
      <c r="J169">
        <v>0</v>
      </c>
      <c r="K169">
        <v>0.74179418947679798</v>
      </c>
      <c r="L169" s="152">
        <v>262704.38939999999</v>
      </c>
      <c r="M169" s="151">
        <v>39936</v>
      </c>
      <c r="N169">
        <v>45</v>
      </c>
      <c r="O169">
        <v>26.241465000000002</v>
      </c>
      <c r="P169">
        <v>1</v>
      </c>
      <c r="Q169">
        <v>13.7018</v>
      </c>
      <c r="R169">
        <v>14196.7</v>
      </c>
      <c r="S169">
        <v>1135.458357</v>
      </c>
      <c r="T169">
        <v>1309.4885176123601</v>
      </c>
      <c r="U169">
        <v>0.17461372649882201</v>
      </c>
      <c r="V169">
        <v>0.14257479193488401</v>
      </c>
      <c r="W169">
        <v>2.18691067329033E-3</v>
      </c>
      <c r="X169">
        <v>12310</v>
      </c>
      <c r="Y169">
        <v>81.459999999999994</v>
      </c>
      <c r="Z169">
        <v>66930.847532531305</v>
      </c>
      <c r="AA169">
        <v>8.4886363636363598</v>
      </c>
      <c r="AB169">
        <v>13.9388455315492</v>
      </c>
      <c r="AC169">
        <v>14</v>
      </c>
      <c r="AD169">
        <v>81.104168357142896</v>
      </c>
      <c r="AE169">
        <v>0.3271</v>
      </c>
      <c r="AF169">
        <v>0.12171179894361001</v>
      </c>
      <c r="AG169">
        <v>0.18037827667529499</v>
      </c>
      <c r="AH169">
        <v>0.30610523373522303</v>
      </c>
      <c r="AI169">
        <v>207.25815134407401</v>
      </c>
      <c r="AJ169">
        <v>5.3708895055092096</v>
      </c>
      <c r="AK169">
        <v>1.0854905601849301</v>
      </c>
      <c r="AL169">
        <v>2.4146876128719699</v>
      </c>
      <c r="AM169">
        <v>2.2999999999999998</v>
      </c>
      <c r="AN169">
        <v>0.97831034850540899</v>
      </c>
      <c r="AO169">
        <v>131</v>
      </c>
      <c r="AP169">
        <v>2.9197080291970801E-3</v>
      </c>
      <c r="AQ169">
        <v>5.0599999999999996</v>
      </c>
      <c r="AR169">
        <v>3.6979147552786999</v>
      </c>
      <c r="AS169">
        <v>127675.94</v>
      </c>
      <c r="AT169">
        <v>0.59718908153082795</v>
      </c>
      <c r="AU169">
        <v>16119751.77</v>
      </c>
    </row>
    <row r="170" spans="1:47" ht="14.5" x14ac:dyDescent="0.35">
      <c r="A170" s="150" t="s">
        <v>945</v>
      </c>
      <c r="B170" s="150" t="s">
        <v>749</v>
      </c>
      <c r="C170" t="s">
        <v>370</v>
      </c>
      <c r="D170" t="s">
        <v>2085</v>
      </c>
      <c r="E170">
        <v>93.46</v>
      </c>
      <c r="F170" t="s">
        <v>1734</v>
      </c>
      <c r="G170" s="151">
        <v>485875</v>
      </c>
      <c r="H170">
        <v>0.63213790138174997</v>
      </c>
      <c r="I170">
        <v>397987</v>
      </c>
      <c r="J170">
        <v>0</v>
      </c>
      <c r="K170">
        <v>0.77304085604943595</v>
      </c>
      <c r="L170" s="152">
        <v>270642.80070000002</v>
      </c>
      <c r="M170" s="151">
        <v>49656</v>
      </c>
      <c r="N170">
        <v>113</v>
      </c>
      <c r="O170">
        <v>15.758715</v>
      </c>
      <c r="P170">
        <v>0</v>
      </c>
      <c r="Q170">
        <v>47.226348000000002</v>
      </c>
      <c r="R170">
        <v>13252.1</v>
      </c>
      <c r="S170">
        <v>1049.665645</v>
      </c>
      <c r="T170">
        <v>1200.5975748237599</v>
      </c>
      <c r="U170">
        <v>8.6962604172874505E-2</v>
      </c>
      <c r="V170">
        <v>0.13013029877718801</v>
      </c>
      <c r="W170">
        <v>9.67927267925397E-3</v>
      </c>
      <c r="X170">
        <v>11586.1</v>
      </c>
      <c r="Y170">
        <v>60.43</v>
      </c>
      <c r="Z170">
        <v>73110.387390368996</v>
      </c>
      <c r="AA170">
        <v>16.623188405797102</v>
      </c>
      <c r="AB170">
        <v>17.3699428264107</v>
      </c>
      <c r="AC170">
        <v>9.4</v>
      </c>
      <c r="AD170">
        <v>111.66655797872301</v>
      </c>
      <c r="AE170">
        <v>0.27679999999999999</v>
      </c>
      <c r="AF170">
        <v>0.11245714204959099</v>
      </c>
      <c r="AG170">
        <v>0.16633595949625599</v>
      </c>
      <c r="AH170">
        <v>0.29155892904877201</v>
      </c>
      <c r="AI170">
        <v>161.90298387826201</v>
      </c>
      <c r="AJ170">
        <v>9.8776383396883691</v>
      </c>
      <c r="AK170">
        <v>1.9438932824930599</v>
      </c>
      <c r="AL170">
        <v>3.3911844489949599</v>
      </c>
      <c r="AM170">
        <v>0</v>
      </c>
      <c r="AN170">
        <v>1.21030118535038</v>
      </c>
      <c r="AO170">
        <v>133</v>
      </c>
      <c r="AP170">
        <v>5.0505050505050497E-2</v>
      </c>
      <c r="AQ170">
        <v>3.67</v>
      </c>
      <c r="AR170">
        <v>2.6421143359166601</v>
      </c>
      <c r="AS170">
        <v>270885.71999999997</v>
      </c>
      <c r="AT170">
        <v>0.60576432412437398</v>
      </c>
      <c r="AU170">
        <v>13910295.4</v>
      </c>
    </row>
    <row r="171" spans="1:47" ht="14.5" x14ac:dyDescent="0.35">
      <c r="A171" s="150" t="s">
        <v>946</v>
      </c>
      <c r="B171" s="150" t="s">
        <v>174</v>
      </c>
      <c r="C171" t="s">
        <v>175</v>
      </c>
      <c r="D171" t="s">
        <v>2089</v>
      </c>
      <c r="E171">
        <v>67.108000000000004</v>
      </c>
      <c r="F171" t="s">
        <v>1735</v>
      </c>
      <c r="G171" s="151">
        <v>-256516</v>
      </c>
      <c r="H171">
        <v>0.57429302404629201</v>
      </c>
      <c r="I171">
        <v>-3268927</v>
      </c>
      <c r="J171">
        <v>0</v>
      </c>
      <c r="K171">
        <v>0.76720245851841196</v>
      </c>
      <c r="L171" s="152">
        <v>160962.0539</v>
      </c>
      <c r="M171" s="151">
        <v>32860</v>
      </c>
      <c r="N171">
        <v>316</v>
      </c>
      <c r="O171">
        <v>401.83022699999998</v>
      </c>
      <c r="P171">
        <v>0</v>
      </c>
      <c r="Q171">
        <v>-0.80941700000000005</v>
      </c>
      <c r="R171">
        <v>13213.2</v>
      </c>
      <c r="S171">
        <v>4143.2610869999999</v>
      </c>
      <c r="T171">
        <v>5627.6802950454703</v>
      </c>
      <c r="U171">
        <v>0.81298989208497396</v>
      </c>
      <c r="V171">
        <v>0.17777127425327499</v>
      </c>
      <c r="W171">
        <v>2.0996156209646101E-2</v>
      </c>
      <c r="X171">
        <v>9728</v>
      </c>
      <c r="Y171">
        <v>266.52</v>
      </c>
      <c r="Z171">
        <v>61835.015008254602</v>
      </c>
      <c r="AA171">
        <v>13.5910652920962</v>
      </c>
      <c r="AB171">
        <v>15.5457792548402</v>
      </c>
      <c r="AC171">
        <v>26.5</v>
      </c>
      <c r="AD171">
        <v>156.349474981132</v>
      </c>
      <c r="AE171">
        <v>0.54100000000000004</v>
      </c>
      <c r="AF171">
        <v>0.110516302779585</v>
      </c>
      <c r="AG171">
        <v>0.16972855571625001</v>
      </c>
      <c r="AH171">
        <v>0.28474307955695199</v>
      </c>
      <c r="AI171">
        <v>146.45685783691999</v>
      </c>
      <c r="AJ171">
        <v>7.4619206537806804</v>
      </c>
      <c r="AK171">
        <v>0.87258995829000596</v>
      </c>
      <c r="AL171">
        <v>4.4381228030566504</v>
      </c>
      <c r="AM171">
        <v>2.08</v>
      </c>
      <c r="AN171">
        <v>0.71598011455091404</v>
      </c>
      <c r="AO171">
        <v>38</v>
      </c>
      <c r="AP171">
        <v>3.8194444444444399E-2</v>
      </c>
      <c r="AQ171">
        <v>50.26</v>
      </c>
      <c r="AR171">
        <v>2.92394016094525</v>
      </c>
      <c r="AS171">
        <v>1056485.93</v>
      </c>
      <c r="AT171">
        <v>0.55637333771527298</v>
      </c>
      <c r="AU171">
        <v>54745922.969999999</v>
      </c>
    </row>
    <row r="172" spans="1:47" ht="14.5" x14ac:dyDescent="0.35">
      <c r="A172" s="150" t="s">
        <v>947</v>
      </c>
      <c r="B172" s="150" t="s">
        <v>422</v>
      </c>
      <c r="C172" t="s">
        <v>197</v>
      </c>
      <c r="D172" t="s">
        <v>2089</v>
      </c>
      <c r="E172">
        <v>74.691999999999993</v>
      </c>
      <c r="F172" t="s">
        <v>1736</v>
      </c>
      <c r="G172" s="151">
        <v>-1113217</v>
      </c>
      <c r="H172">
        <v>0.55858930207463597</v>
      </c>
      <c r="I172">
        <v>-1113217</v>
      </c>
      <c r="J172">
        <v>0</v>
      </c>
      <c r="K172">
        <v>0.83483346820438697</v>
      </c>
      <c r="L172" s="152">
        <v>179392.03330000001</v>
      </c>
      <c r="M172" s="151">
        <v>39492</v>
      </c>
      <c r="N172">
        <v>342</v>
      </c>
      <c r="O172">
        <v>213.05914899999999</v>
      </c>
      <c r="P172">
        <v>0.76833300000000004</v>
      </c>
      <c r="Q172">
        <v>40.143237999999997</v>
      </c>
      <c r="R172">
        <v>12273.5</v>
      </c>
      <c r="S172">
        <v>8897.9377519999998</v>
      </c>
      <c r="T172">
        <v>11226.360285113</v>
      </c>
      <c r="U172">
        <v>0.35118777160445103</v>
      </c>
      <c r="V172">
        <v>0.16379705383670601</v>
      </c>
      <c r="W172">
        <v>0.121569331697883</v>
      </c>
      <c r="X172">
        <v>9727.9</v>
      </c>
      <c r="Y172">
        <v>563.07000000000005</v>
      </c>
      <c r="Z172">
        <v>66198.338980943794</v>
      </c>
      <c r="AA172">
        <v>13.8146258503401</v>
      </c>
      <c r="AB172">
        <v>15.802542760225201</v>
      </c>
      <c r="AC172">
        <v>51</v>
      </c>
      <c r="AD172">
        <v>174.46936768627401</v>
      </c>
      <c r="AE172" t="s">
        <v>1553</v>
      </c>
      <c r="AF172">
        <v>0.125477967967528</v>
      </c>
      <c r="AG172">
        <v>0.11795144331953999</v>
      </c>
      <c r="AH172">
        <v>0.24428898997954601</v>
      </c>
      <c r="AI172">
        <v>145.27928111313699</v>
      </c>
      <c r="AJ172">
        <v>5.6293931240842703</v>
      </c>
      <c r="AK172">
        <v>1.02038219644987</v>
      </c>
      <c r="AL172">
        <v>2.8633268017136402</v>
      </c>
      <c r="AM172">
        <v>0.5</v>
      </c>
      <c r="AN172">
        <v>1.12814051109064</v>
      </c>
      <c r="AO172">
        <v>35</v>
      </c>
      <c r="AP172">
        <v>6.2117958037336898E-2</v>
      </c>
      <c r="AQ172">
        <v>167.23</v>
      </c>
      <c r="AR172">
        <v>3.1086381471511002</v>
      </c>
      <c r="AS172">
        <v>2547219.86</v>
      </c>
      <c r="AT172">
        <v>0.62932310090831201</v>
      </c>
      <c r="AU172">
        <v>109208852.52</v>
      </c>
    </row>
    <row r="173" spans="1:47" ht="14.5" x14ac:dyDescent="0.35">
      <c r="A173" s="150" t="s">
        <v>948</v>
      </c>
      <c r="B173" s="150" t="s">
        <v>533</v>
      </c>
      <c r="C173" t="s">
        <v>201</v>
      </c>
      <c r="D173" t="s">
        <v>2087</v>
      </c>
      <c r="E173">
        <v>88.153999999999996</v>
      </c>
      <c r="F173" t="s">
        <v>1737</v>
      </c>
      <c r="G173" s="151">
        <v>876666</v>
      </c>
      <c r="H173">
        <v>0.67817173355659</v>
      </c>
      <c r="I173">
        <v>942636</v>
      </c>
      <c r="J173">
        <v>0</v>
      </c>
      <c r="K173">
        <v>0.71913252402630201</v>
      </c>
      <c r="L173" s="152">
        <v>108508.46679999999</v>
      </c>
      <c r="M173" s="151">
        <v>37089</v>
      </c>
      <c r="N173" t="s">
        <v>1553</v>
      </c>
      <c r="O173">
        <v>22.393256000000001</v>
      </c>
      <c r="P173">
        <v>0</v>
      </c>
      <c r="Q173">
        <v>61.098714999999999</v>
      </c>
      <c r="R173">
        <v>13525</v>
      </c>
      <c r="S173">
        <v>895.80090700000005</v>
      </c>
      <c r="T173">
        <v>1070.5464757647401</v>
      </c>
      <c r="U173">
        <v>0.331803220645768</v>
      </c>
      <c r="V173">
        <v>0.18120852605924001</v>
      </c>
      <c r="W173">
        <v>0</v>
      </c>
      <c r="X173">
        <v>11317.3</v>
      </c>
      <c r="Y173">
        <v>60.77</v>
      </c>
      <c r="Z173">
        <v>55195.086062201699</v>
      </c>
      <c r="AA173">
        <v>8.78125</v>
      </c>
      <c r="AB173">
        <v>14.7408409906204</v>
      </c>
      <c r="AC173">
        <v>12</v>
      </c>
      <c r="AD173">
        <v>74.650075583333305</v>
      </c>
      <c r="AE173">
        <v>0.60389999999999999</v>
      </c>
      <c r="AF173">
        <v>0.113802584394988</v>
      </c>
      <c r="AG173">
        <v>0.18388521927491</v>
      </c>
      <c r="AH173">
        <v>0.303245321081971</v>
      </c>
      <c r="AI173">
        <v>168.51735560924101</v>
      </c>
      <c r="AJ173">
        <v>8.17358841532082</v>
      </c>
      <c r="AK173">
        <v>2.0539312921474799</v>
      </c>
      <c r="AL173">
        <v>3.2562039772652001</v>
      </c>
      <c r="AM173">
        <v>0.5</v>
      </c>
      <c r="AN173">
        <v>1.31251396672286</v>
      </c>
      <c r="AO173">
        <v>60</v>
      </c>
      <c r="AP173">
        <v>1.06609808102345E-2</v>
      </c>
      <c r="AQ173">
        <v>7.6</v>
      </c>
      <c r="AR173">
        <v>2.9752154931889101</v>
      </c>
      <c r="AS173">
        <v>216502.93</v>
      </c>
      <c r="AT173">
        <v>0.560020270962582</v>
      </c>
      <c r="AU173">
        <v>12115730.17</v>
      </c>
    </row>
    <row r="174" spans="1:47" ht="14.5" x14ac:dyDescent="0.35">
      <c r="A174" s="150" t="s">
        <v>949</v>
      </c>
      <c r="B174" s="150" t="s">
        <v>481</v>
      </c>
      <c r="C174" t="s">
        <v>215</v>
      </c>
      <c r="D174" t="s">
        <v>2089</v>
      </c>
      <c r="E174">
        <v>78.007000000000005</v>
      </c>
      <c r="F174" t="s">
        <v>1738</v>
      </c>
      <c r="G174" s="151">
        <v>2125839</v>
      </c>
      <c r="H174">
        <v>0.58917342254792004</v>
      </c>
      <c r="I174">
        <v>2125839</v>
      </c>
      <c r="J174">
        <v>0</v>
      </c>
      <c r="K174">
        <v>0.672179701217828</v>
      </c>
      <c r="L174" s="152">
        <v>172862.39199999999</v>
      </c>
      <c r="M174" s="151">
        <v>39316</v>
      </c>
      <c r="N174">
        <v>103</v>
      </c>
      <c r="O174">
        <v>46.676363000000002</v>
      </c>
      <c r="P174">
        <v>0</v>
      </c>
      <c r="Q174">
        <v>155.78178299999999</v>
      </c>
      <c r="R174">
        <v>12544.3</v>
      </c>
      <c r="S174">
        <v>1873.9524710000001</v>
      </c>
      <c r="T174">
        <v>2252.7647271983901</v>
      </c>
      <c r="U174">
        <v>0.40339409280567601</v>
      </c>
      <c r="V174">
        <v>0.134863945009841</v>
      </c>
      <c r="W174">
        <v>0</v>
      </c>
      <c r="X174">
        <v>10434.9</v>
      </c>
      <c r="Y174">
        <v>111.3</v>
      </c>
      <c r="Z174">
        <v>67182.146451033201</v>
      </c>
      <c r="AA174">
        <v>14.404958677686</v>
      </c>
      <c r="AB174">
        <v>16.836949424977501</v>
      </c>
      <c r="AC174">
        <v>15</v>
      </c>
      <c r="AD174">
        <v>124.930164733333</v>
      </c>
      <c r="AE174">
        <v>0.23899999999999999</v>
      </c>
      <c r="AF174">
        <v>0.10693846464821399</v>
      </c>
      <c r="AG174">
        <v>0.19611810599003299</v>
      </c>
      <c r="AH174">
        <v>0.30637630059804899</v>
      </c>
      <c r="AI174">
        <v>0</v>
      </c>
      <c r="AJ174" t="s">
        <v>1553</v>
      </c>
      <c r="AK174" t="s">
        <v>1553</v>
      </c>
      <c r="AL174" t="s">
        <v>1553</v>
      </c>
      <c r="AM174">
        <v>3</v>
      </c>
      <c r="AN174">
        <v>1.32561295624008</v>
      </c>
      <c r="AO174">
        <v>101</v>
      </c>
      <c r="AP174">
        <v>1.1261261261261301E-2</v>
      </c>
      <c r="AQ174">
        <v>8.66</v>
      </c>
      <c r="AR174">
        <v>3.1944718834638799</v>
      </c>
      <c r="AS174">
        <v>315591.71000000002</v>
      </c>
      <c r="AT174">
        <v>0.61571880591083405</v>
      </c>
      <c r="AU174">
        <v>23507357.93</v>
      </c>
    </row>
    <row r="175" spans="1:47" ht="14.5" x14ac:dyDescent="0.35">
      <c r="A175" s="150" t="s">
        <v>950</v>
      </c>
      <c r="B175" s="150" t="s">
        <v>555</v>
      </c>
      <c r="C175" t="s">
        <v>205</v>
      </c>
      <c r="D175" t="s">
        <v>2088</v>
      </c>
      <c r="E175">
        <v>86.456000000000003</v>
      </c>
      <c r="F175" t="s">
        <v>1739</v>
      </c>
      <c r="G175" s="151">
        <v>876856</v>
      </c>
      <c r="H175">
        <v>0.23130337390608</v>
      </c>
      <c r="I175">
        <v>887224</v>
      </c>
      <c r="J175">
        <v>0</v>
      </c>
      <c r="K175">
        <v>0.75342963406945496</v>
      </c>
      <c r="L175" s="152">
        <v>152437.66750000001</v>
      </c>
      <c r="M175" s="151">
        <v>37012</v>
      </c>
      <c r="N175">
        <v>46</v>
      </c>
      <c r="O175">
        <v>50.439990000000002</v>
      </c>
      <c r="P175">
        <v>0</v>
      </c>
      <c r="Q175">
        <v>-15.340176</v>
      </c>
      <c r="R175">
        <v>10321.9</v>
      </c>
      <c r="S175">
        <v>1480.5019259999999</v>
      </c>
      <c r="T175">
        <v>1817.52901146605</v>
      </c>
      <c r="U175">
        <v>0.326619228592614</v>
      </c>
      <c r="V175">
        <v>0.163110459202469</v>
      </c>
      <c r="W175">
        <v>0</v>
      </c>
      <c r="X175">
        <v>8407.9</v>
      </c>
      <c r="Y175">
        <v>91.37</v>
      </c>
      <c r="Z175">
        <v>56675.725073875503</v>
      </c>
      <c r="AA175">
        <v>15.0652173913043</v>
      </c>
      <c r="AB175">
        <v>16.203370099595102</v>
      </c>
      <c r="AC175">
        <v>9.01</v>
      </c>
      <c r="AD175">
        <v>164.317638845727</v>
      </c>
      <c r="AE175">
        <v>0.27679999999999999</v>
      </c>
      <c r="AF175">
        <v>0.100366824015633</v>
      </c>
      <c r="AG175">
        <v>0.14958096597088599</v>
      </c>
      <c r="AH175">
        <v>0.26423247508324299</v>
      </c>
      <c r="AI175">
        <v>215.00681249367</v>
      </c>
      <c r="AJ175">
        <v>5.5626096544964501</v>
      </c>
      <c r="AK175">
        <v>1.45666387072047</v>
      </c>
      <c r="AL175">
        <v>3.5061900363787202</v>
      </c>
      <c r="AM175">
        <v>0.5</v>
      </c>
      <c r="AN175">
        <v>0.85531997284660999</v>
      </c>
      <c r="AO175">
        <v>37</v>
      </c>
      <c r="AP175">
        <v>0</v>
      </c>
      <c r="AQ175">
        <v>15.03</v>
      </c>
      <c r="AR175">
        <v>3.0851825776686499</v>
      </c>
      <c r="AS175">
        <v>290302.64</v>
      </c>
      <c r="AT175">
        <v>0.52491207183565203</v>
      </c>
      <c r="AU175">
        <v>15281587.880000001</v>
      </c>
    </row>
    <row r="176" spans="1:47" ht="14.5" x14ac:dyDescent="0.35">
      <c r="A176" s="150" t="s">
        <v>951</v>
      </c>
      <c r="B176" s="150" t="s">
        <v>701</v>
      </c>
      <c r="C176" t="s">
        <v>288</v>
      </c>
      <c r="D176" t="s">
        <v>2085</v>
      </c>
      <c r="E176">
        <v>95.216999999999999</v>
      </c>
      <c r="F176" t="s">
        <v>1740</v>
      </c>
      <c r="G176" s="151">
        <v>1127062</v>
      </c>
      <c r="H176">
        <v>0.94637069942115903</v>
      </c>
      <c r="I176">
        <v>970166</v>
      </c>
      <c r="J176">
        <v>0</v>
      </c>
      <c r="K176">
        <v>0.65651204968445298</v>
      </c>
      <c r="L176" s="152">
        <v>178935.2611</v>
      </c>
      <c r="M176" s="151">
        <v>37949</v>
      </c>
      <c r="N176">
        <v>4</v>
      </c>
      <c r="O176">
        <v>3.711068</v>
      </c>
      <c r="P176">
        <v>0</v>
      </c>
      <c r="Q176">
        <v>209.56302400000001</v>
      </c>
      <c r="R176">
        <v>12796.5</v>
      </c>
      <c r="S176">
        <v>551.60095699999999</v>
      </c>
      <c r="T176">
        <v>637.21135729495404</v>
      </c>
      <c r="U176">
        <v>0.21737697964146199</v>
      </c>
      <c r="V176">
        <v>0.15476060531925401</v>
      </c>
      <c r="W176">
        <v>0</v>
      </c>
      <c r="X176">
        <v>11077.2</v>
      </c>
      <c r="Y176">
        <v>31.46</v>
      </c>
      <c r="Z176">
        <v>58668.164971392202</v>
      </c>
      <c r="AA176">
        <v>13.7575757575758</v>
      </c>
      <c r="AB176">
        <v>17.5334061347743</v>
      </c>
      <c r="AC176">
        <v>4</v>
      </c>
      <c r="AD176">
        <v>137.90023925</v>
      </c>
      <c r="AE176">
        <v>0.21390000000000001</v>
      </c>
      <c r="AF176">
        <v>0.114424387638928</v>
      </c>
      <c r="AG176">
        <v>0.17563337072675</v>
      </c>
      <c r="AH176">
        <v>0.30028423859150899</v>
      </c>
      <c r="AI176">
        <v>188.542094933312</v>
      </c>
      <c r="AJ176">
        <v>8.07647153846154</v>
      </c>
      <c r="AK176">
        <v>1.86221278846154</v>
      </c>
      <c r="AL176">
        <v>4.1088627884615399</v>
      </c>
      <c r="AM176">
        <v>0</v>
      </c>
      <c r="AN176">
        <v>0.90925132078832904</v>
      </c>
      <c r="AO176">
        <v>56</v>
      </c>
      <c r="AP176">
        <v>5.6179775280898903E-2</v>
      </c>
      <c r="AQ176">
        <v>4.5199999999999996</v>
      </c>
      <c r="AR176">
        <v>3.1778225622174801</v>
      </c>
      <c r="AS176">
        <v>117927.65</v>
      </c>
      <c r="AT176">
        <v>0.64630054657428704</v>
      </c>
      <c r="AU176">
        <v>7058535.9900000002</v>
      </c>
    </row>
    <row r="177" spans="1:47" ht="14.5" x14ac:dyDescent="0.35">
      <c r="A177" s="150" t="s">
        <v>952</v>
      </c>
      <c r="B177" s="150" t="s">
        <v>707</v>
      </c>
      <c r="C177" t="s">
        <v>99</v>
      </c>
      <c r="D177" t="s">
        <v>2085</v>
      </c>
      <c r="E177">
        <v>79.956999999999994</v>
      </c>
      <c r="F177" t="s">
        <v>1741</v>
      </c>
      <c r="G177" s="151">
        <v>-2455613</v>
      </c>
      <c r="H177">
        <v>0.422133548303117</v>
      </c>
      <c r="I177">
        <v>-2455613</v>
      </c>
      <c r="J177">
        <v>0</v>
      </c>
      <c r="K177">
        <v>0.60278491372919896</v>
      </c>
      <c r="L177" s="152">
        <v>231856.06359999999</v>
      </c>
      <c r="M177" s="151">
        <v>34087.5</v>
      </c>
      <c r="N177">
        <v>66</v>
      </c>
      <c r="O177">
        <v>38.470396999999998</v>
      </c>
      <c r="P177">
        <v>8.67</v>
      </c>
      <c r="Q177">
        <v>-2.6854420000000099</v>
      </c>
      <c r="R177">
        <v>13671</v>
      </c>
      <c r="S177">
        <v>1290.823617</v>
      </c>
      <c r="T177">
        <v>1590.6419264220001</v>
      </c>
      <c r="U177">
        <v>0.45923641014386601</v>
      </c>
      <c r="V177">
        <v>0.142634731480901</v>
      </c>
      <c r="W177">
        <v>3.0987967273920702E-3</v>
      </c>
      <c r="X177">
        <v>11094.2</v>
      </c>
      <c r="Y177">
        <v>98.83</v>
      </c>
      <c r="Z177">
        <v>55877.453809571998</v>
      </c>
      <c r="AA177">
        <v>13.345454545454499</v>
      </c>
      <c r="AB177">
        <v>13.0610504603865</v>
      </c>
      <c r="AC177">
        <v>12</v>
      </c>
      <c r="AD177">
        <v>107.56863475</v>
      </c>
      <c r="AE177">
        <v>0.46550000000000002</v>
      </c>
      <c r="AF177">
        <v>0.16692442157010501</v>
      </c>
      <c r="AG177">
        <v>0.15277830550223001</v>
      </c>
      <c r="AH177">
        <v>0.323743489085278</v>
      </c>
      <c r="AI177">
        <v>223.89426114753201</v>
      </c>
      <c r="AJ177">
        <v>5.2386110073077603</v>
      </c>
      <c r="AK177">
        <v>1.1861141214083999</v>
      </c>
      <c r="AL177">
        <v>3.1127788158113301</v>
      </c>
      <c r="AM177">
        <v>3.5</v>
      </c>
      <c r="AN177">
        <v>1.1724901523057201</v>
      </c>
      <c r="AO177">
        <v>65</v>
      </c>
      <c r="AP177">
        <v>2.40963855421687E-2</v>
      </c>
      <c r="AQ177">
        <v>13.48</v>
      </c>
      <c r="AR177">
        <v>2.7951995402719398</v>
      </c>
      <c r="AS177">
        <v>341299.75</v>
      </c>
      <c r="AT177">
        <v>0.62498856495588895</v>
      </c>
      <c r="AU177">
        <v>17646886.75</v>
      </c>
    </row>
    <row r="178" spans="1:47" ht="14.5" x14ac:dyDescent="0.35">
      <c r="A178" s="150" t="s">
        <v>953</v>
      </c>
      <c r="B178" s="150" t="s">
        <v>357</v>
      </c>
      <c r="C178" t="s">
        <v>268</v>
      </c>
      <c r="D178" t="s">
        <v>2086</v>
      </c>
      <c r="E178">
        <v>61.533999999999999</v>
      </c>
      <c r="F178" t="s">
        <v>1742</v>
      </c>
      <c r="G178" s="151">
        <v>1502419</v>
      </c>
      <c r="H178">
        <v>0.45882091299606897</v>
      </c>
      <c r="I178">
        <v>1568687</v>
      </c>
      <c r="J178">
        <v>0</v>
      </c>
      <c r="K178">
        <v>0.59558982862418897</v>
      </c>
      <c r="L178" s="152">
        <v>157344.49770000001</v>
      </c>
      <c r="M178" s="151">
        <v>31900</v>
      </c>
      <c r="N178">
        <v>14</v>
      </c>
      <c r="O178">
        <v>11.429874999999999</v>
      </c>
      <c r="P178">
        <v>6</v>
      </c>
      <c r="Q178">
        <v>257.474357</v>
      </c>
      <c r="R178">
        <v>11225.3</v>
      </c>
      <c r="S178">
        <v>593.927728</v>
      </c>
      <c r="T178">
        <v>705.04925330868605</v>
      </c>
      <c r="U178">
        <v>0.50305021455405097</v>
      </c>
      <c r="V178">
        <v>0.111518176164356</v>
      </c>
      <c r="W178">
        <v>3.9567103693128103E-2</v>
      </c>
      <c r="X178">
        <v>9456.1</v>
      </c>
      <c r="Y178">
        <v>37.200000000000003</v>
      </c>
      <c r="Z178">
        <v>62145.026881720398</v>
      </c>
      <c r="AA178">
        <v>11.3589743589744</v>
      </c>
      <c r="AB178">
        <v>15.965799139784901</v>
      </c>
      <c r="AC178">
        <v>4.3</v>
      </c>
      <c r="AD178">
        <v>138.12272744186001</v>
      </c>
      <c r="AE178">
        <v>0.3271</v>
      </c>
      <c r="AF178">
        <v>0.11777567419483</v>
      </c>
      <c r="AG178">
        <v>0.16822907134203799</v>
      </c>
      <c r="AH178">
        <v>0.29577352493115699</v>
      </c>
      <c r="AI178">
        <v>139.181917433564</v>
      </c>
      <c r="AJ178">
        <v>6.6652658956740503</v>
      </c>
      <c r="AK178">
        <v>1.6347962837510901</v>
      </c>
      <c r="AL178">
        <v>4.7221130117100598</v>
      </c>
      <c r="AM178">
        <v>0</v>
      </c>
      <c r="AN178" t="s">
        <v>1553</v>
      </c>
      <c r="AO178">
        <v>2</v>
      </c>
      <c r="AP178">
        <v>3.5087719298245598E-2</v>
      </c>
      <c r="AQ178">
        <v>17</v>
      </c>
      <c r="AR178" t="s">
        <v>1553</v>
      </c>
      <c r="AS178" t="s">
        <v>1553</v>
      </c>
      <c r="AT178" t="s">
        <v>1553</v>
      </c>
      <c r="AU178">
        <v>6667032.9100000001</v>
      </c>
    </row>
    <row r="179" spans="1:47" ht="14.5" x14ac:dyDescent="0.35">
      <c r="A179" s="150" t="s">
        <v>954</v>
      </c>
      <c r="B179" s="150" t="s">
        <v>176</v>
      </c>
      <c r="C179" t="s">
        <v>108</v>
      </c>
      <c r="D179" t="s">
        <v>2087</v>
      </c>
      <c r="E179">
        <v>81.162999999999997</v>
      </c>
      <c r="F179" t="s">
        <v>1743</v>
      </c>
      <c r="G179" s="151">
        <v>2650318</v>
      </c>
      <c r="H179">
        <v>0.67569251848423095</v>
      </c>
      <c r="I179">
        <v>2650318</v>
      </c>
      <c r="J179">
        <v>0</v>
      </c>
      <c r="K179">
        <v>0.70146830254021297</v>
      </c>
      <c r="L179" s="152">
        <v>251714.3811</v>
      </c>
      <c r="M179" s="151">
        <v>44506</v>
      </c>
      <c r="N179">
        <v>30</v>
      </c>
      <c r="O179">
        <v>47.451076</v>
      </c>
      <c r="P179">
        <v>0</v>
      </c>
      <c r="Q179">
        <v>-8.5719940000000001</v>
      </c>
      <c r="R179">
        <v>15426.2</v>
      </c>
      <c r="S179">
        <v>1526.8394149999999</v>
      </c>
      <c r="T179">
        <v>1949.4821700453299</v>
      </c>
      <c r="U179">
        <v>0.236792808364854</v>
      </c>
      <c r="V179">
        <v>0.15646538702958501</v>
      </c>
      <c r="W179">
        <v>2.3473216402394199E-2</v>
      </c>
      <c r="X179">
        <v>12081.8</v>
      </c>
      <c r="Y179">
        <v>106.46</v>
      </c>
      <c r="Z179">
        <v>80690.278790155906</v>
      </c>
      <c r="AA179">
        <v>12.3083333333333</v>
      </c>
      <c r="AB179">
        <v>14.341906960360699</v>
      </c>
      <c r="AC179">
        <v>11.7</v>
      </c>
      <c r="AD179">
        <v>130.49909529914501</v>
      </c>
      <c r="AE179">
        <v>0.27679999999999999</v>
      </c>
      <c r="AF179">
        <v>0.115030920863908</v>
      </c>
      <c r="AG179">
        <v>0.13460899839144799</v>
      </c>
      <c r="AH179">
        <v>0.254112427250825</v>
      </c>
      <c r="AI179">
        <v>212.550184919087</v>
      </c>
      <c r="AJ179">
        <v>6.1386437925615498</v>
      </c>
      <c r="AK179">
        <v>1.3563520167626999</v>
      </c>
      <c r="AL179">
        <v>3.5096734046159099</v>
      </c>
      <c r="AM179">
        <v>2.15</v>
      </c>
      <c r="AN179">
        <v>0.81788595243425299</v>
      </c>
      <c r="AO179">
        <v>4</v>
      </c>
      <c r="AP179">
        <v>0.29094076655052298</v>
      </c>
      <c r="AQ179">
        <v>132.5</v>
      </c>
      <c r="AR179">
        <v>2.8408578905511099</v>
      </c>
      <c r="AS179">
        <v>338437.41</v>
      </c>
      <c r="AT179">
        <v>0.489980946832069</v>
      </c>
      <c r="AU179">
        <v>23553307.510000002</v>
      </c>
    </row>
    <row r="180" spans="1:47" ht="14.5" x14ac:dyDescent="0.35">
      <c r="A180" s="150" t="s">
        <v>955</v>
      </c>
      <c r="B180" s="150" t="s">
        <v>496</v>
      </c>
      <c r="C180" t="s">
        <v>391</v>
      </c>
      <c r="D180" t="s">
        <v>2088</v>
      </c>
      <c r="E180">
        <v>83.504999999999995</v>
      </c>
      <c r="F180" t="s">
        <v>1744</v>
      </c>
      <c r="G180" s="151">
        <v>-186529</v>
      </c>
      <c r="H180">
        <v>0.410709983669868</v>
      </c>
      <c r="I180">
        <v>-394219</v>
      </c>
      <c r="J180">
        <v>2.5476206524444799E-4</v>
      </c>
      <c r="K180">
        <v>0.74639762769301998</v>
      </c>
      <c r="L180" s="152">
        <v>157992.74660000001</v>
      </c>
      <c r="M180" s="151">
        <v>31413</v>
      </c>
      <c r="N180">
        <v>0</v>
      </c>
      <c r="O180">
        <v>8.1853759999999998</v>
      </c>
      <c r="P180">
        <v>0</v>
      </c>
      <c r="Q180">
        <v>-33.704822</v>
      </c>
      <c r="R180">
        <v>17522.3</v>
      </c>
      <c r="S180">
        <v>374.838528</v>
      </c>
      <c r="T180">
        <v>493.48989338917102</v>
      </c>
      <c r="U180">
        <v>0.29971472142799599</v>
      </c>
      <c r="V180">
        <v>0.206534654836762</v>
      </c>
      <c r="W180">
        <v>2.9765227335435501E-2</v>
      </c>
      <c r="X180">
        <v>13309.3</v>
      </c>
      <c r="Y180">
        <v>64.56</v>
      </c>
      <c r="Z180">
        <v>60109.612763320903</v>
      </c>
      <c r="AA180">
        <v>13.545454545454501</v>
      </c>
      <c r="AB180">
        <v>5.8060490706319703</v>
      </c>
      <c r="AC180">
        <v>11.8</v>
      </c>
      <c r="AD180">
        <v>31.765976949152499</v>
      </c>
      <c r="AE180">
        <v>0.3271</v>
      </c>
      <c r="AF180">
        <v>0.122166086472018</v>
      </c>
      <c r="AG180">
        <v>0.19048009073612401</v>
      </c>
      <c r="AH180">
        <v>0.31545819012305498</v>
      </c>
      <c r="AI180">
        <v>274.57156165120801</v>
      </c>
      <c r="AJ180">
        <v>5.6116759619121703</v>
      </c>
      <c r="AK180">
        <v>1.00908278274388</v>
      </c>
      <c r="AL180">
        <v>1.9709472405752</v>
      </c>
      <c r="AM180">
        <v>1.6</v>
      </c>
      <c r="AN180">
        <v>1.0004992503437999</v>
      </c>
      <c r="AO180">
        <v>56</v>
      </c>
      <c r="AP180">
        <v>0</v>
      </c>
      <c r="AQ180">
        <v>2.88</v>
      </c>
      <c r="AR180">
        <v>3.2558542674845099</v>
      </c>
      <c r="AS180">
        <v>90862.28</v>
      </c>
      <c r="AT180">
        <v>0.614990736016929</v>
      </c>
      <c r="AU180">
        <v>6568025.7400000002</v>
      </c>
    </row>
    <row r="181" spans="1:47" ht="14.5" x14ac:dyDescent="0.35">
      <c r="A181" s="150" t="s">
        <v>956</v>
      </c>
      <c r="B181" s="150" t="s">
        <v>418</v>
      </c>
      <c r="C181" t="s">
        <v>359</v>
      </c>
      <c r="D181" t="s">
        <v>2085</v>
      </c>
      <c r="E181">
        <v>80.367000000000004</v>
      </c>
      <c r="F181" t="s">
        <v>1745</v>
      </c>
      <c r="G181" s="151">
        <v>360266</v>
      </c>
      <c r="H181">
        <v>0.29648724187615499</v>
      </c>
      <c r="I181">
        <v>185771</v>
      </c>
      <c r="J181">
        <v>2.5925083766032401E-4</v>
      </c>
      <c r="K181">
        <v>0.74845195155434296</v>
      </c>
      <c r="L181" s="152">
        <v>170081.82190000001</v>
      </c>
      <c r="M181" s="151">
        <v>40690</v>
      </c>
      <c r="N181">
        <v>39</v>
      </c>
      <c r="O181">
        <v>19.685925999999998</v>
      </c>
      <c r="P181">
        <v>0</v>
      </c>
      <c r="Q181">
        <v>104.97178099999999</v>
      </c>
      <c r="R181">
        <v>13478.1</v>
      </c>
      <c r="S181">
        <v>733.97270100000003</v>
      </c>
      <c r="T181">
        <v>847.86596112367397</v>
      </c>
      <c r="U181">
        <v>0.32232591168264701</v>
      </c>
      <c r="V181">
        <v>0.139579056360572</v>
      </c>
      <c r="W181">
        <v>0</v>
      </c>
      <c r="X181">
        <v>11667.6</v>
      </c>
      <c r="Y181">
        <v>51.68</v>
      </c>
      <c r="Z181">
        <v>53213.683436532498</v>
      </c>
      <c r="AA181">
        <v>14.578947368421099</v>
      </c>
      <c r="AB181">
        <v>14.2022581462848</v>
      </c>
      <c r="AC181">
        <v>14.5</v>
      </c>
      <c r="AD181">
        <v>50.618806965517201</v>
      </c>
      <c r="AE181">
        <v>0.37740000000000001</v>
      </c>
      <c r="AF181">
        <v>0.102769735668374</v>
      </c>
      <c r="AG181">
        <v>0.20425444119351799</v>
      </c>
      <c r="AH181">
        <v>0.31042254561350202</v>
      </c>
      <c r="AI181">
        <v>219.78746591012501</v>
      </c>
      <c r="AJ181">
        <v>7.72443974014059</v>
      </c>
      <c r="AK181">
        <v>1.5067095426424799</v>
      </c>
      <c r="AL181">
        <v>2.5608644416618098</v>
      </c>
      <c r="AM181">
        <v>3.5</v>
      </c>
      <c r="AN181">
        <v>0.83872784993958704</v>
      </c>
      <c r="AO181">
        <v>57</v>
      </c>
      <c r="AP181">
        <v>2.7624309392265199E-2</v>
      </c>
      <c r="AQ181">
        <v>5.33</v>
      </c>
      <c r="AR181">
        <v>2.6807631683556199</v>
      </c>
      <c r="AS181">
        <v>211869.97</v>
      </c>
      <c r="AT181">
        <v>0.69124581181876299</v>
      </c>
      <c r="AU181">
        <v>9892578.9700000007</v>
      </c>
    </row>
    <row r="182" spans="1:47" ht="14.5" x14ac:dyDescent="0.35">
      <c r="A182" s="150" t="s">
        <v>957</v>
      </c>
      <c r="B182" s="150" t="s">
        <v>408</v>
      </c>
      <c r="C182" t="s">
        <v>105</v>
      </c>
      <c r="D182" t="s">
        <v>2085</v>
      </c>
      <c r="E182">
        <v>65.730999999999995</v>
      </c>
      <c r="F182" t="s">
        <v>1746</v>
      </c>
      <c r="G182" s="151">
        <v>85812</v>
      </c>
      <c r="H182">
        <v>0.55147125733305702</v>
      </c>
      <c r="I182">
        <v>85812</v>
      </c>
      <c r="J182">
        <v>1.5959927401819899E-2</v>
      </c>
      <c r="K182">
        <v>0.84757561318547003</v>
      </c>
      <c r="L182" s="152">
        <v>178689.54560000001</v>
      </c>
      <c r="M182" s="151">
        <v>32609</v>
      </c>
      <c r="N182">
        <v>46</v>
      </c>
      <c r="O182">
        <v>30.245166000000001</v>
      </c>
      <c r="P182">
        <v>0</v>
      </c>
      <c r="Q182">
        <v>-105.297448</v>
      </c>
      <c r="R182">
        <v>17801.5</v>
      </c>
      <c r="S182">
        <v>888.92404299999998</v>
      </c>
      <c r="T182">
        <v>1286.73379007472</v>
      </c>
      <c r="U182">
        <v>1</v>
      </c>
      <c r="V182">
        <v>0.24058775289532799</v>
      </c>
      <c r="W182">
        <v>0</v>
      </c>
      <c r="X182">
        <v>12297.9</v>
      </c>
      <c r="Y182">
        <v>72</v>
      </c>
      <c r="Z182">
        <v>52363.041666666701</v>
      </c>
      <c r="AA182">
        <v>13.25</v>
      </c>
      <c r="AB182">
        <v>12.3461672638889</v>
      </c>
      <c r="AC182">
        <v>13.1</v>
      </c>
      <c r="AD182">
        <v>67.856797175572495</v>
      </c>
      <c r="AE182">
        <v>0.41520000000000001</v>
      </c>
      <c r="AF182">
        <v>0.105535740336442</v>
      </c>
      <c r="AG182">
        <v>0.19798948486041601</v>
      </c>
      <c r="AH182">
        <v>0.30621975988623001</v>
      </c>
      <c r="AI182">
        <v>283.69128047085599</v>
      </c>
      <c r="AJ182">
        <v>6.76513756047268</v>
      </c>
      <c r="AK182">
        <v>0.87972285668966599</v>
      </c>
      <c r="AL182">
        <v>2.7249796970418001</v>
      </c>
      <c r="AM182">
        <v>3.5</v>
      </c>
      <c r="AN182">
        <v>1.2173505732896901</v>
      </c>
      <c r="AO182">
        <v>207</v>
      </c>
      <c r="AP182">
        <v>0</v>
      </c>
      <c r="AQ182">
        <v>3.27</v>
      </c>
      <c r="AR182">
        <v>3.3054537499282701</v>
      </c>
      <c r="AS182">
        <v>59125</v>
      </c>
      <c r="AT182">
        <v>0.63544986899028699</v>
      </c>
      <c r="AU182">
        <v>15824146.300000001</v>
      </c>
    </row>
    <row r="183" spans="1:47" ht="14.5" x14ac:dyDescent="0.35">
      <c r="A183" s="150" t="s">
        <v>958</v>
      </c>
      <c r="B183" s="150" t="s">
        <v>441</v>
      </c>
      <c r="C183" t="s">
        <v>374</v>
      </c>
      <c r="D183" t="s">
        <v>2088</v>
      </c>
      <c r="E183">
        <v>77.847999999999999</v>
      </c>
      <c r="F183" t="s">
        <v>1698</v>
      </c>
      <c r="G183" s="151">
        <v>-171012</v>
      </c>
      <c r="H183">
        <v>0.47739229672339401</v>
      </c>
      <c r="I183">
        <v>-335269</v>
      </c>
      <c r="J183">
        <v>0</v>
      </c>
      <c r="K183">
        <v>0.69495008756804899</v>
      </c>
      <c r="L183" s="152">
        <v>127299.18670000001</v>
      </c>
      <c r="M183" s="151">
        <v>35638</v>
      </c>
      <c r="N183">
        <v>44</v>
      </c>
      <c r="O183">
        <v>9.9450760000000002</v>
      </c>
      <c r="P183">
        <v>0</v>
      </c>
      <c r="Q183">
        <v>-13.123296</v>
      </c>
      <c r="R183">
        <v>16288.9</v>
      </c>
      <c r="S183">
        <v>698.67055300000004</v>
      </c>
      <c r="T183">
        <v>880.58988286482304</v>
      </c>
      <c r="U183">
        <v>0.52212046497972298</v>
      </c>
      <c r="V183">
        <v>0.20549624767139699</v>
      </c>
      <c r="W183">
        <v>1.3936239273562199E-3</v>
      </c>
      <c r="X183">
        <v>12923.8</v>
      </c>
      <c r="Y183">
        <v>60.86</v>
      </c>
      <c r="Z183">
        <v>58962.814656588896</v>
      </c>
      <c r="AA183">
        <v>12.2638888888889</v>
      </c>
      <c r="AB183">
        <v>11.4799630791982</v>
      </c>
      <c r="AC183">
        <v>9</v>
      </c>
      <c r="AD183">
        <v>77.630061444444493</v>
      </c>
      <c r="AE183">
        <v>0.55349999999999999</v>
      </c>
      <c r="AF183">
        <v>0.124825919278113</v>
      </c>
      <c r="AG183">
        <v>0.14757659374479201</v>
      </c>
      <c r="AH183">
        <v>0.28911528922047203</v>
      </c>
      <c r="AI183">
        <v>308.670515844683</v>
      </c>
      <c r="AJ183">
        <v>9.51286350210286</v>
      </c>
      <c r="AK183">
        <v>1.64432390950528</v>
      </c>
      <c r="AL183">
        <v>0.62550433786672499</v>
      </c>
      <c r="AM183">
        <v>0.5</v>
      </c>
      <c r="AN183">
        <v>1.17549364603532</v>
      </c>
      <c r="AO183">
        <v>64</v>
      </c>
      <c r="AP183">
        <v>0</v>
      </c>
      <c r="AQ183">
        <v>3.72</v>
      </c>
      <c r="AR183">
        <v>3.27605073377023</v>
      </c>
      <c r="AS183">
        <v>153923.49</v>
      </c>
      <c r="AT183">
        <v>0.71717953486186503</v>
      </c>
      <c r="AU183">
        <v>11380593.470000001</v>
      </c>
    </row>
    <row r="184" spans="1:47" ht="14.5" x14ac:dyDescent="0.35">
      <c r="A184" s="150" t="s">
        <v>959</v>
      </c>
      <c r="B184" s="150" t="s">
        <v>653</v>
      </c>
      <c r="C184" t="s">
        <v>209</v>
      </c>
      <c r="D184" t="s">
        <v>2085</v>
      </c>
      <c r="E184">
        <v>85.905000000000001</v>
      </c>
      <c r="F184" t="s">
        <v>1747</v>
      </c>
      <c r="G184" s="151">
        <v>3185809</v>
      </c>
      <c r="H184">
        <v>0.265560371582166</v>
      </c>
      <c r="I184">
        <v>2652157</v>
      </c>
      <c r="J184">
        <v>0</v>
      </c>
      <c r="K184">
        <v>0.693933881197351</v>
      </c>
      <c r="L184" s="152">
        <v>235464.72270000001</v>
      </c>
      <c r="M184" s="151">
        <v>39304</v>
      </c>
      <c r="N184">
        <v>80</v>
      </c>
      <c r="O184">
        <v>97.441731000000004</v>
      </c>
      <c r="P184">
        <v>1</v>
      </c>
      <c r="Q184">
        <v>4.0700559999999903</v>
      </c>
      <c r="R184">
        <v>11911.3</v>
      </c>
      <c r="S184">
        <v>1877.491432</v>
      </c>
      <c r="T184">
        <v>2291.4461043718302</v>
      </c>
      <c r="U184">
        <v>0.28714074152962599</v>
      </c>
      <c r="V184">
        <v>0.13756844244283101</v>
      </c>
      <c r="W184">
        <v>1.7399823745240899E-2</v>
      </c>
      <c r="X184">
        <v>9759.5</v>
      </c>
      <c r="Y184">
        <v>138.29</v>
      </c>
      <c r="Z184">
        <v>59555.561790440399</v>
      </c>
      <c r="AA184">
        <v>11.951048951049</v>
      </c>
      <c r="AB184">
        <v>13.5764800925591</v>
      </c>
      <c r="AC184">
        <v>16</v>
      </c>
      <c r="AD184">
        <v>117.3432145</v>
      </c>
      <c r="AE184">
        <v>0.46550000000000002</v>
      </c>
      <c r="AF184">
        <v>0.12387396848384</v>
      </c>
      <c r="AG184">
        <v>0.15752687037685101</v>
      </c>
      <c r="AH184">
        <v>0.28621728792217799</v>
      </c>
      <c r="AI184">
        <v>161.726437108982</v>
      </c>
      <c r="AJ184">
        <v>6.6437656105914904</v>
      </c>
      <c r="AK184">
        <v>0.85505279278092505</v>
      </c>
      <c r="AL184">
        <v>3.6315264457910699</v>
      </c>
      <c r="AM184">
        <v>1</v>
      </c>
      <c r="AN184">
        <v>0.82646421418276905</v>
      </c>
      <c r="AO184">
        <v>46</v>
      </c>
      <c r="AP184">
        <v>5.8823529411764698E-2</v>
      </c>
      <c r="AQ184">
        <v>15.28</v>
      </c>
      <c r="AR184">
        <v>3.7052514247929702</v>
      </c>
      <c r="AS184">
        <v>363065.89</v>
      </c>
      <c r="AT184">
        <v>0.56782623383438602</v>
      </c>
      <c r="AU184">
        <v>22363390.600000001</v>
      </c>
    </row>
    <row r="185" spans="1:47" ht="14.5" x14ac:dyDescent="0.35">
      <c r="A185" s="150" t="s">
        <v>960</v>
      </c>
      <c r="B185" s="150" t="s">
        <v>177</v>
      </c>
      <c r="C185" t="s">
        <v>178</v>
      </c>
      <c r="D185" t="s">
        <v>2086</v>
      </c>
      <c r="E185">
        <v>79.581000000000003</v>
      </c>
      <c r="F185" t="s">
        <v>1748</v>
      </c>
      <c r="G185" s="151">
        <v>1969814</v>
      </c>
      <c r="H185">
        <v>0.18222391586258599</v>
      </c>
      <c r="I185">
        <v>2415884</v>
      </c>
      <c r="J185">
        <v>0</v>
      </c>
      <c r="K185">
        <v>0.83107713036147601</v>
      </c>
      <c r="L185" s="152">
        <v>178792.74489999999</v>
      </c>
      <c r="M185" s="151">
        <v>35751</v>
      </c>
      <c r="N185">
        <v>186</v>
      </c>
      <c r="O185">
        <v>157.62943200000001</v>
      </c>
      <c r="P185">
        <v>9</v>
      </c>
      <c r="Q185">
        <v>-141.31697600000001</v>
      </c>
      <c r="R185">
        <v>12986.5</v>
      </c>
      <c r="S185">
        <v>5334.6550509999997</v>
      </c>
      <c r="T185">
        <v>6868.9654220398397</v>
      </c>
      <c r="U185">
        <v>0.37262748781242599</v>
      </c>
      <c r="V185">
        <v>0.17554105280424101</v>
      </c>
      <c r="W185">
        <v>2.16406460954508E-2</v>
      </c>
      <c r="X185">
        <v>10085.799999999999</v>
      </c>
      <c r="Y185">
        <v>308.57</v>
      </c>
      <c r="Z185">
        <v>64566.566062805898</v>
      </c>
      <c r="AA185">
        <v>12.8434504792332</v>
      </c>
      <c r="AB185">
        <v>17.288314000064801</v>
      </c>
      <c r="AC185">
        <v>39.5</v>
      </c>
      <c r="AD185">
        <v>135.054558253165</v>
      </c>
      <c r="AE185">
        <v>0.3523</v>
      </c>
      <c r="AF185">
        <v>0.108197669212443</v>
      </c>
      <c r="AG185">
        <v>0.17628384658467</v>
      </c>
      <c r="AH185">
        <v>0.28838233931569002</v>
      </c>
      <c r="AI185">
        <v>149.88204342286701</v>
      </c>
      <c r="AJ185">
        <v>7.1321032581303196</v>
      </c>
      <c r="AK185">
        <v>1.3181247146900399</v>
      </c>
      <c r="AL185">
        <v>3.0495670542504798</v>
      </c>
      <c r="AM185">
        <v>2.5</v>
      </c>
      <c r="AN185">
        <v>1.0228710379782699</v>
      </c>
      <c r="AO185">
        <v>32</v>
      </c>
      <c r="AP185">
        <v>4.8582995951416998E-2</v>
      </c>
      <c r="AQ185">
        <v>48.53</v>
      </c>
      <c r="AR185">
        <v>3.0324831246984001</v>
      </c>
      <c r="AS185">
        <v>938321.12</v>
      </c>
      <c r="AT185">
        <v>0.40556928265055397</v>
      </c>
      <c r="AU185">
        <v>69278690.489999995</v>
      </c>
    </row>
    <row r="186" spans="1:47" ht="14.5" x14ac:dyDescent="0.35">
      <c r="A186" s="150" t="s">
        <v>961</v>
      </c>
      <c r="B186" s="150" t="s">
        <v>511</v>
      </c>
      <c r="C186" t="s">
        <v>144</v>
      </c>
      <c r="D186" t="s">
        <v>2085</v>
      </c>
      <c r="E186">
        <v>63.122999999999998</v>
      </c>
      <c r="F186" t="s">
        <v>1749</v>
      </c>
      <c r="G186" s="151">
        <v>-200577</v>
      </c>
      <c r="H186">
        <v>0.66750814704851902</v>
      </c>
      <c r="I186">
        <v>-200577</v>
      </c>
      <c r="J186">
        <v>6.6670434792456303E-3</v>
      </c>
      <c r="K186">
        <v>0.63135049171248503</v>
      </c>
      <c r="L186" s="152">
        <v>158198.12220000001</v>
      </c>
      <c r="M186" s="151">
        <v>41503</v>
      </c>
      <c r="N186">
        <v>71</v>
      </c>
      <c r="O186">
        <v>71.388075999999998</v>
      </c>
      <c r="P186">
        <v>2</v>
      </c>
      <c r="Q186">
        <v>-57.345779999999998</v>
      </c>
      <c r="R186">
        <v>15151.9</v>
      </c>
      <c r="S186">
        <v>1163.3311450000001</v>
      </c>
      <c r="T186">
        <v>1504.98269646993</v>
      </c>
      <c r="U186">
        <v>0.48525978559612998</v>
      </c>
      <c r="V186">
        <v>0.174267970793475</v>
      </c>
      <c r="W186">
        <v>6.6358427977959794E-2</v>
      </c>
      <c r="X186">
        <v>11712.2</v>
      </c>
      <c r="Y186">
        <v>96.21</v>
      </c>
      <c r="Z186">
        <v>65989.998129092593</v>
      </c>
      <c r="AA186">
        <v>13.693069306930701</v>
      </c>
      <c r="AB186">
        <v>12.0915824238645</v>
      </c>
      <c r="AC186">
        <v>22.89</v>
      </c>
      <c r="AD186">
        <v>50.822679991262603</v>
      </c>
      <c r="AE186">
        <v>0.46550000000000002</v>
      </c>
      <c r="AF186">
        <v>0.11718008725351001</v>
      </c>
      <c r="AG186">
        <v>0.10900225492583999</v>
      </c>
      <c r="AH186">
        <v>0.230067136658334</v>
      </c>
      <c r="AI186">
        <v>311.79686158922499</v>
      </c>
      <c r="AJ186">
        <v>3.6797956291715699</v>
      </c>
      <c r="AK186">
        <v>0.68292551065137896</v>
      </c>
      <c r="AL186">
        <v>2.2572587897651899</v>
      </c>
      <c r="AM186">
        <v>2</v>
      </c>
      <c r="AN186">
        <v>0.74098523809843997</v>
      </c>
      <c r="AO186">
        <v>4</v>
      </c>
      <c r="AP186">
        <v>0.12830957230142601</v>
      </c>
      <c r="AQ186">
        <v>116.25</v>
      </c>
      <c r="AR186" t="s">
        <v>1553</v>
      </c>
      <c r="AS186" t="s">
        <v>1553</v>
      </c>
      <c r="AT186" t="s">
        <v>1553</v>
      </c>
      <c r="AU186">
        <v>17626722.739999998</v>
      </c>
    </row>
    <row r="187" spans="1:47" ht="14.5" x14ac:dyDescent="0.35">
      <c r="A187" s="150" t="s">
        <v>962</v>
      </c>
      <c r="B187" s="150" t="s">
        <v>573</v>
      </c>
      <c r="C187" t="s">
        <v>172</v>
      </c>
      <c r="D187" t="s">
        <v>2086</v>
      </c>
      <c r="E187">
        <v>87.671000000000006</v>
      </c>
      <c r="F187" t="s">
        <v>1750</v>
      </c>
      <c r="G187" s="151">
        <v>1355962</v>
      </c>
      <c r="H187">
        <v>0.87838918998817495</v>
      </c>
      <c r="I187">
        <v>1355962</v>
      </c>
      <c r="J187">
        <v>3.8867264485612902E-3</v>
      </c>
      <c r="K187">
        <v>0.73528823413480504</v>
      </c>
      <c r="L187" s="152">
        <v>275829.20559999999</v>
      </c>
      <c r="M187" s="151">
        <v>41031</v>
      </c>
      <c r="N187">
        <v>54</v>
      </c>
      <c r="O187">
        <v>29.198395999999999</v>
      </c>
      <c r="P187">
        <v>0</v>
      </c>
      <c r="Q187">
        <v>330.54394600000001</v>
      </c>
      <c r="R187">
        <v>12110.1</v>
      </c>
      <c r="S187">
        <v>1645.74677</v>
      </c>
      <c r="T187">
        <v>1906.29809488347</v>
      </c>
      <c r="U187">
        <v>0.31013561339087398</v>
      </c>
      <c r="V187">
        <v>0.13065133708267901</v>
      </c>
      <c r="W187">
        <v>0</v>
      </c>
      <c r="X187">
        <v>10454.9</v>
      </c>
      <c r="Y187">
        <v>63.28</v>
      </c>
      <c r="Z187">
        <v>60427.634639696596</v>
      </c>
      <c r="AA187">
        <v>15</v>
      </c>
      <c r="AB187">
        <v>26.007376264222501</v>
      </c>
      <c r="AC187">
        <v>11.01</v>
      </c>
      <c r="AD187">
        <v>149.47745413260699</v>
      </c>
      <c r="AE187">
        <v>0.28939999999999999</v>
      </c>
      <c r="AF187">
        <v>0.116780922831209</v>
      </c>
      <c r="AG187">
        <v>0.14907041373225599</v>
      </c>
      <c r="AH187">
        <v>0.279469081375745</v>
      </c>
      <c r="AI187">
        <v>150.98009276360301</v>
      </c>
      <c r="AJ187">
        <v>5.7827263507395097</v>
      </c>
      <c r="AK187">
        <v>0.98631850286749201</v>
      </c>
      <c r="AL187">
        <v>3.5938892846362802</v>
      </c>
      <c r="AM187">
        <v>1.9</v>
      </c>
      <c r="AN187">
        <v>1.23448699133863</v>
      </c>
      <c r="AO187">
        <v>89</v>
      </c>
      <c r="AP187">
        <v>2.2265246853823799E-2</v>
      </c>
      <c r="AQ187">
        <v>11.25</v>
      </c>
      <c r="AR187">
        <v>2.6663813796609901</v>
      </c>
      <c r="AS187">
        <v>499066.88</v>
      </c>
      <c r="AT187">
        <v>0.569072968619589</v>
      </c>
      <c r="AU187">
        <v>19930144.640000001</v>
      </c>
    </row>
    <row r="188" spans="1:47" ht="14.5" x14ac:dyDescent="0.35">
      <c r="A188" s="150" t="s">
        <v>963</v>
      </c>
      <c r="B188" s="150" t="s">
        <v>512</v>
      </c>
      <c r="C188" t="s">
        <v>144</v>
      </c>
      <c r="D188" t="s">
        <v>2089</v>
      </c>
      <c r="E188">
        <v>95.203999999999994</v>
      </c>
      <c r="F188" t="s">
        <v>1751</v>
      </c>
      <c r="G188" s="151">
        <v>3840255</v>
      </c>
      <c r="H188">
        <v>0.211460310721408</v>
      </c>
      <c r="I188">
        <v>3840255</v>
      </c>
      <c r="J188">
        <v>5.1684398705446801E-3</v>
      </c>
      <c r="K188">
        <v>0.82217833890165304</v>
      </c>
      <c r="L188" s="152">
        <v>210361.22409999999</v>
      </c>
      <c r="M188" s="151">
        <v>57143</v>
      </c>
      <c r="N188">
        <v>210</v>
      </c>
      <c r="O188">
        <v>61.770117999999997</v>
      </c>
      <c r="P188">
        <v>0</v>
      </c>
      <c r="Q188">
        <v>-84.857346000000007</v>
      </c>
      <c r="R188">
        <v>12857.1</v>
      </c>
      <c r="S188">
        <v>7126.5180559999999</v>
      </c>
      <c r="T188">
        <v>8217.4107987223506</v>
      </c>
      <c r="U188">
        <v>9.8665510067431406E-2</v>
      </c>
      <c r="V188">
        <v>9.7075698337359295E-2</v>
      </c>
      <c r="W188">
        <v>1.0767002398232599E-2</v>
      </c>
      <c r="X188">
        <v>11150.3</v>
      </c>
      <c r="Y188">
        <v>430.22</v>
      </c>
      <c r="Z188">
        <v>81966.200362605203</v>
      </c>
      <c r="AA188">
        <v>16.825221238938099</v>
      </c>
      <c r="AB188">
        <v>16.5648227790433</v>
      </c>
      <c r="AC188">
        <v>51.1</v>
      </c>
      <c r="AD188">
        <v>139.46219287671201</v>
      </c>
      <c r="AE188" t="s">
        <v>1553</v>
      </c>
      <c r="AF188">
        <v>0.113565356600733</v>
      </c>
      <c r="AG188">
        <v>0.143275290066603</v>
      </c>
      <c r="AH188">
        <v>0.26876512703934002</v>
      </c>
      <c r="AI188">
        <v>148.77910806769401</v>
      </c>
      <c r="AJ188">
        <v>5.9305911285447097</v>
      </c>
      <c r="AK188">
        <v>1.1673169747151</v>
      </c>
      <c r="AL188">
        <v>3.24081200478743</v>
      </c>
      <c r="AM188">
        <v>0.5</v>
      </c>
      <c r="AN188">
        <v>0.91387931484764895</v>
      </c>
      <c r="AO188">
        <v>33</v>
      </c>
      <c r="AP188">
        <v>7.6309794988610499E-2</v>
      </c>
      <c r="AQ188">
        <v>103.24</v>
      </c>
      <c r="AR188">
        <v>2.6347390051942399</v>
      </c>
      <c r="AS188">
        <v>2147698.35</v>
      </c>
      <c r="AT188">
        <v>0.45982873431700699</v>
      </c>
      <c r="AU188">
        <v>91626693.969999999</v>
      </c>
    </row>
    <row r="189" spans="1:47" ht="14.5" x14ac:dyDescent="0.35">
      <c r="A189" s="150" t="s">
        <v>964</v>
      </c>
      <c r="B189" s="150" t="s">
        <v>761</v>
      </c>
      <c r="C189" t="s">
        <v>118</v>
      </c>
      <c r="D189" t="s">
        <v>2086</v>
      </c>
      <c r="E189">
        <v>86.247</v>
      </c>
      <c r="F189" t="s">
        <v>1752</v>
      </c>
      <c r="G189" s="151">
        <v>-1012460</v>
      </c>
      <c r="H189">
        <v>1.02520963446345</v>
      </c>
      <c r="I189">
        <v>-1012460</v>
      </c>
      <c r="J189">
        <v>0</v>
      </c>
      <c r="K189">
        <v>0.70365734694534698</v>
      </c>
      <c r="L189" s="152">
        <v>253529.432</v>
      </c>
      <c r="M189" s="151">
        <v>31923.5</v>
      </c>
      <c r="N189">
        <v>0</v>
      </c>
      <c r="O189">
        <v>8.0350520000000003</v>
      </c>
      <c r="P189">
        <v>0</v>
      </c>
      <c r="Q189">
        <v>57.414622000000001</v>
      </c>
      <c r="R189">
        <v>14690.3</v>
      </c>
      <c r="S189">
        <v>908.99954400000001</v>
      </c>
      <c r="T189">
        <v>1114.3798349372</v>
      </c>
      <c r="U189">
        <v>0.36469234906458903</v>
      </c>
      <c r="V189">
        <v>0.20549520099649199</v>
      </c>
      <c r="W189">
        <v>0</v>
      </c>
      <c r="X189">
        <v>11982.9</v>
      </c>
      <c r="Y189">
        <v>63.35</v>
      </c>
      <c r="Z189">
        <v>57903.943172849198</v>
      </c>
      <c r="AA189">
        <v>16.530303030302999</v>
      </c>
      <c r="AB189">
        <v>14.3488483662194</v>
      </c>
      <c r="AC189">
        <v>9</v>
      </c>
      <c r="AD189">
        <v>100.99994933333301</v>
      </c>
      <c r="AE189">
        <v>0.23899999999999999</v>
      </c>
      <c r="AF189">
        <v>0.142901010860919</v>
      </c>
      <c r="AG189">
        <v>0.18534458616501401</v>
      </c>
      <c r="AH189">
        <v>0.33103618746868402</v>
      </c>
      <c r="AI189">
        <v>208.058410203119</v>
      </c>
      <c r="AJ189">
        <v>6.7849785062789199</v>
      </c>
      <c r="AK189">
        <v>1.3710016655651001</v>
      </c>
      <c r="AL189">
        <v>4.3931308922670196</v>
      </c>
      <c r="AM189">
        <v>0</v>
      </c>
      <c r="AN189">
        <v>1.4359361151907899</v>
      </c>
      <c r="AO189">
        <v>136</v>
      </c>
      <c r="AP189">
        <v>2.8000000000000001E-2</v>
      </c>
      <c r="AQ189">
        <v>3.64</v>
      </c>
      <c r="AR189">
        <v>3.5652488682957499</v>
      </c>
      <c r="AS189">
        <v>115340.9</v>
      </c>
      <c r="AT189">
        <v>0.69053940031459504</v>
      </c>
      <c r="AU189">
        <v>13353519.609999999</v>
      </c>
    </row>
    <row r="190" spans="1:47" ht="14.5" x14ac:dyDescent="0.35">
      <c r="A190" s="150" t="s">
        <v>965</v>
      </c>
      <c r="B190" s="150" t="s">
        <v>702</v>
      </c>
      <c r="C190" t="s">
        <v>288</v>
      </c>
      <c r="D190" t="s">
        <v>2085</v>
      </c>
      <c r="E190">
        <v>106.404</v>
      </c>
      <c r="F190" t="s">
        <v>1753</v>
      </c>
      <c r="G190" s="151">
        <v>315527</v>
      </c>
      <c r="H190">
        <v>0.81309812086841904</v>
      </c>
      <c r="I190">
        <v>361278</v>
      </c>
      <c r="J190">
        <v>0</v>
      </c>
      <c r="K190">
        <v>0.79313201151955304</v>
      </c>
      <c r="L190" s="152">
        <v>166314.15340000001</v>
      </c>
      <c r="M190" s="151">
        <v>44336</v>
      </c>
      <c r="N190">
        <v>9</v>
      </c>
      <c r="O190">
        <v>2.0696669999999999</v>
      </c>
      <c r="P190">
        <v>0</v>
      </c>
      <c r="Q190">
        <v>-17.989179</v>
      </c>
      <c r="R190">
        <v>14617.8</v>
      </c>
      <c r="S190">
        <v>678.87874599999998</v>
      </c>
      <c r="T190">
        <v>742.63079160404004</v>
      </c>
      <c r="U190">
        <v>4.9180807613617601E-2</v>
      </c>
      <c r="V190">
        <v>0.10206729170454799</v>
      </c>
      <c r="W190">
        <v>0</v>
      </c>
      <c r="X190">
        <v>13362.9</v>
      </c>
      <c r="Y190">
        <v>48.32</v>
      </c>
      <c r="Z190">
        <v>71675.965438741696</v>
      </c>
      <c r="AA190">
        <v>17.4821428571429</v>
      </c>
      <c r="AB190">
        <v>14.0496429221854</v>
      </c>
      <c r="AC190">
        <v>5</v>
      </c>
      <c r="AD190">
        <v>135.77574920000001</v>
      </c>
      <c r="AE190">
        <v>0.21390000000000001</v>
      </c>
      <c r="AF190">
        <v>0.102557016114504</v>
      </c>
      <c r="AG190">
        <v>0.231365547641876</v>
      </c>
      <c r="AH190">
        <v>0.33959059156564297</v>
      </c>
      <c r="AI190">
        <v>261.81553193005698</v>
      </c>
      <c r="AJ190">
        <v>5.0065949330767801</v>
      </c>
      <c r="AK190">
        <v>0.94548888551319099</v>
      </c>
      <c r="AL190">
        <v>2.5308199571286298</v>
      </c>
      <c r="AM190">
        <v>2.4</v>
      </c>
      <c r="AN190">
        <v>0.99597392021197895</v>
      </c>
      <c r="AO190">
        <v>45</v>
      </c>
      <c r="AP190">
        <v>5.5865921787709499E-3</v>
      </c>
      <c r="AQ190">
        <v>7.78</v>
      </c>
      <c r="AR190">
        <v>4.1251121478907598</v>
      </c>
      <c r="AS190">
        <v>120008.92</v>
      </c>
      <c r="AT190">
        <v>0.83842496505095898</v>
      </c>
      <c r="AU190">
        <v>9923726.1400000006</v>
      </c>
    </row>
    <row r="191" spans="1:47" ht="14.5" x14ac:dyDescent="0.35">
      <c r="A191" s="150" t="s">
        <v>966</v>
      </c>
      <c r="B191" s="150" t="s">
        <v>609</v>
      </c>
      <c r="C191" t="s">
        <v>138</v>
      </c>
      <c r="D191" t="s">
        <v>2087</v>
      </c>
      <c r="E191">
        <v>99.718000000000004</v>
      </c>
      <c r="F191" t="s">
        <v>1754</v>
      </c>
      <c r="G191" s="151">
        <v>613632</v>
      </c>
      <c r="H191">
        <v>0.69634337071793995</v>
      </c>
      <c r="I191">
        <v>647639</v>
      </c>
      <c r="J191">
        <v>0</v>
      </c>
      <c r="K191">
        <v>0.742312975757079</v>
      </c>
      <c r="L191" s="152">
        <v>151128.93960000001</v>
      </c>
      <c r="M191" s="151">
        <v>40030</v>
      </c>
      <c r="N191">
        <v>24</v>
      </c>
      <c r="O191">
        <v>2.9768789999999998</v>
      </c>
      <c r="P191">
        <v>0</v>
      </c>
      <c r="Q191">
        <v>34.705117000000001</v>
      </c>
      <c r="R191">
        <v>11362.5</v>
      </c>
      <c r="S191">
        <v>989.60989900000004</v>
      </c>
      <c r="T191">
        <v>1089.8694447410701</v>
      </c>
      <c r="U191">
        <v>7.5319777091275797E-2</v>
      </c>
      <c r="V191">
        <v>9.1647254227799499E-2</v>
      </c>
      <c r="W191">
        <v>2.85394073245825E-3</v>
      </c>
      <c r="X191">
        <v>10317.200000000001</v>
      </c>
      <c r="Y191">
        <v>61.46</v>
      </c>
      <c r="Z191">
        <v>65722.489912138</v>
      </c>
      <c r="AA191">
        <v>15.4084507042254</v>
      </c>
      <c r="AB191">
        <v>16.101690514155599</v>
      </c>
      <c r="AC191">
        <v>6</v>
      </c>
      <c r="AD191">
        <v>164.934983166667</v>
      </c>
      <c r="AE191">
        <v>0.21390000000000001</v>
      </c>
      <c r="AF191">
        <v>0.110071387003623</v>
      </c>
      <c r="AG191">
        <v>0.16959423589683101</v>
      </c>
      <c r="AH191">
        <v>0.297375335786976</v>
      </c>
      <c r="AI191">
        <v>228.96597965417101</v>
      </c>
      <c r="AJ191">
        <v>4.52588277350422</v>
      </c>
      <c r="AK191">
        <v>0.83215087361587403</v>
      </c>
      <c r="AL191">
        <v>2.8104633981649401</v>
      </c>
      <c r="AM191">
        <v>0</v>
      </c>
      <c r="AN191">
        <v>1.6295328612056801</v>
      </c>
      <c r="AO191">
        <v>61</v>
      </c>
      <c r="AP191">
        <v>0</v>
      </c>
      <c r="AQ191">
        <v>6.89</v>
      </c>
      <c r="AR191">
        <v>3.78482554042689</v>
      </c>
      <c r="AS191">
        <v>187182.04</v>
      </c>
      <c r="AT191">
        <v>0.74091484675687003</v>
      </c>
      <c r="AU191">
        <v>11244424.060000001</v>
      </c>
    </row>
    <row r="192" spans="1:47" ht="14.5" x14ac:dyDescent="0.35">
      <c r="A192" s="150" t="s">
        <v>967</v>
      </c>
      <c r="B192" s="150" t="s">
        <v>179</v>
      </c>
      <c r="C192" t="s">
        <v>180</v>
      </c>
      <c r="D192" t="s">
        <v>2086</v>
      </c>
      <c r="E192">
        <v>63.941000000000003</v>
      </c>
      <c r="F192" t="s">
        <v>1755</v>
      </c>
      <c r="G192" s="151">
        <v>-523370</v>
      </c>
      <c r="H192">
        <v>0.57206938785682004</v>
      </c>
      <c r="I192">
        <v>-1907024</v>
      </c>
      <c r="J192">
        <v>0</v>
      </c>
      <c r="K192">
        <v>0.73677086246540302</v>
      </c>
      <c r="L192" s="152">
        <v>86282.464300000007</v>
      </c>
      <c r="M192" s="151">
        <v>29707.5</v>
      </c>
      <c r="N192">
        <v>26</v>
      </c>
      <c r="O192">
        <v>136.81997899999999</v>
      </c>
      <c r="P192">
        <v>11</v>
      </c>
      <c r="Q192">
        <v>-335.84310499999998</v>
      </c>
      <c r="R192">
        <v>13186.9</v>
      </c>
      <c r="S192">
        <v>1816.9022379999999</v>
      </c>
      <c r="T192">
        <v>2391.0018438061402</v>
      </c>
      <c r="U192">
        <v>0.56488341779454598</v>
      </c>
      <c r="V192">
        <v>0.202418331767171</v>
      </c>
      <c r="W192">
        <v>8.6615139058461594E-3</v>
      </c>
      <c r="X192">
        <v>10020.6</v>
      </c>
      <c r="Y192">
        <v>127</v>
      </c>
      <c r="Z192">
        <v>54419.809448818902</v>
      </c>
      <c r="AA192">
        <v>13.031496062992099</v>
      </c>
      <c r="AB192">
        <v>14.306316834645701</v>
      </c>
      <c r="AC192">
        <v>18.059999999999999</v>
      </c>
      <c r="AD192">
        <v>100.603667663344</v>
      </c>
      <c r="AE192">
        <v>0.49059999999999998</v>
      </c>
      <c r="AF192">
        <v>0.11460722143846</v>
      </c>
      <c r="AG192">
        <v>0.16013317104739899</v>
      </c>
      <c r="AH192">
        <v>0.279006659831607</v>
      </c>
      <c r="AI192">
        <v>135.011667039402</v>
      </c>
      <c r="AJ192">
        <v>10.8773816056061</v>
      </c>
      <c r="AK192">
        <v>1.7478943999869501</v>
      </c>
      <c r="AL192">
        <v>3.7117106191118698</v>
      </c>
      <c r="AM192">
        <v>2.23</v>
      </c>
      <c r="AN192">
        <v>0.97152787116645301</v>
      </c>
      <c r="AO192">
        <v>22</v>
      </c>
      <c r="AP192">
        <v>1.58730158730159E-2</v>
      </c>
      <c r="AQ192">
        <v>29.77</v>
      </c>
      <c r="AR192">
        <v>3.38406333615369</v>
      </c>
      <c r="AS192">
        <v>381818.47</v>
      </c>
      <c r="AT192">
        <v>0.62979906645551398</v>
      </c>
      <c r="AU192">
        <v>23959385.609999999</v>
      </c>
    </row>
    <row r="193" spans="1:47" ht="14.5" x14ac:dyDescent="0.35">
      <c r="A193" s="150" t="s">
        <v>968</v>
      </c>
      <c r="B193" s="150" t="s">
        <v>181</v>
      </c>
      <c r="C193" t="s">
        <v>182</v>
      </c>
      <c r="D193" t="s">
        <v>2089</v>
      </c>
      <c r="E193">
        <v>79.528999999999996</v>
      </c>
      <c r="F193" t="s">
        <v>1756</v>
      </c>
      <c r="G193" s="151">
        <v>-751240</v>
      </c>
      <c r="H193">
        <v>0.175096829129394</v>
      </c>
      <c r="I193">
        <v>-751240</v>
      </c>
      <c r="J193">
        <v>2.56543072360321E-3</v>
      </c>
      <c r="K193">
        <v>0.80037600750191396</v>
      </c>
      <c r="L193" s="152">
        <v>167043.09349999999</v>
      </c>
      <c r="M193" s="151">
        <v>35178</v>
      </c>
      <c r="N193">
        <v>160</v>
      </c>
      <c r="O193">
        <v>141.93684300000001</v>
      </c>
      <c r="P193">
        <v>8.52</v>
      </c>
      <c r="Q193">
        <v>28.615832999999999</v>
      </c>
      <c r="R193">
        <v>16107.8</v>
      </c>
      <c r="S193">
        <v>2583.8856860000001</v>
      </c>
      <c r="T193">
        <v>3356.1696002752801</v>
      </c>
      <c r="U193">
        <v>0.47661770629894701</v>
      </c>
      <c r="V193">
        <v>0.214903492831997</v>
      </c>
      <c r="W193">
        <v>9.9676348452823905E-3</v>
      </c>
      <c r="X193">
        <v>12401.2</v>
      </c>
      <c r="Y193">
        <v>191.78</v>
      </c>
      <c r="Z193">
        <v>71064.837052873103</v>
      </c>
      <c r="AA193">
        <v>14.3796296296296</v>
      </c>
      <c r="AB193">
        <v>13.4731759620398</v>
      </c>
      <c r="AC193">
        <v>21</v>
      </c>
      <c r="AD193">
        <v>123.04217552381</v>
      </c>
      <c r="AE193">
        <v>0.3901</v>
      </c>
      <c r="AF193">
        <v>0.110005741073432</v>
      </c>
      <c r="AG193">
        <v>0.18290497820566901</v>
      </c>
      <c r="AH193">
        <v>0.30510416587030498</v>
      </c>
      <c r="AI193">
        <v>207.013802080407</v>
      </c>
      <c r="AJ193">
        <v>8.2420402879042793</v>
      </c>
      <c r="AK193">
        <v>0.96328218358571704</v>
      </c>
      <c r="AL193">
        <v>3.7306465133669802</v>
      </c>
      <c r="AM193">
        <v>1.03</v>
      </c>
      <c r="AN193">
        <v>0.95222233075922602</v>
      </c>
      <c r="AO193">
        <v>24</v>
      </c>
      <c r="AP193">
        <v>7.4681238615664794E-2</v>
      </c>
      <c r="AQ193">
        <v>42.42</v>
      </c>
      <c r="AR193">
        <v>3.8570786708523999</v>
      </c>
      <c r="AS193">
        <v>193990.96</v>
      </c>
      <c r="AT193">
        <v>0.54106495793328202</v>
      </c>
      <c r="AU193">
        <v>41620681.93</v>
      </c>
    </row>
    <row r="194" spans="1:47" ht="14.5" x14ac:dyDescent="0.35">
      <c r="A194" s="150" t="s">
        <v>969</v>
      </c>
      <c r="B194" s="150" t="s">
        <v>630</v>
      </c>
      <c r="C194" t="s">
        <v>334</v>
      </c>
      <c r="D194" t="s">
        <v>2088</v>
      </c>
      <c r="E194">
        <v>73.372</v>
      </c>
      <c r="F194" t="s">
        <v>1576</v>
      </c>
      <c r="G194" s="151">
        <v>-1500000</v>
      </c>
      <c r="H194">
        <v>0.18457352080050099</v>
      </c>
      <c r="I194">
        <v>-1450801</v>
      </c>
      <c r="J194">
        <v>0</v>
      </c>
      <c r="K194">
        <v>0.755908605329914</v>
      </c>
      <c r="L194" s="152">
        <v>234407.94270000001</v>
      </c>
      <c r="M194" s="151">
        <v>34708</v>
      </c>
      <c r="N194">
        <v>83</v>
      </c>
      <c r="O194">
        <v>72.555525000000003</v>
      </c>
      <c r="P194">
        <v>9</v>
      </c>
      <c r="Q194">
        <v>-10.096092000000001</v>
      </c>
      <c r="R194">
        <v>13771.2</v>
      </c>
      <c r="S194">
        <v>1856.59094</v>
      </c>
      <c r="T194">
        <v>2352.3324441660102</v>
      </c>
      <c r="U194">
        <v>0.498479123785878</v>
      </c>
      <c r="V194">
        <v>0.18595857631406901</v>
      </c>
      <c r="W194">
        <v>0</v>
      </c>
      <c r="X194">
        <v>10869</v>
      </c>
      <c r="Y194">
        <v>141.80000000000001</v>
      </c>
      <c r="Z194">
        <v>58584.224259520401</v>
      </c>
      <c r="AA194">
        <v>11.7671232876712</v>
      </c>
      <c r="AB194">
        <v>13.093024964739101</v>
      </c>
      <c r="AC194">
        <v>19.95</v>
      </c>
      <c r="AD194">
        <v>93.062202506265706</v>
      </c>
      <c r="AE194">
        <v>0.21390000000000001</v>
      </c>
      <c r="AF194">
        <v>0.122147061648806</v>
      </c>
      <c r="AG194">
        <v>0.159280311789708</v>
      </c>
      <c r="AH194">
        <v>0.28315297818139701</v>
      </c>
      <c r="AI194">
        <v>195.51210349006701</v>
      </c>
      <c r="AJ194">
        <v>5.5316490443157598</v>
      </c>
      <c r="AK194">
        <v>1.5464806907153399</v>
      </c>
      <c r="AL194">
        <v>3.4950321775495499</v>
      </c>
      <c r="AM194">
        <v>3.5</v>
      </c>
      <c r="AN194">
        <v>1.5319421884816</v>
      </c>
      <c r="AO194">
        <v>191</v>
      </c>
      <c r="AP194">
        <v>2.7100271002710001E-3</v>
      </c>
      <c r="AQ194">
        <v>5.71</v>
      </c>
      <c r="AR194">
        <v>3.2531623847917102</v>
      </c>
      <c r="AS194">
        <v>316953.42</v>
      </c>
      <c r="AT194">
        <v>0.626844836614599</v>
      </c>
      <c r="AU194">
        <v>25567479.609999999</v>
      </c>
    </row>
    <row r="195" spans="1:47" ht="14.5" x14ac:dyDescent="0.35">
      <c r="A195" s="150" t="s">
        <v>970</v>
      </c>
      <c r="B195" s="150" t="s">
        <v>465</v>
      </c>
      <c r="C195" t="s">
        <v>195</v>
      </c>
      <c r="D195" t="s">
        <v>2088</v>
      </c>
      <c r="E195">
        <v>96.052999999999997</v>
      </c>
      <c r="F195" t="s">
        <v>1757</v>
      </c>
      <c r="G195" s="151">
        <v>40219</v>
      </c>
      <c r="H195">
        <v>0.95092817280658903</v>
      </c>
      <c r="I195">
        <v>40219</v>
      </c>
      <c r="J195">
        <v>0</v>
      </c>
      <c r="K195">
        <v>0.76105164333388997</v>
      </c>
      <c r="L195" s="152">
        <v>185984.8702</v>
      </c>
      <c r="M195" s="151">
        <v>36843</v>
      </c>
      <c r="N195">
        <v>89</v>
      </c>
      <c r="O195">
        <v>7.3199259999999997</v>
      </c>
      <c r="P195">
        <v>0</v>
      </c>
      <c r="Q195">
        <v>67.337372000000002</v>
      </c>
      <c r="R195">
        <v>15361</v>
      </c>
      <c r="S195">
        <v>493.95395600000001</v>
      </c>
      <c r="T195">
        <v>552.06352946851098</v>
      </c>
      <c r="U195">
        <v>0.16696874880378501</v>
      </c>
      <c r="V195">
        <v>0.11375680732477</v>
      </c>
      <c r="W195">
        <v>2.80952097486592E-3</v>
      </c>
      <c r="X195">
        <v>13744.1</v>
      </c>
      <c r="Y195">
        <v>39.32</v>
      </c>
      <c r="Z195">
        <v>64209.6347914547</v>
      </c>
      <c r="AA195">
        <v>16.3571428571429</v>
      </c>
      <c r="AB195">
        <v>12.5624098677518</v>
      </c>
      <c r="AC195">
        <v>6.25</v>
      </c>
      <c r="AD195">
        <v>79.032632960000001</v>
      </c>
      <c r="AE195">
        <v>0.40260000000000001</v>
      </c>
      <c r="AF195">
        <v>0.116643394991475</v>
      </c>
      <c r="AG195">
        <v>0.14922810996667199</v>
      </c>
      <c r="AH195">
        <v>0.26986290673432001</v>
      </c>
      <c r="AI195">
        <v>257.66976547911298</v>
      </c>
      <c r="AJ195">
        <v>8.38996786536452</v>
      </c>
      <c r="AK195">
        <v>1.4066583121852301</v>
      </c>
      <c r="AL195">
        <v>2.4050060890812999</v>
      </c>
      <c r="AM195">
        <v>1.5</v>
      </c>
      <c r="AN195">
        <v>1.2683414698870299</v>
      </c>
      <c r="AO195">
        <v>63</v>
      </c>
      <c r="AP195">
        <v>0</v>
      </c>
      <c r="AQ195">
        <v>4.2699999999999996</v>
      </c>
      <c r="AR195">
        <v>2.8819954331269901</v>
      </c>
      <c r="AS195">
        <v>141997.72</v>
      </c>
      <c r="AT195">
        <v>0.59885248809618896</v>
      </c>
      <c r="AU195">
        <v>7587639.1799999997</v>
      </c>
    </row>
    <row r="196" spans="1:47" ht="14.5" x14ac:dyDescent="0.35">
      <c r="A196" s="150" t="s">
        <v>971</v>
      </c>
      <c r="B196" s="150" t="s">
        <v>549</v>
      </c>
      <c r="C196" t="s">
        <v>243</v>
      </c>
      <c r="D196" t="s">
        <v>2085</v>
      </c>
      <c r="E196">
        <v>88.031999999999996</v>
      </c>
      <c r="F196" t="s">
        <v>1758</v>
      </c>
      <c r="G196" s="151">
        <v>695995</v>
      </c>
      <c r="H196">
        <v>0.78308573317994501</v>
      </c>
      <c r="I196">
        <v>695995</v>
      </c>
      <c r="J196">
        <v>4.50264274187778E-3</v>
      </c>
      <c r="K196">
        <v>0.78914115218122205</v>
      </c>
      <c r="L196" s="152">
        <v>168464.4713</v>
      </c>
      <c r="M196" s="151">
        <v>35818</v>
      </c>
      <c r="N196">
        <v>67</v>
      </c>
      <c r="O196">
        <v>34.912855999999998</v>
      </c>
      <c r="P196">
        <v>0</v>
      </c>
      <c r="Q196">
        <v>140.42620600000001</v>
      </c>
      <c r="R196">
        <v>11169.5</v>
      </c>
      <c r="S196">
        <v>1142.615346</v>
      </c>
      <c r="T196">
        <v>1390.26422195486</v>
      </c>
      <c r="U196">
        <v>0.20876879155795999</v>
      </c>
      <c r="V196">
        <v>0.181767515837303</v>
      </c>
      <c r="W196">
        <v>8.75185164894503E-4</v>
      </c>
      <c r="X196">
        <v>9179.9</v>
      </c>
      <c r="Y196">
        <v>76.680000000000007</v>
      </c>
      <c r="Z196">
        <v>53631.998956703203</v>
      </c>
      <c r="AA196">
        <v>12.9125</v>
      </c>
      <c r="AB196">
        <v>14.9010869327074</v>
      </c>
      <c r="AC196">
        <v>7</v>
      </c>
      <c r="AD196">
        <v>163.23076371428601</v>
      </c>
      <c r="AE196">
        <v>0.3145</v>
      </c>
      <c r="AF196">
        <v>0.10673958754746</v>
      </c>
      <c r="AG196">
        <v>0.20365259305960701</v>
      </c>
      <c r="AH196">
        <v>0.31505789270263501</v>
      </c>
      <c r="AI196">
        <v>195.90932397647001</v>
      </c>
      <c r="AJ196">
        <v>5.0730004601316097</v>
      </c>
      <c r="AK196">
        <v>1.0923969282864801</v>
      </c>
      <c r="AL196">
        <v>3.0779001916470499</v>
      </c>
      <c r="AM196">
        <v>2.5</v>
      </c>
      <c r="AN196">
        <v>1.5482499795659801</v>
      </c>
      <c r="AO196">
        <v>83</v>
      </c>
      <c r="AP196">
        <v>0</v>
      </c>
      <c r="AQ196">
        <v>5.67</v>
      </c>
      <c r="AR196">
        <v>2.7883308791251502</v>
      </c>
      <c r="AS196">
        <v>222671.2</v>
      </c>
      <c r="AT196">
        <v>0.56944895181821897</v>
      </c>
      <c r="AU196">
        <v>12762420.16</v>
      </c>
    </row>
    <row r="197" spans="1:47" ht="14.5" x14ac:dyDescent="0.35">
      <c r="A197" s="150" t="s">
        <v>972</v>
      </c>
      <c r="B197" s="150" t="s">
        <v>183</v>
      </c>
      <c r="C197" t="s">
        <v>184</v>
      </c>
      <c r="D197" t="s">
        <v>2085</v>
      </c>
      <c r="E197">
        <v>65.021000000000001</v>
      </c>
      <c r="F197" t="s">
        <v>1723</v>
      </c>
      <c r="G197" s="151">
        <v>2726503</v>
      </c>
      <c r="H197">
        <v>0.14036256643873801</v>
      </c>
      <c r="I197">
        <v>2720540</v>
      </c>
      <c r="J197">
        <v>0</v>
      </c>
      <c r="K197">
        <v>0.76668032941646003</v>
      </c>
      <c r="L197" s="152">
        <v>183023.26180000001</v>
      </c>
      <c r="M197" s="151">
        <v>32160</v>
      </c>
      <c r="N197">
        <v>106</v>
      </c>
      <c r="O197">
        <v>172.20335800000001</v>
      </c>
      <c r="P197">
        <v>41.58</v>
      </c>
      <c r="Q197">
        <v>-387.88019100000002</v>
      </c>
      <c r="R197">
        <v>12692.1</v>
      </c>
      <c r="S197">
        <v>3312.7382480000001</v>
      </c>
      <c r="T197">
        <v>4258.5148862195501</v>
      </c>
      <c r="U197">
        <v>0.66877726465034004</v>
      </c>
      <c r="V197">
        <v>0.15371430698076699</v>
      </c>
      <c r="W197">
        <v>1.7278603896506799E-2</v>
      </c>
      <c r="X197">
        <v>9873.2999999999993</v>
      </c>
      <c r="Y197">
        <v>223.04</v>
      </c>
      <c r="Z197">
        <v>62877.970050215197</v>
      </c>
      <c r="AA197">
        <v>15.2521008403361</v>
      </c>
      <c r="AB197">
        <v>14.8526643113343</v>
      </c>
      <c r="AC197">
        <v>39</v>
      </c>
      <c r="AD197">
        <v>84.942006358974396</v>
      </c>
      <c r="AE197">
        <v>0.41520000000000001</v>
      </c>
      <c r="AF197">
        <v>9.4668352346074403E-2</v>
      </c>
      <c r="AG197">
        <v>0.14960762822687501</v>
      </c>
      <c r="AH197">
        <v>0.246779415444734</v>
      </c>
      <c r="AI197">
        <v>166.66272994352201</v>
      </c>
      <c r="AJ197">
        <v>7.46357073771531</v>
      </c>
      <c r="AK197">
        <v>1.9894050642082199</v>
      </c>
      <c r="AL197">
        <v>3.7401538823785101</v>
      </c>
      <c r="AM197">
        <v>1.35</v>
      </c>
      <c r="AN197">
        <v>1.03154250929513</v>
      </c>
      <c r="AO197">
        <v>143</v>
      </c>
      <c r="AP197">
        <v>5.8189655172413798E-2</v>
      </c>
      <c r="AQ197">
        <v>9.24</v>
      </c>
      <c r="AR197">
        <v>2.9508756785681598</v>
      </c>
      <c r="AS197">
        <v>854146.22</v>
      </c>
      <c r="AT197">
        <v>0.66269950586207604</v>
      </c>
      <c r="AU197">
        <v>42045539.280000001</v>
      </c>
    </row>
    <row r="198" spans="1:47" ht="14.5" x14ac:dyDescent="0.35">
      <c r="A198" s="150" t="s">
        <v>973</v>
      </c>
      <c r="B198" s="150" t="s">
        <v>762</v>
      </c>
      <c r="C198" t="s">
        <v>118</v>
      </c>
      <c r="D198" t="s">
        <v>2085</v>
      </c>
      <c r="E198">
        <v>76.152000000000001</v>
      </c>
      <c r="F198" t="s">
        <v>1759</v>
      </c>
      <c r="G198" s="151">
        <v>474465</v>
      </c>
      <c r="H198">
        <v>0.53815294009785997</v>
      </c>
      <c r="I198">
        <v>201652</v>
      </c>
      <c r="J198">
        <v>0</v>
      </c>
      <c r="K198">
        <v>0.70644218318149399</v>
      </c>
      <c r="L198" s="152">
        <v>135597.9503</v>
      </c>
      <c r="M198" s="151">
        <v>32711.5</v>
      </c>
      <c r="N198">
        <v>25</v>
      </c>
      <c r="O198">
        <v>12.06814</v>
      </c>
      <c r="P198">
        <v>2</v>
      </c>
      <c r="Q198">
        <v>0.62898099999999602</v>
      </c>
      <c r="R198">
        <v>15918.7</v>
      </c>
      <c r="S198">
        <v>532.49181999999996</v>
      </c>
      <c r="T198">
        <v>658.65018021632102</v>
      </c>
      <c r="U198">
        <v>0.39883715208996101</v>
      </c>
      <c r="V198">
        <v>0.20849559529383899</v>
      </c>
      <c r="W198">
        <v>0</v>
      </c>
      <c r="X198">
        <v>12869.7</v>
      </c>
      <c r="Y198">
        <v>37.17</v>
      </c>
      <c r="Z198">
        <v>52841.1084207694</v>
      </c>
      <c r="AA198">
        <v>17.692307692307701</v>
      </c>
      <c r="AB198">
        <v>14.3258493408663</v>
      </c>
      <c r="AC198">
        <v>3</v>
      </c>
      <c r="AD198">
        <v>177.497273333333</v>
      </c>
      <c r="AE198">
        <v>0.3145</v>
      </c>
      <c r="AF198">
        <v>0.11747177596830299</v>
      </c>
      <c r="AG198">
        <v>0.194331800922732</v>
      </c>
      <c r="AH198">
        <v>0.313495246850929</v>
      </c>
      <c r="AI198">
        <v>315.55038723411798</v>
      </c>
      <c r="AJ198">
        <v>9.0528156616754405</v>
      </c>
      <c r="AK198">
        <v>1.5666509748375299</v>
      </c>
      <c r="AL198">
        <v>2.7318521317875599</v>
      </c>
      <c r="AM198">
        <v>0.5</v>
      </c>
      <c r="AN198">
        <v>1.51302361651832</v>
      </c>
      <c r="AO198">
        <v>163</v>
      </c>
      <c r="AP198">
        <v>0</v>
      </c>
      <c r="AQ198">
        <v>2.0699999999999998</v>
      </c>
      <c r="AR198">
        <v>3.3055235267062599</v>
      </c>
      <c r="AS198">
        <v>84920.44</v>
      </c>
      <c r="AT198">
        <v>0.51758750230399997</v>
      </c>
      <c r="AU198">
        <v>8476599.8699999992</v>
      </c>
    </row>
    <row r="199" spans="1:47" ht="14.5" x14ac:dyDescent="0.35">
      <c r="A199" s="150" t="s">
        <v>974</v>
      </c>
      <c r="B199" s="150" t="s">
        <v>488</v>
      </c>
      <c r="C199" t="s">
        <v>121</v>
      </c>
      <c r="D199" t="s">
        <v>2089</v>
      </c>
      <c r="E199">
        <v>78.962999999999994</v>
      </c>
      <c r="F199" t="s">
        <v>1616</v>
      </c>
      <c r="G199" s="151">
        <v>10629492</v>
      </c>
      <c r="H199">
        <v>0.226480102942548</v>
      </c>
      <c r="I199">
        <v>5164191</v>
      </c>
      <c r="J199">
        <v>1.6708866496222701E-2</v>
      </c>
      <c r="K199">
        <v>0.74939499871943105</v>
      </c>
      <c r="L199" s="152">
        <v>244599.8848</v>
      </c>
      <c r="M199" s="151">
        <v>50882</v>
      </c>
      <c r="N199">
        <v>0</v>
      </c>
      <c r="O199">
        <v>195.56050200000001</v>
      </c>
      <c r="P199">
        <v>0</v>
      </c>
      <c r="Q199">
        <v>-14.179682</v>
      </c>
      <c r="R199">
        <v>13198.9</v>
      </c>
      <c r="S199">
        <v>7853.494361</v>
      </c>
      <c r="T199">
        <v>9783.3547974880094</v>
      </c>
      <c r="U199">
        <v>0.24380588160394201</v>
      </c>
      <c r="V199">
        <v>0.157825542032487</v>
      </c>
      <c r="W199">
        <v>6.18682898078389E-2</v>
      </c>
      <c r="X199">
        <v>10595.3</v>
      </c>
      <c r="Y199">
        <v>460.99</v>
      </c>
      <c r="Z199">
        <v>73381.431484414003</v>
      </c>
      <c r="AA199">
        <v>12.8439425051335</v>
      </c>
      <c r="AB199">
        <v>17.036149072648001</v>
      </c>
      <c r="AC199">
        <v>45.55</v>
      </c>
      <c r="AD199">
        <v>172.414804851811</v>
      </c>
      <c r="AE199" t="s">
        <v>1553</v>
      </c>
      <c r="AF199">
        <v>0.121260682927541</v>
      </c>
      <c r="AG199">
        <v>0.123807945827451</v>
      </c>
      <c r="AH199">
        <v>0.25194159673331001</v>
      </c>
      <c r="AI199">
        <v>146.466012086566</v>
      </c>
      <c r="AJ199">
        <v>4.1761804880593196</v>
      </c>
      <c r="AK199">
        <v>1.41119242438732</v>
      </c>
      <c r="AL199">
        <v>3.2526585062637499</v>
      </c>
      <c r="AM199">
        <v>3.66</v>
      </c>
      <c r="AN199">
        <v>0.83931685232609998</v>
      </c>
      <c r="AO199">
        <v>28</v>
      </c>
      <c r="AP199">
        <v>9.7619047619047605E-2</v>
      </c>
      <c r="AQ199">
        <v>119.21</v>
      </c>
      <c r="AR199">
        <v>2.7101082655969999</v>
      </c>
      <c r="AS199">
        <v>1823703.88</v>
      </c>
      <c r="AT199">
        <v>0.559723950489877</v>
      </c>
      <c r="AU199">
        <v>103657307.48999999</v>
      </c>
    </row>
    <row r="200" spans="1:47" ht="14.5" x14ac:dyDescent="0.35">
      <c r="A200" s="150" t="s">
        <v>975</v>
      </c>
      <c r="B200" s="150" t="s">
        <v>185</v>
      </c>
      <c r="C200" t="s">
        <v>131</v>
      </c>
      <c r="D200" t="s">
        <v>2085</v>
      </c>
      <c r="E200">
        <v>71.926000000000002</v>
      </c>
      <c r="F200" t="s">
        <v>1760</v>
      </c>
      <c r="G200" s="151">
        <v>173056</v>
      </c>
      <c r="H200">
        <v>0.22744661150824499</v>
      </c>
      <c r="I200">
        <v>167300</v>
      </c>
      <c r="J200">
        <v>0</v>
      </c>
      <c r="K200">
        <v>0.729528309074154</v>
      </c>
      <c r="L200" s="152">
        <v>92746.011299999998</v>
      </c>
      <c r="M200" s="151">
        <v>29929</v>
      </c>
      <c r="N200">
        <v>21</v>
      </c>
      <c r="O200">
        <v>139.11809500000001</v>
      </c>
      <c r="P200">
        <v>7.0192040000000002</v>
      </c>
      <c r="Q200">
        <v>-87.948758999999995</v>
      </c>
      <c r="R200">
        <v>13914.2</v>
      </c>
      <c r="S200">
        <v>1616.637459</v>
      </c>
      <c r="T200">
        <v>2150.5147462656801</v>
      </c>
      <c r="U200">
        <v>0.61124892009569598</v>
      </c>
      <c r="V200">
        <v>0.18082336913114899</v>
      </c>
      <c r="W200">
        <v>9.0666772060735699E-4</v>
      </c>
      <c r="X200">
        <v>10459.9</v>
      </c>
      <c r="Y200">
        <v>106.86</v>
      </c>
      <c r="Z200">
        <v>62483.735728991203</v>
      </c>
      <c r="AA200">
        <v>13.070796460177</v>
      </c>
      <c r="AB200">
        <v>15.1285556709714</v>
      </c>
      <c r="AC200">
        <v>19.5</v>
      </c>
      <c r="AD200">
        <v>82.904485076923095</v>
      </c>
      <c r="AE200">
        <v>0.3271</v>
      </c>
      <c r="AF200">
        <v>0.11807028149134</v>
      </c>
      <c r="AG200">
        <v>0.20033379167179199</v>
      </c>
      <c r="AH200">
        <v>0.32237262428135199</v>
      </c>
      <c r="AI200">
        <v>0</v>
      </c>
      <c r="AJ200" t="s">
        <v>1553</v>
      </c>
      <c r="AK200" t="s">
        <v>1553</v>
      </c>
      <c r="AL200" t="s">
        <v>1553</v>
      </c>
      <c r="AM200">
        <v>0.5</v>
      </c>
      <c r="AN200">
        <v>1.10042461821876</v>
      </c>
      <c r="AO200">
        <v>29</v>
      </c>
      <c r="AP200">
        <v>0</v>
      </c>
      <c r="AQ200">
        <v>19.170000000000002</v>
      </c>
      <c r="AR200">
        <v>3.4741723353042802</v>
      </c>
      <c r="AS200">
        <v>272318.43</v>
      </c>
      <c r="AT200">
        <v>0.64552712639657694</v>
      </c>
      <c r="AU200">
        <v>22494227.93</v>
      </c>
    </row>
    <row r="201" spans="1:47" ht="14.5" x14ac:dyDescent="0.35">
      <c r="A201" s="150" t="s">
        <v>976</v>
      </c>
      <c r="B201" s="150" t="s">
        <v>785</v>
      </c>
      <c r="C201" t="s">
        <v>187</v>
      </c>
      <c r="D201" t="s">
        <v>2086</v>
      </c>
      <c r="E201">
        <v>70.494</v>
      </c>
      <c r="F201" t="s">
        <v>1591</v>
      </c>
      <c r="G201" s="151">
        <v>4057993</v>
      </c>
      <c r="H201">
        <v>0.36653375743584299</v>
      </c>
      <c r="I201">
        <v>4064677</v>
      </c>
      <c r="J201">
        <v>1.4810005566240601E-2</v>
      </c>
      <c r="K201">
        <v>0.70752294363027002</v>
      </c>
      <c r="L201" s="152">
        <v>248950.81580000001</v>
      </c>
      <c r="M201" s="151">
        <v>31722.5</v>
      </c>
      <c r="N201">
        <v>176</v>
      </c>
      <c r="O201">
        <v>40.236201999999999</v>
      </c>
      <c r="P201">
        <v>0</v>
      </c>
      <c r="Q201">
        <v>-7.6693360000000403</v>
      </c>
      <c r="R201">
        <v>14250.2</v>
      </c>
      <c r="S201">
        <v>2166.631738</v>
      </c>
      <c r="T201">
        <v>3018.0625895423</v>
      </c>
      <c r="U201">
        <v>0.99714774190143296</v>
      </c>
      <c r="V201">
        <v>0.19695587243572801</v>
      </c>
      <c r="W201">
        <v>0</v>
      </c>
      <c r="X201">
        <v>10230.1</v>
      </c>
      <c r="Y201">
        <v>154.65</v>
      </c>
      <c r="Z201">
        <v>53584.332363401198</v>
      </c>
      <c r="AA201">
        <v>13.383720930232601</v>
      </c>
      <c r="AB201">
        <v>14.009904545748499</v>
      </c>
      <c r="AC201">
        <v>18.5</v>
      </c>
      <c r="AD201">
        <v>117.115229081081</v>
      </c>
      <c r="AE201">
        <v>0.27679999999999999</v>
      </c>
      <c r="AF201">
        <v>0.101634137024631</v>
      </c>
      <c r="AG201">
        <v>0.177173993777996</v>
      </c>
      <c r="AH201">
        <v>0.283037409385897</v>
      </c>
      <c r="AI201">
        <v>181.812161749105</v>
      </c>
      <c r="AJ201">
        <v>8.1144342252234001</v>
      </c>
      <c r="AK201">
        <v>1.6617843724614101</v>
      </c>
      <c r="AL201">
        <v>3.4399785997156802</v>
      </c>
      <c r="AM201">
        <v>1</v>
      </c>
      <c r="AN201">
        <v>1.3504353010744701</v>
      </c>
      <c r="AO201">
        <v>382</v>
      </c>
      <c r="AP201">
        <v>0</v>
      </c>
      <c r="AQ201">
        <v>2.96</v>
      </c>
      <c r="AR201">
        <v>2.62581520425003</v>
      </c>
      <c r="AS201">
        <v>621228.61</v>
      </c>
      <c r="AT201">
        <v>0.63999236854979402</v>
      </c>
      <c r="AU201">
        <v>30874992.780000001</v>
      </c>
    </row>
    <row r="202" spans="1:47" ht="14.5" x14ac:dyDescent="0.35">
      <c r="A202" s="150" t="s">
        <v>977</v>
      </c>
      <c r="B202" s="150" t="s">
        <v>186</v>
      </c>
      <c r="C202" t="s">
        <v>187</v>
      </c>
      <c r="D202" t="s">
        <v>2088</v>
      </c>
      <c r="E202">
        <v>60.642000000000003</v>
      </c>
      <c r="F202" t="s">
        <v>1761</v>
      </c>
      <c r="G202" s="151">
        <v>919432</v>
      </c>
      <c r="H202">
        <v>0.282756946171623</v>
      </c>
      <c r="I202">
        <v>919432</v>
      </c>
      <c r="J202">
        <v>0</v>
      </c>
      <c r="K202">
        <v>0.68963452497450195</v>
      </c>
      <c r="L202" s="152">
        <v>151104.14139999999</v>
      </c>
      <c r="M202" s="151">
        <v>30328</v>
      </c>
      <c r="N202">
        <v>78</v>
      </c>
      <c r="O202">
        <v>68.606364999999997</v>
      </c>
      <c r="P202">
        <v>0</v>
      </c>
      <c r="Q202">
        <v>-51.641724000000004</v>
      </c>
      <c r="R202">
        <v>13017.5</v>
      </c>
      <c r="S202">
        <v>1914.9211829999999</v>
      </c>
      <c r="T202">
        <v>2432.7992016942699</v>
      </c>
      <c r="U202">
        <v>0.59720773113407</v>
      </c>
      <c r="V202">
        <v>0.187997547990987</v>
      </c>
      <c r="W202">
        <v>1.60642225241915E-3</v>
      </c>
      <c r="X202">
        <v>10246.4</v>
      </c>
      <c r="Y202">
        <v>136.55000000000001</v>
      </c>
      <c r="Z202">
        <v>45637.414866349303</v>
      </c>
      <c r="AA202">
        <v>13.0536912751678</v>
      </c>
      <c r="AB202">
        <v>14.023589769315301</v>
      </c>
      <c r="AC202">
        <v>15.66</v>
      </c>
      <c r="AD202">
        <v>122.28104616858199</v>
      </c>
      <c r="AE202">
        <v>0.3145</v>
      </c>
      <c r="AF202">
        <v>0.10935719776962</v>
      </c>
      <c r="AG202">
        <v>0.18884617684466601</v>
      </c>
      <c r="AH202">
        <v>0.30081287879476898</v>
      </c>
      <c r="AI202">
        <v>183.79712080296099</v>
      </c>
      <c r="AJ202">
        <v>16.503953238605899</v>
      </c>
      <c r="AK202">
        <v>2.0046741221228701</v>
      </c>
      <c r="AL202">
        <v>3.2126198370823702</v>
      </c>
      <c r="AM202">
        <v>1.5</v>
      </c>
      <c r="AN202">
        <v>1.36084392026387</v>
      </c>
      <c r="AO202">
        <v>100</v>
      </c>
      <c r="AP202">
        <v>4.1958041958042001E-2</v>
      </c>
      <c r="AQ202">
        <v>8.17</v>
      </c>
      <c r="AR202">
        <v>2.3805261171242802</v>
      </c>
      <c r="AS202">
        <v>602523.84</v>
      </c>
      <c r="AT202">
        <v>0.58174718097522904</v>
      </c>
      <c r="AU202">
        <v>24927504.300000001</v>
      </c>
    </row>
    <row r="203" spans="1:47" ht="14.5" x14ac:dyDescent="0.35">
      <c r="A203" s="150" t="s">
        <v>978</v>
      </c>
      <c r="B203" s="150" t="s">
        <v>745</v>
      </c>
      <c r="C203" t="s">
        <v>148</v>
      </c>
      <c r="D203" t="s">
        <v>2085</v>
      </c>
      <c r="E203">
        <v>86.581000000000003</v>
      </c>
      <c r="F203" t="s">
        <v>1762</v>
      </c>
      <c r="G203" s="151">
        <v>2126421</v>
      </c>
      <c r="H203">
        <v>0.90656564306556997</v>
      </c>
      <c r="I203">
        <v>2126421</v>
      </c>
      <c r="J203">
        <v>0</v>
      </c>
      <c r="K203">
        <v>0.65024083885037198</v>
      </c>
      <c r="L203" s="152">
        <v>262158.92810000002</v>
      </c>
      <c r="M203" s="151">
        <v>35047</v>
      </c>
      <c r="N203" t="s">
        <v>1553</v>
      </c>
      <c r="O203">
        <v>23.621607999999998</v>
      </c>
      <c r="P203">
        <v>0</v>
      </c>
      <c r="Q203">
        <v>38.205460000000002</v>
      </c>
      <c r="R203">
        <v>11929.7</v>
      </c>
      <c r="S203">
        <v>1055.8470669999999</v>
      </c>
      <c r="T203">
        <v>1258.4921751296499</v>
      </c>
      <c r="U203">
        <v>0.31674788939864501</v>
      </c>
      <c r="V203">
        <v>0.15283913176793401</v>
      </c>
      <c r="W203">
        <v>1.8061553226817802E-2</v>
      </c>
      <c r="X203">
        <v>10008.799999999999</v>
      </c>
      <c r="Y203">
        <v>77.25</v>
      </c>
      <c r="Z203">
        <v>57333.789644012897</v>
      </c>
      <c r="AA203">
        <v>11.115384615384601</v>
      </c>
      <c r="AB203">
        <v>13.667923197411</v>
      </c>
      <c r="AC203">
        <v>10.25</v>
      </c>
      <c r="AD203">
        <v>103.00946995122</v>
      </c>
      <c r="AE203">
        <v>0.23899999999999999</v>
      </c>
      <c r="AF203">
        <v>0.115529494177547</v>
      </c>
      <c r="AG203">
        <v>0.18825102175049499</v>
      </c>
      <c r="AH203">
        <v>0.30771802201838799</v>
      </c>
      <c r="AI203">
        <v>213.837786793795</v>
      </c>
      <c r="AJ203">
        <v>6.7375083266897002</v>
      </c>
      <c r="AK203">
        <v>0.89120493400655498</v>
      </c>
      <c r="AL203">
        <v>2.7398572061298601</v>
      </c>
      <c r="AM203">
        <v>2</v>
      </c>
      <c r="AN203">
        <v>1.4606317306526599</v>
      </c>
      <c r="AO203">
        <v>109</v>
      </c>
      <c r="AP203">
        <v>1.1844331641286E-2</v>
      </c>
      <c r="AQ203">
        <v>5.28</v>
      </c>
      <c r="AR203">
        <v>2.7436736367583401</v>
      </c>
      <c r="AS203">
        <v>258690.45</v>
      </c>
      <c r="AT203">
        <v>0.56672769805381096</v>
      </c>
      <c r="AU203">
        <v>12595965.550000001</v>
      </c>
    </row>
    <row r="204" spans="1:47" ht="14.5" x14ac:dyDescent="0.35">
      <c r="A204" s="150" t="s">
        <v>1540</v>
      </c>
      <c r="B204" s="150" t="s">
        <v>188</v>
      </c>
      <c r="C204" t="s">
        <v>108</v>
      </c>
      <c r="D204" t="s">
        <v>2085</v>
      </c>
      <c r="E204">
        <v>41.142000000000003</v>
      </c>
      <c r="F204" t="s">
        <v>1763</v>
      </c>
      <c r="G204" s="151">
        <v>1759087</v>
      </c>
      <c r="H204">
        <v>9.5935431259199802E-2</v>
      </c>
      <c r="I204">
        <v>1759087</v>
      </c>
      <c r="J204">
        <v>4.6347378628551497E-2</v>
      </c>
      <c r="K204">
        <v>0.77163984444303702</v>
      </c>
      <c r="L204" s="152">
        <v>74167.088399999993</v>
      </c>
      <c r="M204" s="151">
        <v>30113</v>
      </c>
      <c r="N204">
        <v>31</v>
      </c>
      <c r="O204">
        <v>620.11263799999995</v>
      </c>
      <c r="P204">
        <v>289.57980500000002</v>
      </c>
      <c r="Q204">
        <v>-119.67315600000001</v>
      </c>
      <c r="R204">
        <v>14816.9</v>
      </c>
      <c r="S204">
        <v>3168.199576</v>
      </c>
      <c r="T204">
        <v>4661.5074344685599</v>
      </c>
      <c r="U204">
        <v>0.99999819645200305</v>
      </c>
      <c r="V204">
        <v>0.206936915832729</v>
      </c>
      <c r="W204">
        <v>9.5785177896886408E-3</v>
      </c>
      <c r="X204">
        <v>10070.299999999999</v>
      </c>
      <c r="Y204">
        <v>255.35</v>
      </c>
      <c r="Z204">
        <v>63935.865596240503</v>
      </c>
      <c r="AA204">
        <v>13.885496183206101</v>
      </c>
      <c r="AB204">
        <v>12.407282459369499</v>
      </c>
      <c r="AC204">
        <v>36.4</v>
      </c>
      <c r="AD204">
        <v>87.038449890109902</v>
      </c>
      <c r="AE204">
        <v>0.47810000000000002</v>
      </c>
      <c r="AF204">
        <v>0.12747467438733101</v>
      </c>
      <c r="AG204">
        <v>0.13411591531754999</v>
      </c>
      <c r="AH204">
        <v>0.265705813024815</v>
      </c>
      <c r="AI204">
        <v>186.392298159944</v>
      </c>
      <c r="AJ204">
        <v>6.5634325214045699</v>
      </c>
      <c r="AK204">
        <v>2.0386354584372</v>
      </c>
      <c r="AL204">
        <v>2.5169466308117499</v>
      </c>
      <c r="AM204">
        <v>1.5</v>
      </c>
      <c r="AN204">
        <v>0.85282993530530204</v>
      </c>
      <c r="AO204">
        <v>7</v>
      </c>
      <c r="AP204">
        <v>8.6720867208672101E-2</v>
      </c>
      <c r="AQ204">
        <v>77.569999999999993</v>
      </c>
      <c r="AR204">
        <v>2.7150051234611801</v>
      </c>
      <c r="AS204">
        <v>738480.1</v>
      </c>
      <c r="AT204">
        <v>0.56283280894759702</v>
      </c>
      <c r="AU204">
        <v>46942881.200000003</v>
      </c>
    </row>
    <row r="205" spans="1:47" ht="14.5" x14ac:dyDescent="0.35">
      <c r="A205" s="150" t="s">
        <v>979</v>
      </c>
      <c r="B205" s="150" t="s">
        <v>189</v>
      </c>
      <c r="C205" t="s">
        <v>103</v>
      </c>
      <c r="D205" t="s">
        <v>2085</v>
      </c>
      <c r="E205">
        <v>78.92</v>
      </c>
      <c r="F205" t="s">
        <v>1613</v>
      </c>
      <c r="G205" s="151">
        <v>3582872</v>
      </c>
      <c r="H205">
        <v>0.34277570631380899</v>
      </c>
      <c r="I205">
        <v>3844052</v>
      </c>
      <c r="J205">
        <v>0</v>
      </c>
      <c r="K205">
        <v>0.69887225497458505</v>
      </c>
      <c r="L205" s="152">
        <v>176127.77660000001</v>
      </c>
      <c r="M205" s="151">
        <v>33090</v>
      </c>
      <c r="N205">
        <v>104</v>
      </c>
      <c r="O205">
        <v>62.646276999999998</v>
      </c>
      <c r="P205">
        <v>20</v>
      </c>
      <c r="Q205">
        <v>89.807407999999995</v>
      </c>
      <c r="R205">
        <v>12174.1</v>
      </c>
      <c r="S205">
        <v>2071.5619470000001</v>
      </c>
      <c r="T205">
        <v>2651.1647767923901</v>
      </c>
      <c r="U205">
        <v>0.487170289288964</v>
      </c>
      <c r="V205">
        <v>0.17570431167994399</v>
      </c>
      <c r="W205">
        <v>1.7429659321696399E-2</v>
      </c>
      <c r="X205">
        <v>9512.6</v>
      </c>
      <c r="Y205">
        <v>122.4</v>
      </c>
      <c r="Z205">
        <v>67386.795343137303</v>
      </c>
      <c r="AA205">
        <v>15.5078125</v>
      </c>
      <c r="AB205">
        <v>16.924525710784302</v>
      </c>
      <c r="AC205">
        <v>18.75</v>
      </c>
      <c r="AD205">
        <v>110.48330384</v>
      </c>
      <c r="AE205">
        <v>0.47810000000000002</v>
      </c>
      <c r="AF205">
        <v>0.101311931234084</v>
      </c>
      <c r="AG205">
        <v>0.22042786039842899</v>
      </c>
      <c r="AH205">
        <v>0.32565706653833099</v>
      </c>
      <c r="AI205">
        <v>194.17618699867</v>
      </c>
      <c r="AJ205">
        <v>6.41134036713669</v>
      </c>
      <c r="AK205">
        <v>1.89484954555399</v>
      </c>
      <c r="AL205">
        <v>2.9474611682345202</v>
      </c>
      <c r="AM205">
        <v>1.35</v>
      </c>
      <c r="AN205">
        <v>1.1374105509033501</v>
      </c>
      <c r="AO205">
        <v>93</v>
      </c>
      <c r="AP205">
        <v>1.77824267782427E-2</v>
      </c>
      <c r="AQ205">
        <v>9.59</v>
      </c>
      <c r="AR205">
        <v>3.03001738591569</v>
      </c>
      <c r="AS205">
        <v>483905.3</v>
      </c>
      <c r="AT205">
        <v>0.67726673683681005</v>
      </c>
      <c r="AU205">
        <v>25219378.219999999</v>
      </c>
    </row>
    <row r="206" spans="1:47" ht="14.5" x14ac:dyDescent="0.35">
      <c r="A206" s="150" t="s">
        <v>980</v>
      </c>
      <c r="B206" s="150" t="s">
        <v>637</v>
      </c>
      <c r="C206" t="s">
        <v>273</v>
      </c>
      <c r="D206" t="s">
        <v>2088</v>
      </c>
      <c r="E206">
        <v>88.641000000000005</v>
      </c>
      <c r="F206" t="s">
        <v>1764</v>
      </c>
      <c r="G206" s="151">
        <v>-55975</v>
      </c>
      <c r="H206">
        <v>0.33625141441384598</v>
      </c>
      <c r="I206">
        <v>-78584</v>
      </c>
      <c r="J206">
        <v>0</v>
      </c>
      <c r="K206">
        <v>0.80031439681818894</v>
      </c>
      <c r="L206" s="152">
        <v>163290.9228</v>
      </c>
      <c r="M206" s="151">
        <v>42062</v>
      </c>
      <c r="N206">
        <v>41</v>
      </c>
      <c r="O206">
        <v>31.259699000000001</v>
      </c>
      <c r="P206">
        <v>1</v>
      </c>
      <c r="Q206">
        <v>127.446787</v>
      </c>
      <c r="R206">
        <v>10824.8</v>
      </c>
      <c r="S206">
        <v>1249.6164060000001</v>
      </c>
      <c r="T206">
        <v>1416.97414749771</v>
      </c>
      <c r="U206">
        <v>0.20279673088735001</v>
      </c>
      <c r="V206">
        <v>0.109208802273039</v>
      </c>
      <c r="W206">
        <v>1.09229519830744E-4</v>
      </c>
      <c r="X206">
        <v>9546.2999999999993</v>
      </c>
      <c r="Y206">
        <v>79.819999999999993</v>
      </c>
      <c r="Z206">
        <v>62478.687922826299</v>
      </c>
      <c r="AA206">
        <v>13</v>
      </c>
      <c r="AB206">
        <v>15.6554297920321</v>
      </c>
      <c r="AC206">
        <v>12</v>
      </c>
      <c r="AD206">
        <v>104.13470049999999</v>
      </c>
      <c r="AE206">
        <v>0.3145</v>
      </c>
      <c r="AF206">
        <v>0.14457828537484299</v>
      </c>
      <c r="AG206">
        <v>0.13030889094250001</v>
      </c>
      <c r="AH206">
        <v>0.27847704044047</v>
      </c>
      <c r="AI206">
        <v>180.08806456082999</v>
      </c>
      <c r="AJ206">
        <v>5.4088024848805301</v>
      </c>
      <c r="AK206">
        <v>1.3025450917832799</v>
      </c>
      <c r="AL206">
        <v>2.2758945258863901</v>
      </c>
      <c r="AM206">
        <v>2.6</v>
      </c>
      <c r="AN206">
        <v>1.2033354208884699</v>
      </c>
      <c r="AO206">
        <v>48</v>
      </c>
      <c r="AP206">
        <v>1.7679558011049701E-2</v>
      </c>
      <c r="AQ206">
        <v>17.670000000000002</v>
      </c>
      <c r="AR206">
        <v>3.33735082135148</v>
      </c>
      <c r="AS206">
        <v>260242.63</v>
      </c>
      <c r="AT206">
        <v>0.59629409898199504</v>
      </c>
      <c r="AU206">
        <v>13526794.810000001</v>
      </c>
    </row>
    <row r="207" spans="1:47" ht="14.5" x14ac:dyDescent="0.35">
      <c r="A207" s="150" t="s">
        <v>981</v>
      </c>
      <c r="B207" s="150" t="s">
        <v>358</v>
      </c>
      <c r="C207" t="s">
        <v>359</v>
      </c>
      <c r="D207" t="s">
        <v>2085</v>
      </c>
      <c r="E207">
        <v>84.131</v>
      </c>
      <c r="F207" t="s">
        <v>1765</v>
      </c>
      <c r="G207" s="151">
        <v>325861</v>
      </c>
      <c r="H207">
        <v>0.55864261349000199</v>
      </c>
      <c r="I207">
        <v>278342</v>
      </c>
      <c r="J207">
        <v>0</v>
      </c>
      <c r="K207">
        <v>0.70053898126436498</v>
      </c>
      <c r="L207" s="152">
        <v>126217.27899999999</v>
      </c>
      <c r="M207" s="151">
        <v>32661.5</v>
      </c>
      <c r="N207">
        <v>24</v>
      </c>
      <c r="O207">
        <v>18.097328999999998</v>
      </c>
      <c r="P207">
        <v>0</v>
      </c>
      <c r="Q207">
        <v>41.753428</v>
      </c>
      <c r="R207">
        <v>12712.7</v>
      </c>
      <c r="S207">
        <v>990.55978700000003</v>
      </c>
      <c r="T207">
        <v>1228.29117227246</v>
      </c>
      <c r="U207">
        <v>0.48206907979396901</v>
      </c>
      <c r="V207">
        <v>0.14929735180134099</v>
      </c>
      <c r="W207">
        <v>0</v>
      </c>
      <c r="X207">
        <v>10252.200000000001</v>
      </c>
      <c r="Y207">
        <v>68.88</v>
      </c>
      <c r="Z207">
        <v>54488.728513356597</v>
      </c>
      <c r="AA207">
        <v>12.293333333333299</v>
      </c>
      <c r="AB207">
        <v>14.3809492886179</v>
      </c>
      <c r="AC207">
        <v>8.25</v>
      </c>
      <c r="AD207">
        <v>120.067852969697</v>
      </c>
      <c r="AE207">
        <v>0.3019</v>
      </c>
      <c r="AF207">
        <v>0.108454479457508</v>
      </c>
      <c r="AG207">
        <v>0.19892800399549301</v>
      </c>
      <c r="AH207">
        <v>0.31863065279195402</v>
      </c>
      <c r="AI207">
        <v>187.99168151573701</v>
      </c>
      <c r="AJ207">
        <v>5.6545884639963102</v>
      </c>
      <c r="AK207">
        <v>1.04823055897152</v>
      </c>
      <c r="AL207">
        <v>3.1129679352583302</v>
      </c>
      <c r="AM207">
        <v>2</v>
      </c>
      <c r="AN207">
        <v>1.6924809384596999</v>
      </c>
      <c r="AO207">
        <v>55</v>
      </c>
      <c r="AP207">
        <v>9.41176470588235E-2</v>
      </c>
      <c r="AQ207">
        <v>9.15</v>
      </c>
      <c r="AR207">
        <v>2.6772463745589601</v>
      </c>
      <c r="AS207">
        <v>204362.75</v>
      </c>
      <c r="AT207">
        <v>0.52900503128450804</v>
      </c>
      <c r="AU207">
        <v>12592688.76</v>
      </c>
    </row>
    <row r="208" spans="1:47" ht="14.5" x14ac:dyDescent="0.35">
      <c r="A208" s="150" t="s">
        <v>982</v>
      </c>
      <c r="B208" s="150" t="s">
        <v>360</v>
      </c>
      <c r="C208" t="s">
        <v>184</v>
      </c>
      <c r="D208" t="s">
        <v>2088</v>
      </c>
      <c r="E208">
        <v>81.192999999999998</v>
      </c>
      <c r="F208" t="s">
        <v>1766</v>
      </c>
      <c r="G208" s="151">
        <v>1181424</v>
      </c>
      <c r="H208">
        <v>0.332038158212557</v>
      </c>
      <c r="I208">
        <v>1208404</v>
      </c>
      <c r="J208">
        <v>0</v>
      </c>
      <c r="K208">
        <v>0.673300005236254</v>
      </c>
      <c r="L208" s="152">
        <v>176042.4828</v>
      </c>
      <c r="M208" s="151">
        <v>38199</v>
      </c>
      <c r="N208">
        <v>35</v>
      </c>
      <c r="O208">
        <v>21.858750000000001</v>
      </c>
      <c r="P208">
        <v>0</v>
      </c>
      <c r="Q208">
        <v>49.621107000000002</v>
      </c>
      <c r="R208">
        <v>12003.3</v>
      </c>
      <c r="S208">
        <v>838.10723800000005</v>
      </c>
      <c r="T208">
        <v>954.53065822657095</v>
      </c>
      <c r="U208">
        <v>0.33920385854011698</v>
      </c>
      <c r="V208">
        <v>0.12729713593047401</v>
      </c>
      <c r="W208">
        <v>0</v>
      </c>
      <c r="X208">
        <v>10539.2</v>
      </c>
      <c r="Y208">
        <v>55.9</v>
      </c>
      <c r="Z208">
        <v>64796.762075134196</v>
      </c>
      <c r="AA208">
        <v>11.339285714285699</v>
      </c>
      <c r="AB208">
        <v>14.9929738461538</v>
      </c>
      <c r="AC208">
        <v>9</v>
      </c>
      <c r="AD208">
        <v>93.123026444444406</v>
      </c>
      <c r="AE208">
        <v>0.23899999999999999</v>
      </c>
      <c r="AF208">
        <v>0.120106565966333</v>
      </c>
      <c r="AG208">
        <v>0.11657087611976</v>
      </c>
      <c r="AH208">
        <v>0.23992400302183201</v>
      </c>
      <c r="AI208">
        <v>225.39478414574899</v>
      </c>
      <c r="AJ208">
        <v>6.5062304332865697</v>
      </c>
      <c r="AK208">
        <v>1.96980699293296</v>
      </c>
      <c r="AL208">
        <v>2.2059034964664801</v>
      </c>
      <c r="AM208">
        <v>1.5</v>
      </c>
      <c r="AN208" t="s">
        <v>1553</v>
      </c>
      <c r="AO208">
        <v>59</v>
      </c>
      <c r="AP208">
        <v>0</v>
      </c>
      <c r="AQ208" t="s">
        <v>1553</v>
      </c>
      <c r="AR208">
        <v>2.8603917560181902</v>
      </c>
      <c r="AS208">
        <v>265118.37</v>
      </c>
      <c r="AT208">
        <v>0.62367383534701704</v>
      </c>
      <c r="AU208">
        <v>10060022.630000001</v>
      </c>
    </row>
    <row r="209" spans="1:47" ht="14.5" x14ac:dyDescent="0.35">
      <c r="A209" s="150" t="s">
        <v>1541</v>
      </c>
      <c r="B209" s="150" t="s">
        <v>190</v>
      </c>
      <c r="C209" t="s">
        <v>191</v>
      </c>
      <c r="D209" t="s">
        <v>2086</v>
      </c>
      <c r="E209">
        <v>72.88</v>
      </c>
      <c r="F209" t="s">
        <v>1767</v>
      </c>
      <c r="G209" s="151">
        <v>2079617</v>
      </c>
      <c r="H209">
        <v>1.08231232816835</v>
      </c>
      <c r="I209">
        <v>1752680</v>
      </c>
      <c r="J209">
        <v>0</v>
      </c>
      <c r="K209">
        <v>0.74067638932808799</v>
      </c>
      <c r="L209" s="152">
        <v>98680.380300000004</v>
      </c>
      <c r="M209" s="151">
        <v>29004</v>
      </c>
      <c r="N209">
        <v>25</v>
      </c>
      <c r="O209">
        <v>40.326526000000001</v>
      </c>
      <c r="P209">
        <v>0</v>
      </c>
      <c r="Q209">
        <v>196.70073300000001</v>
      </c>
      <c r="R209">
        <v>13072.5</v>
      </c>
      <c r="S209">
        <v>1570.514553</v>
      </c>
      <c r="T209">
        <v>2039.7018409263801</v>
      </c>
      <c r="U209">
        <v>0.58650071674948701</v>
      </c>
      <c r="V209">
        <v>0.16548413798748199</v>
      </c>
      <c r="W209">
        <v>6.3673399147419398E-3</v>
      </c>
      <c r="X209">
        <v>10065.5</v>
      </c>
      <c r="Y209">
        <v>113.28</v>
      </c>
      <c r="Z209">
        <v>66240.8937146893</v>
      </c>
      <c r="AA209">
        <v>13.9769230769231</v>
      </c>
      <c r="AB209">
        <v>13.8640055879237</v>
      </c>
      <c r="AC209">
        <v>9.4</v>
      </c>
      <c r="AD209">
        <v>167.07601627659599</v>
      </c>
      <c r="AE209">
        <v>0.41520000000000001</v>
      </c>
      <c r="AF209">
        <v>0.117850711053782</v>
      </c>
      <c r="AG209">
        <v>0.13554303475291199</v>
      </c>
      <c r="AH209">
        <v>0.25635659493267698</v>
      </c>
      <c r="AI209">
        <v>154.33349505549</v>
      </c>
      <c r="AJ209">
        <v>7.0878843813303698</v>
      </c>
      <c r="AK209">
        <v>1.81017121662823</v>
      </c>
      <c r="AL209">
        <v>4.2695679564985998</v>
      </c>
      <c r="AM209">
        <v>1.5</v>
      </c>
      <c r="AN209">
        <v>1.2402378849025599</v>
      </c>
      <c r="AO209">
        <v>7</v>
      </c>
      <c r="AP209">
        <v>3.1339031339031299E-2</v>
      </c>
      <c r="AQ209">
        <v>96</v>
      </c>
      <c r="AR209">
        <v>3.2518395097525801</v>
      </c>
      <c r="AS209">
        <v>250649.96</v>
      </c>
      <c r="AT209">
        <v>0.45196439938157401</v>
      </c>
      <c r="AU209">
        <v>20530611.059999999</v>
      </c>
    </row>
    <row r="210" spans="1:47" ht="14.5" x14ac:dyDescent="0.35">
      <c r="A210" s="150" t="s">
        <v>983</v>
      </c>
      <c r="B210" s="150" t="s">
        <v>442</v>
      </c>
      <c r="C210" t="s">
        <v>374</v>
      </c>
      <c r="D210" t="s">
        <v>2085</v>
      </c>
      <c r="E210">
        <v>87.606999999999999</v>
      </c>
      <c r="F210" t="s">
        <v>1768</v>
      </c>
      <c r="G210" s="151">
        <v>2293255</v>
      </c>
      <c r="H210">
        <v>0.38440940980205601</v>
      </c>
      <c r="I210">
        <v>1793255</v>
      </c>
      <c r="J210">
        <v>6.7084131030969501E-3</v>
      </c>
      <c r="K210">
        <v>0.66284311182110101</v>
      </c>
      <c r="L210" s="152">
        <v>127826.3311</v>
      </c>
      <c r="M210" s="151">
        <v>37113</v>
      </c>
      <c r="N210">
        <v>135</v>
      </c>
      <c r="O210">
        <v>62.268473999999998</v>
      </c>
      <c r="P210">
        <v>0</v>
      </c>
      <c r="Q210">
        <v>213.92944299999999</v>
      </c>
      <c r="R210">
        <v>13035.4</v>
      </c>
      <c r="S210">
        <v>2757.4030659999999</v>
      </c>
      <c r="T210">
        <v>3541.2051651510601</v>
      </c>
      <c r="U210">
        <v>0.40889028662594501</v>
      </c>
      <c r="V210">
        <v>0.19616027292833901</v>
      </c>
      <c r="W210">
        <v>6.7331164706842996E-3</v>
      </c>
      <c r="X210">
        <v>10150.200000000001</v>
      </c>
      <c r="Y210">
        <v>156.46</v>
      </c>
      <c r="Z210">
        <v>71092.897417870394</v>
      </c>
      <c r="AA210">
        <v>13.9106145251397</v>
      </c>
      <c r="AB210">
        <v>17.623693378499301</v>
      </c>
      <c r="AC210">
        <v>16</v>
      </c>
      <c r="AD210">
        <v>172.33769162499999</v>
      </c>
      <c r="AE210">
        <v>0.23899999999999999</v>
      </c>
      <c r="AF210">
        <v>0.11996321391638699</v>
      </c>
      <c r="AG210">
        <v>0.14795082871405699</v>
      </c>
      <c r="AH210">
        <v>0.27289681435161101</v>
      </c>
      <c r="AI210">
        <v>129.09139196554401</v>
      </c>
      <c r="AJ210">
        <v>5.8027036973566997</v>
      </c>
      <c r="AK210">
        <v>0.92319490837376394</v>
      </c>
      <c r="AL210">
        <v>3.1531263045817299</v>
      </c>
      <c r="AM210">
        <v>5.0999999999999996</v>
      </c>
      <c r="AN210">
        <v>1.0647448044879599</v>
      </c>
      <c r="AO210">
        <v>41</v>
      </c>
      <c r="AP210">
        <v>1.35440180586907E-2</v>
      </c>
      <c r="AQ210">
        <v>41.56</v>
      </c>
      <c r="AR210">
        <v>2.8031485231576299</v>
      </c>
      <c r="AS210">
        <v>691884.95</v>
      </c>
      <c r="AT210">
        <v>0.57143541950996601</v>
      </c>
      <c r="AU210">
        <v>35943845.530000001</v>
      </c>
    </row>
    <row r="211" spans="1:47" ht="14.5" x14ac:dyDescent="0.35">
      <c r="A211" s="150" t="s">
        <v>984</v>
      </c>
      <c r="B211" s="150" t="s">
        <v>429</v>
      </c>
      <c r="C211" t="s">
        <v>307</v>
      </c>
      <c r="D211" t="s">
        <v>2086</v>
      </c>
      <c r="E211">
        <v>77.584000000000003</v>
      </c>
      <c r="F211" t="s">
        <v>1769</v>
      </c>
      <c r="G211" s="151">
        <v>-101733</v>
      </c>
      <c r="H211">
        <v>0.41614772156249002</v>
      </c>
      <c r="I211">
        <v>-181687</v>
      </c>
      <c r="J211">
        <v>2.76652057172823E-3</v>
      </c>
      <c r="K211">
        <v>0.79644196525761002</v>
      </c>
      <c r="L211" s="152">
        <v>188716.28140000001</v>
      </c>
      <c r="M211" s="151">
        <v>39519.5</v>
      </c>
      <c r="N211">
        <v>138</v>
      </c>
      <c r="O211">
        <v>52.824553000000002</v>
      </c>
      <c r="P211">
        <v>0</v>
      </c>
      <c r="Q211">
        <v>-32.932630000000003</v>
      </c>
      <c r="R211">
        <v>13759.2</v>
      </c>
      <c r="S211">
        <v>1556.7269879999999</v>
      </c>
      <c r="T211">
        <v>1926.8618048230101</v>
      </c>
      <c r="U211">
        <v>0.25611785886248201</v>
      </c>
      <c r="V211">
        <v>0.18010948686655601</v>
      </c>
      <c r="W211">
        <v>2.0984546585120301E-3</v>
      </c>
      <c r="X211">
        <v>11116.1</v>
      </c>
      <c r="Y211">
        <v>88.81</v>
      </c>
      <c r="Z211">
        <v>58652.175768494497</v>
      </c>
      <c r="AA211">
        <v>15.3979591836735</v>
      </c>
      <c r="AB211">
        <v>17.528735367638799</v>
      </c>
      <c r="AC211">
        <v>10</v>
      </c>
      <c r="AD211">
        <v>155.67269880000001</v>
      </c>
      <c r="AE211">
        <v>0.23899999999999999</v>
      </c>
      <c r="AF211">
        <v>0.115723672863114</v>
      </c>
      <c r="AG211">
        <v>0.186413936849114</v>
      </c>
      <c r="AH211">
        <v>0.30404475130311498</v>
      </c>
      <c r="AI211">
        <v>231.02252531900001</v>
      </c>
      <c r="AJ211">
        <v>6.1918225498346997</v>
      </c>
      <c r="AK211">
        <v>1.2168546236642901</v>
      </c>
      <c r="AL211">
        <v>2.14353738053993</v>
      </c>
      <c r="AM211">
        <v>2.5</v>
      </c>
      <c r="AN211">
        <v>2.0679935878441502</v>
      </c>
      <c r="AO211">
        <v>182</v>
      </c>
      <c r="AP211">
        <v>4.0899795501022499E-3</v>
      </c>
      <c r="AQ211">
        <v>5.18</v>
      </c>
      <c r="AR211">
        <v>2.73198078900595</v>
      </c>
      <c r="AS211">
        <v>383668.42</v>
      </c>
      <c r="AT211">
        <v>0.63859409795667199</v>
      </c>
      <c r="AU211">
        <v>21419261.41</v>
      </c>
    </row>
    <row r="212" spans="1:47" ht="14.5" x14ac:dyDescent="0.35">
      <c r="A212" s="150" t="s">
        <v>985</v>
      </c>
      <c r="B212" s="150" t="s">
        <v>404</v>
      </c>
      <c r="C212" t="s">
        <v>103</v>
      </c>
      <c r="D212" t="s">
        <v>2088</v>
      </c>
      <c r="E212">
        <v>73.278999999999996</v>
      </c>
      <c r="F212" t="s">
        <v>1770</v>
      </c>
      <c r="G212" s="151">
        <v>557760</v>
      </c>
      <c r="H212">
        <v>0.22322954536859399</v>
      </c>
      <c r="I212">
        <v>613751</v>
      </c>
      <c r="J212">
        <v>0</v>
      </c>
      <c r="K212">
        <v>0.76707124570222096</v>
      </c>
      <c r="L212" s="152">
        <v>211572.93160000001</v>
      </c>
      <c r="M212" s="151">
        <v>27807</v>
      </c>
      <c r="N212">
        <v>74</v>
      </c>
      <c r="O212">
        <v>25.081014</v>
      </c>
      <c r="P212">
        <v>0</v>
      </c>
      <c r="Q212">
        <v>24.905479</v>
      </c>
      <c r="R212">
        <v>14659.1</v>
      </c>
      <c r="S212">
        <v>917.73441100000002</v>
      </c>
      <c r="T212">
        <v>1122.76665829331</v>
      </c>
      <c r="U212">
        <v>0.44634748472997998</v>
      </c>
      <c r="V212">
        <v>0.162056988620426</v>
      </c>
      <c r="W212">
        <v>6.06929404982287E-3</v>
      </c>
      <c r="X212">
        <v>11982.1</v>
      </c>
      <c r="Y212">
        <v>71.17</v>
      </c>
      <c r="Z212">
        <v>61682.733174090201</v>
      </c>
      <c r="AA212">
        <v>13.5420560747664</v>
      </c>
      <c r="AB212">
        <v>12.8949615146831</v>
      </c>
      <c r="AC212">
        <v>10</v>
      </c>
      <c r="AD212">
        <v>91.773441099999999</v>
      </c>
      <c r="AE212">
        <v>0.3271</v>
      </c>
      <c r="AF212">
        <v>0.115952845220332</v>
      </c>
      <c r="AG212">
        <v>0.21355240879395601</v>
      </c>
      <c r="AH212">
        <v>0.33329440797681797</v>
      </c>
      <c r="AI212">
        <v>264.49482234790003</v>
      </c>
      <c r="AJ212">
        <v>6.2607503213367597</v>
      </c>
      <c r="AK212">
        <v>1.4513955078768701</v>
      </c>
      <c r="AL212">
        <v>3.0620039878715999</v>
      </c>
      <c r="AM212">
        <v>2.0499999999999998</v>
      </c>
      <c r="AN212">
        <v>1.2643056508653301</v>
      </c>
      <c r="AO212">
        <v>122</v>
      </c>
      <c r="AP212">
        <v>3.57142857142857E-3</v>
      </c>
      <c r="AQ212">
        <v>4.47</v>
      </c>
      <c r="AR212">
        <v>3.04074179923203</v>
      </c>
      <c r="AS212">
        <v>172662.66</v>
      </c>
      <c r="AT212">
        <v>0.65829381752242999</v>
      </c>
      <c r="AU212">
        <v>13453127.560000001</v>
      </c>
    </row>
    <row r="213" spans="1:47" ht="14.5" x14ac:dyDescent="0.35">
      <c r="A213" s="150" t="s">
        <v>1542</v>
      </c>
      <c r="B213" s="150" t="s">
        <v>192</v>
      </c>
      <c r="C213" t="s">
        <v>121</v>
      </c>
      <c r="D213" t="s">
        <v>2085</v>
      </c>
      <c r="E213">
        <v>101.10299999999999</v>
      </c>
      <c r="F213" t="s">
        <v>1771</v>
      </c>
      <c r="G213" s="151">
        <v>1976345</v>
      </c>
      <c r="H213">
        <v>0.44810340569909601</v>
      </c>
      <c r="I213">
        <v>1637235</v>
      </c>
      <c r="J213">
        <v>0</v>
      </c>
      <c r="K213">
        <v>0.741829041114765</v>
      </c>
      <c r="L213" s="152">
        <v>418498.65139999997</v>
      </c>
      <c r="M213" s="151">
        <v>62469</v>
      </c>
      <c r="N213">
        <v>8</v>
      </c>
      <c r="O213">
        <v>9.3451599999999999</v>
      </c>
      <c r="P213">
        <v>0</v>
      </c>
      <c r="Q213">
        <v>-1</v>
      </c>
      <c r="R213">
        <v>19206.7</v>
      </c>
      <c r="S213">
        <v>1103.0113490000001</v>
      </c>
      <c r="T213">
        <v>1283.74547241461</v>
      </c>
      <c r="U213">
        <v>2.90231945745827E-2</v>
      </c>
      <c r="V213">
        <v>0.13253086754957799</v>
      </c>
      <c r="W213">
        <v>9.2679454379757196E-3</v>
      </c>
      <c r="X213">
        <v>16502.599999999999</v>
      </c>
      <c r="Y213">
        <v>94.74</v>
      </c>
      <c r="Z213">
        <v>82648.642073042007</v>
      </c>
      <c r="AA213">
        <v>14.8611111111111</v>
      </c>
      <c r="AB213">
        <v>11.6425094891281</v>
      </c>
      <c r="AC213">
        <v>22.5</v>
      </c>
      <c r="AD213">
        <v>49.022726622222201</v>
      </c>
      <c r="AE213">
        <v>0.21390000000000001</v>
      </c>
      <c r="AF213">
        <v>0.12871680765745999</v>
      </c>
      <c r="AG213">
        <v>0.13624026823383401</v>
      </c>
      <c r="AH213">
        <v>0.26965081889940001</v>
      </c>
      <c r="AI213">
        <v>215.64601326690399</v>
      </c>
      <c r="AJ213">
        <v>7.8480466661061099</v>
      </c>
      <c r="AK213">
        <v>1.7503159421508501</v>
      </c>
      <c r="AL213">
        <v>3.5082081896914201</v>
      </c>
      <c r="AM213">
        <v>2</v>
      </c>
      <c r="AN213" t="s">
        <v>1553</v>
      </c>
      <c r="AO213">
        <v>2</v>
      </c>
      <c r="AP213">
        <v>0</v>
      </c>
      <c r="AQ213" t="s">
        <v>1553</v>
      </c>
      <c r="AR213">
        <v>2.91571333082168</v>
      </c>
      <c r="AS213">
        <v>226456.73</v>
      </c>
      <c r="AT213">
        <v>0.536133296948616</v>
      </c>
      <c r="AU213">
        <v>21185160.239999998</v>
      </c>
    </row>
    <row r="214" spans="1:47" ht="14.5" x14ac:dyDescent="0.35">
      <c r="A214" s="150" t="s">
        <v>986</v>
      </c>
      <c r="B214" s="150" t="s">
        <v>361</v>
      </c>
      <c r="C214" t="s">
        <v>199</v>
      </c>
      <c r="D214" t="s">
        <v>2089</v>
      </c>
      <c r="E214">
        <v>102.10299999999999</v>
      </c>
      <c r="F214" t="s">
        <v>1772</v>
      </c>
      <c r="G214" s="151">
        <v>4017805</v>
      </c>
      <c r="H214">
        <v>0.30812844958324298</v>
      </c>
      <c r="I214">
        <v>4017805</v>
      </c>
      <c r="J214">
        <v>2.31338506693585E-4</v>
      </c>
      <c r="K214">
        <v>0.70349139034636599</v>
      </c>
      <c r="L214" s="152">
        <v>229689.6862</v>
      </c>
      <c r="M214" s="151">
        <v>69116</v>
      </c>
      <c r="N214">
        <v>101</v>
      </c>
      <c r="O214">
        <v>20.604887999999999</v>
      </c>
      <c r="P214">
        <v>0</v>
      </c>
      <c r="Q214">
        <v>-25.192298999999998</v>
      </c>
      <c r="R214">
        <v>13797</v>
      </c>
      <c r="S214">
        <v>2478.8151389999998</v>
      </c>
      <c r="T214">
        <v>2797.2147458108302</v>
      </c>
      <c r="U214">
        <v>4.5465646561068503E-2</v>
      </c>
      <c r="V214">
        <v>9.7622026020714903E-2</v>
      </c>
      <c r="W214">
        <v>9.0690002034879494E-3</v>
      </c>
      <c r="X214">
        <v>12226.5</v>
      </c>
      <c r="Y214">
        <v>153.01</v>
      </c>
      <c r="Z214">
        <v>78074.427226978602</v>
      </c>
      <c r="AA214">
        <v>15.819875776397501</v>
      </c>
      <c r="AB214">
        <v>16.200347291026699</v>
      </c>
      <c r="AC214">
        <v>13.5</v>
      </c>
      <c r="AD214">
        <v>183.61593622222199</v>
      </c>
      <c r="AE214">
        <v>0.3019</v>
      </c>
      <c r="AF214">
        <v>0.117958805037365</v>
      </c>
      <c r="AG214">
        <v>0.17173994150201999</v>
      </c>
      <c r="AH214">
        <v>0.296157008895991</v>
      </c>
      <c r="AI214">
        <v>182.11725146318</v>
      </c>
      <c r="AJ214">
        <v>8.3577142888787996</v>
      </c>
      <c r="AK214">
        <v>1.4406406459401699</v>
      </c>
      <c r="AL214">
        <v>2.8636666408231499</v>
      </c>
      <c r="AM214">
        <v>2.75</v>
      </c>
      <c r="AN214">
        <v>1.1339108636389199</v>
      </c>
      <c r="AO214">
        <v>40</v>
      </c>
      <c r="AP214">
        <v>2.1398002853066998E-2</v>
      </c>
      <c r="AQ214">
        <v>34.18</v>
      </c>
      <c r="AR214">
        <v>3.2379736636428298</v>
      </c>
      <c r="AS214">
        <v>531038.69999999995</v>
      </c>
      <c r="AT214">
        <v>0.51042755696012998</v>
      </c>
      <c r="AU214">
        <v>34200213.619999997</v>
      </c>
    </row>
    <row r="215" spans="1:47" ht="14.5" x14ac:dyDescent="0.35">
      <c r="A215" s="150" t="s">
        <v>987</v>
      </c>
      <c r="B215" s="150" t="s">
        <v>689</v>
      </c>
      <c r="C215" t="s">
        <v>249</v>
      </c>
      <c r="D215" t="s">
        <v>2087</v>
      </c>
      <c r="E215">
        <v>61.634999999999998</v>
      </c>
      <c r="F215" t="s">
        <v>1773</v>
      </c>
      <c r="G215" s="151">
        <v>557034</v>
      </c>
      <c r="H215">
        <v>0.47596699874829901</v>
      </c>
      <c r="I215">
        <v>446469</v>
      </c>
      <c r="J215">
        <v>8.6444452781538894E-3</v>
      </c>
      <c r="K215">
        <v>0.60108894580850702</v>
      </c>
      <c r="L215" s="152">
        <v>138148.19380000001</v>
      </c>
      <c r="M215" s="151">
        <v>34114</v>
      </c>
      <c r="N215" t="s">
        <v>1553</v>
      </c>
      <c r="O215">
        <v>13.954879</v>
      </c>
      <c r="P215">
        <v>0</v>
      </c>
      <c r="Q215">
        <v>-79.630105999999998</v>
      </c>
      <c r="R215">
        <v>15188.2</v>
      </c>
      <c r="S215">
        <v>522.93671500000005</v>
      </c>
      <c r="T215">
        <v>635.95656282617699</v>
      </c>
      <c r="U215">
        <v>0.50139458462005304</v>
      </c>
      <c r="V215">
        <v>0.13675146140771499</v>
      </c>
      <c r="W215">
        <v>0</v>
      </c>
      <c r="X215">
        <v>12489</v>
      </c>
      <c r="Y215">
        <v>48.32</v>
      </c>
      <c r="Z215">
        <v>44421.256622516601</v>
      </c>
      <c r="AA215">
        <v>7.7</v>
      </c>
      <c r="AB215">
        <v>10.8223657905629</v>
      </c>
      <c r="AC215">
        <v>5.2</v>
      </c>
      <c r="AD215">
        <v>100.564752884615</v>
      </c>
      <c r="AE215">
        <v>0.45300000000000001</v>
      </c>
      <c r="AF215">
        <v>0.10533594290699</v>
      </c>
      <c r="AG215">
        <v>0.196707186638162</v>
      </c>
      <c r="AH215">
        <v>0.30526234084610998</v>
      </c>
      <c r="AI215">
        <v>277.55366153627199</v>
      </c>
      <c r="AJ215">
        <v>5.9685016845455898</v>
      </c>
      <c r="AK215">
        <v>1.0930608434440501</v>
      </c>
      <c r="AL215">
        <v>3.1178304155212402</v>
      </c>
      <c r="AM215">
        <v>1</v>
      </c>
      <c r="AN215">
        <v>1.0866222472220499</v>
      </c>
      <c r="AO215">
        <v>39</v>
      </c>
      <c r="AP215">
        <v>1.00671140939597E-2</v>
      </c>
      <c r="AQ215">
        <v>7.46</v>
      </c>
      <c r="AR215">
        <v>3.63108837985892</v>
      </c>
      <c r="AS215">
        <v>84967.8</v>
      </c>
      <c r="AT215">
        <v>0.60516139340323605</v>
      </c>
      <c r="AU215">
        <v>7942485.6900000004</v>
      </c>
    </row>
    <row r="216" spans="1:47" ht="14.5" x14ac:dyDescent="0.35">
      <c r="A216" s="150" t="s">
        <v>988</v>
      </c>
      <c r="B216" s="150" t="s">
        <v>723</v>
      </c>
      <c r="C216" t="s">
        <v>97</v>
      </c>
      <c r="D216" t="s">
        <v>2089</v>
      </c>
      <c r="E216">
        <v>92.212999999999994</v>
      </c>
      <c r="F216" t="s">
        <v>1774</v>
      </c>
      <c r="G216" s="151">
        <v>1073836</v>
      </c>
      <c r="H216">
        <v>0.29494554859729999</v>
      </c>
      <c r="I216">
        <v>1073836</v>
      </c>
      <c r="J216">
        <v>3.2185842705833101E-3</v>
      </c>
      <c r="K216">
        <v>0.83430384058103602</v>
      </c>
      <c r="L216" s="152">
        <v>232917.54070000001</v>
      </c>
      <c r="M216" s="151">
        <v>43895</v>
      </c>
      <c r="N216">
        <v>132</v>
      </c>
      <c r="O216">
        <v>63.968328</v>
      </c>
      <c r="P216">
        <v>0.95</v>
      </c>
      <c r="Q216">
        <v>-17.079184000000001</v>
      </c>
      <c r="R216">
        <v>11902.3</v>
      </c>
      <c r="S216">
        <v>3882.5057740000002</v>
      </c>
      <c r="T216">
        <v>4677.4237890111999</v>
      </c>
      <c r="U216">
        <v>0.19989890425852599</v>
      </c>
      <c r="V216">
        <v>0.154570375662756</v>
      </c>
      <c r="W216">
        <v>4.4703912911682403E-3</v>
      </c>
      <c r="X216">
        <v>9879.5</v>
      </c>
      <c r="Y216">
        <v>226.03</v>
      </c>
      <c r="Z216">
        <v>72757.766845109101</v>
      </c>
      <c r="AA216">
        <v>16.192139737991301</v>
      </c>
      <c r="AB216">
        <v>17.176948962527099</v>
      </c>
      <c r="AC216">
        <v>26.05</v>
      </c>
      <c r="AD216">
        <v>149.04052875239901</v>
      </c>
      <c r="AE216">
        <v>0.44030000000000002</v>
      </c>
      <c r="AF216">
        <v>0.110008072084001</v>
      </c>
      <c r="AG216">
        <v>0.166226987742705</v>
      </c>
      <c r="AH216">
        <v>0.28041064732953302</v>
      </c>
      <c r="AI216">
        <v>165.12737837849801</v>
      </c>
      <c r="AJ216">
        <v>5.2476528135665097</v>
      </c>
      <c r="AK216">
        <v>1.08326341271673</v>
      </c>
      <c r="AL216">
        <v>3.25813175003276</v>
      </c>
      <c r="AM216">
        <v>4.8</v>
      </c>
      <c r="AN216">
        <v>0.994374340610513</v>
      </c>
      <c r="AO216">
        <v>33</v>
      </c>
      <c r="AP216">
        <v>4.4676098287416199E-2</v>
      </c>
      <c r="AQ216">
        <v>76.58</v>
      </c>
      <c r="AR216">
        <v>3.0481562083037099</v>
      </c>
      <c r="AS216">
        <v>568711.57999999996</v>
      </c>
      <c r="AT216">
        <v>0.39996792488421901</v>
      </c>
      <c r="AU216">
        <v>46210733.280000001</v>
      </c>
    </row>
    <row r="217" spans="1:47" ht="14.5" x14ac:dyDescent="0.35">
      <c r="A217" s="150" t="s">
        <v>989</v>
      </c>
      <c r="B217" s="150" t="s">
        <v>767</v>
      </c>
      <c r="C217" t="s">
        <v>266</v>
      </c>
      <c r="D217" t="s">
        <v>2087</v>
      </c>
      <c r="E217">
        <v>88.293000000000006</v>
      </c>
      <c r="F217" t="s">
        <v>1775</v>
      </c>
      <c r="G217" s="151">
        <v>1794020</v>
      </c>
      <c r="H217">
        <v>0.46328420067771098</v>
      </c>
      <c r="I217">
        <v>1648936</v>
      </c>
      <c r="J217">
        <v>0</v>
      </c>
      <c r="K217">
        <v>0.56609258179199795</v>
      </c>
      <c r="L217" s="152">
        <v>181222.7586</v>
      </c>
      <c r="M217" s="151">
        <v>37511.5</v>
      </c>
      <c r="N217">
        <v>105</v>
      </c>
      <c r="O217">
        <v>15.054754000000001</v>
      </c>
      <c r="P217">
        <v>0</v>
      </c>
      <c r="Q217">
        <v>127.815682</v>
      </c>
      <c r="R217">
        <v>11723.1</v>
      </c>
      <c r="S217">
        <v>1045.086765</v>
      </c>
      <c r="T217">
        <v>1145.5971480073999</v>
      </c>
      <c r="U217">
        <v>0.24131257178441101</v>
      </c>
      <c r="V217">
        <v>0.103240157289716</v>
      </c>
      <c r="W217">
        <v>1.2408526673859501E-2</v>
      </c>
      <c r="X217">
        <v>10694.6</v>
      </c>
      <c r="Y217">
        <v>70.89</v>
      </c>
      <c r="Z217">
        <v>61580.3882070814</v>
      </c>
      <c r="AA217">
        <v>15.752808988764</v>
      </c>
      <c r="AB217">
        <v>14.7423721963606</v>
      </c>
      <c r="AC217">
        <v>6.6</v>
      </c>
      <c r="AD217">
        <v>158.346479545455</v>
      </c>
      <c r="AE217">
        <v>0.3019</v>
      </c>
      <c r="AF217">
        <v>0.12736649660211299</v>
      </c>
      <c r="AG217">
        <v>0.14462334755997799</v>
      </c>
      <c r="AH217">
        <v>0.27408663225345797</v>
      </c>
      <c r="AI217">
        <v>0</v>
      </c>
      <c r="AJ217" t="s">
        <v>1553</v>
      </c>
      <c r="AK217" t="s">
        <v>1553</v>
      </c>
      <c r="AL217" t="s">
        <v>1553</v>
      </c>
      <c r="AM217">
        <v>1.9</v>
      </c>
      <c r="AN217">
        <v>1.1784216221193</v>
      </c>
      <c r="AO217">
        <v>53</v>
      </c>
      <c r="AP217">
        <v>7.8260869565217397E-2</v>
      </c>
      <c r="AQ217">
        <v>7.85</v>
      </c>
      <c r="AR217">
        <v>0.793594255894564</v>
      </c>
      <c r="AS217">
        <v>643620.64</v>
      </c>
      <c r="AT217">
        <v>0.66655815999268797</v>
      </c>
      <c r="AU217">
        <v>12251695.48</v>
      </c>
    </row>
    <row r="218" spans="1:47" ht="14.5" x14ac:dyDescent="0.35">
      <c r="A218" s="150" t="s">
        <v>990</v>
      </c>
      <c r="B218" s="150" t="s">
        <v>508</v>
      </c>
      <c r="C218" t="s">
        <v>175</v>
      </c>
      <c r="D218" t="s">
        <v>2088</v>
      </c>
      <c r="E218">
        <v>82.519000000000005</v>
      </c>
      <c r="F218" t="s">
        <v>1776</v>
      </c>
      <c r="G218" s="151">
        <v>-235874</v>
      </c>
      <c r="H218">
        <v>0.37959520079986703</v>
      </c>
      <c r="I218">
        <v>-205137</v>
      </c>
      <c r="J218">
        <v>2.7867355440759898E-3</v>
      </c>
      <c r="K218">
        <v>0.75686618896850499</v>
      </c>
      <c r="L218" s="152">
        <v>184427.92009999999</v>
      </c>
      <c r="M218" s="151">
        <v>40291</v>
      </c>
      <c r="N218">
        <v>108</v>
      </c>
      <c r="O218">
        <v>27.566179000000002</v>
      </c>
      <c r="P218">
        <v>1</v>
      </c>
      <c r="Q218">
        <v>97.216228999999998</v>
      </c>
      <c r="R218">
        <v>12505.3</v>
      </c>
      <c r="S218">
        <v>1244.3284819999999</v>
      </c>
      <c r="T218">
        <v>1458.54087109838</v>
      </c>
      <c r="U218">
        <v>0.22740258066358399</v>
      </c>
      <c r="V218">
        <v>0.143547107201875</v>
      </c>
      <c r="W218">
        <v>0</v>
      </c>
      <c r="X218">
        <v>10668.7</v>
      </c>
      <c r="Y218">
        <v>82.07</v>
      </c>
      <c r="Z218">
        <v>56070.0555623248</v>
      </c>
      <c r="AA218">
        <v>12.440860215053799</v>
      </c>
      <c r="AB218">
        <v>15.161794589984201</v>
      </c>
      <c r="AC218">
        <v>12</v>
      </c>
      <c r="AD218">
        <v>103.69404016666699</v>
      </c>
      <c r="AE218">
        <v>0.40260000000000001</v>
      </c>
      <c r="AF218">
        <v>0.114906048969103</v>
      </c>
      <c r="AG218">
        <v>0.17774471357595301</v>
      </c>
      <c r="AH218">
        <v>0.29890471426092202</v>
      </c>
      <c r="AI218">
        <v>186.40013738751699</v>
      </c>
      <c r="AJ218">
        <v>10.6371652949216</v>
      </c>
      <c r="AK218">
        <v>1.0559050715046401</v>
      </c>
      <c r="AL218">
        <v>4.0046901178306697</v>
      </c>
      <c r="AM218">
        <v>2.5</v>
      </c>
      <c r="AN218">
        <v>1.46008202494022</v>
      </c>
      <c r="AO218">
        <v>112</v>
      </c>
      <c r="AP218">
        <v>2.68741159830269E-2</v>
      </c>
      <c r="AQ218">
        <v>5.77</v>
      </c>
      <c r="AR218">
        <v>3.2245092963567501</v>
      </c>
      <c r="AS218">
        <v>257038.84</v>
      </c>
      <c r="AT218">
        <v>0.55673044985846099</v>
      </c>
      <c r="AU218">
        <v>15560672.029999999</v>
      </c>
    </row>
    <row r="219" spans="1:47" ht="14.5" x14ac:dyDescent="0.35">
      <c r="A219" s="150" t="s">
        <v>991</v>
      </c>
      <c r="B219" s="150" t="s">
        <v>362</v>
      </c>
      <c r="C219" t="s">
        <v>201</v>
      </c>
      <c r="D219" t="s">
        <v>2086</v>
      </c>
      <c r="E219">
        <v>79.748999999999995</v>
      </c>
      <c r="F219" t="s">
        <v>1777</v>
      </c>
      <c r="G219" s="151">
        <v>292</v>
      </c>
      <c r="H219">
        <v>0.270029725397124</v>
      </c>
      <c r="I219">
        <v>1382055</v>
      </c>
      <c r="J219">
        <v>0</v>
      </c>
      <c r="K219">
        <v>0.75181049506334197</v>
      </c>
      <c r="L219" s="152">
        <v>110645.08</v>
      </c>
      <c r="M219" s="151">
        <v>30444</v>
      </c>
      <c r="N219">
        <v>53</v>
      </c>
      <c r="O219">
        <v>50.367641999999996</v>
      </c>
      <c r="P219">
        <v>6.63</v>
      </c>
      <c r="Q219">
        <v>-51.912539000000002</v>
      </c>
      <c r="R219">
        <v>14746.2</v>
      </c>
      <c r="S219">
        <v>1893.882304</v>
      </c>
      <c r="T219">
        <v>2280.2489816862599</v>
      </c>
      <c r="U219">
        <v>0.49121191429644401</v>
      </c>
      <c r="V219">
        <v>0.139635206708178</v>
      </c>
      <c r="W219">
        <v>0</v>
      </c>
      <c r="X219">
        <v>12247.6</v>
      </c>
      <c r="Y219">
        <v>125.27</v>
      </c>
      <c r="Z219">
        <v>61259.514728187103</v>
      </c>
      <c r="AA219">
        <v>13.031746031746</v>
      </c>
      <c r="AB219">
        <v>15.118402682206399</v>
      </c>
      <c r="AC219">
        <v>17</v>
      </c>
      <c r="AD219">
        <v>111.40484141176501</v>
      </c>
      <c r="AE219">
        <v>0.40260000000000001</v>
      </c>
      <c r="AF219">
        <v>0.113385101358184</v>
      </c>
      <c r="AG219">
        <v>0.19991705164819201</v>
      </c>
      <c r="AH219">
        <v>0.31598366403783601</v>
      </c>
      <c r="AI219">
        <v>175.76488216661599</v>
      </c>
      <c r="AJ219">
        <v>7.9169141246943298</v>
      </c>
      <c r="AK219">
        <v>1.47450309122261</v>
      </c>
      <c r="AL219">
        <v>5.3139141967928198</v>
      </c>
      <c r="AM219">
        <v>0</v>
      </c>
      <c r="AN219">
        <v>1.2637688175647801</v>
      </c>
      <c r="AO219">
        <v>164</v>
      </c>
      <c r="AP219">
        <v>3.0769230769230799E-2</v>
      </c>
      <c r="AQ219">
        <v>3.82</v>
      </c>
      <c r="AR219">
        <v>3.2053586349940302</v>
      </c>
      <c r="AS219">
        <v>211233.81</v>
      </c>
      <c r="AT219">
        <v>0.51409976342671604</v>
      </c>
      <c r="AU219">
        <v>27927645.600000001</v>
      </c>
    </row>
    <row r="220" spans="1:47" ht="14.5" x14ac:dyDescent="0.35">
      <c r="A220" s="150" t="s">
        <v>992</v>
      </c>
      <c r="B220" s="150" t="s">
        <v>432</v>
      </c>
      <c r="C220" t="s">
        <v>292</v>
      </c>
      <c r="D220" t="s">
        <v>2086</v>
      </c>
      <c r="E220">
        <v>71.317999999999998</v>
      </c>
      <c r="F220" t="s">
        <v>1778</v>
      </c>
      <c r="G220" s="151">
        <v>871891</v>
      </c>
      <c r="H220">
        <v>0.50828287186962495</v>
      </c>
      <c r="I220">
        <v>1049006</v>
      </c>
      <c r="J220">
        <v>0</v>
      </c>
      <c r="K220">
        <v>0.75865828129510704</v>
      </c>
      <c r="L220" s="152">
        <v>165796.75930000001</v>
      </c>
      <c r="M220" s="151">
        <v>41539</v>
      </c>
      <c r="N220">
        <v>67</v>
      </c>
      <c r="O220">
        <v>126.16315400000001</v>
      </c>
      <c r="P220">
        <v>0</v>
      </c>
      <c r="Q220">
        <v>-50.46528</v>
      </c>
      <c r="R220">
        <v>10758.7</v>
      </c>
      <c r="S220">
        <v>1562.2773950000001</v>
      </c>
      <c r="T220">
        <v>1884.05493063427</v>
      </c>
      <c r="U220">
        <v>0.389810710920515</v>
      </c>
      <c r="V220">
        <v>0.16768436760233599</v>
      </c>
      <c r="W220">
        <v>1.9202735759996101E-3</v>
      </c>
      <c r="X220">
        <v>8921.2999999999993</v>
      </c>
      <c r="Y220">
        <v>99.26</v>
      </c>
      <c r="Z220">
        <v>63785.3555309289</v>
      </c>
      <c r="AA220">
        <v>9.6601941747572795</v>
      </c>
      <c r="AB220">
        <v>15.739244358251099</v>
      </c>
      <c r="AC220">
        <v>9.08</v>
      </c>
      <c r="AD220">
        <v>172.05698182819401</v>
      </c>
      <c r="AE220">
        <v>0.62909999999999999</v>
      </c>
      <c r="AF220">
        <v>0.112311870300075</v>
      </c>
      <c r="AG220">
        <v>0.17462650595155799</v>
      </c>
      <c r="AH220">
        <v>0.29433079949204599</v>
      </c>
      <c r="AI220">
        <v>126.425691514278</v>
      </c>
      <c r="AJ220">
        <v>8.45514292802463</v>
      </c>
      <c r="AK220">
        <v>1.42166288630564</v>
      </c>
      <c r="AL220">
        <v>4.3670480274616201</v>
      </c>
      <c r="AM220">
        <v>3</v>
      </c>
      <c r="AN220">
        <v>1.00630255073312</v>
      </c>
      <c r="AO220">
        <v>45</v>
      </c>
      <c r="AP220">
        <v>9.7192224622030202E-3</v>
      </c>
      <c r="AQ220">
        <v>20.399999999999999</v>
      </c>
      <c r="AR220">
        <v>3.36121119733005</v>
      </c>
      <c r="AS220">
        <v>218241.05</v>
      </c>
      <c r="AT220">
        <v>0.63291150246293704</v>
      </c>
      <c r="AU220">
        <v>16808150.34</v>
      </c>
    </row>
    <row r="221" spans="1:47" ht="14.5" x14ac:dyDescent="0.35">
      <c r="A221" s="150" t="s">
        <v>993</v>
      </c>
      <c r="B221" s="150" t="s">
        <v>194</v>
      </c>
      <c r="C221" t="s">
        <v>195</v>
      </c>
      <c r="D221" t="s">
        <v>2085</v>
      </c>
      <c r="E221">
        <v>74.176000000000002</v>
      </c>
      <c r="F221" t="s">
        <v>1779</v>
      </c>
      <c r="G221" s="151">
        <v>-239423</v>
      </c>
      <c r="H221">
        <v>0.51599286058600902</v>
      </c>
      <c r="I221">
        <v>-239423</v>
      </c>
      <c r="J221">
        <v>0</v>
      </c>
      <c r="K221">
        <v>0.80531169228613697</v>
      </c>
      <c r="L221" s="152">
        <v>187336.073</v>
      </c>
      <c r="M221" s="151">
        <v>32139</v>
      </c>
      <c r="N221">
        <v>198</v>
      </c>
      <c r="O221">
        <v>68.086618999999999</v>
      </c>
      <c r="P221">
        <v>0</v>
      </c>
      <c r="Q221">
        <v>-374.780213</v>
      </c>
      <c r="R221">
        <v>13551</v>
      </c>
      <c r="S221">
        <v>2372.6981740000001</v>
      </c>
      <c r="T221">
        <v>2886.1443477893999</v>
      </c>
      <c r="U221">
        <v>0.44400987725461999</v>
      </c>
      <c r="V221">
        <v>0.13650481740540199</v>
      </c>
      <c r="W221">
        <v>6.2562491776924998E-3</v>
      </c>
      <c r="X221">
        <v>11140.3</v>
      </c>
      <c r="Y221">
        <v>166.66</v>
      </c>
      <c r="Z221">
        <v>62510.926437057497</v>
      </c>
      <c r="AA221">
        <v>14.616766467065901</v>
      </c>
      <c r="AB221">
        <v>14.2367585143406</v>
      </c>
      <c r="AC221">
        <v>15</v>
      </c>
      <c r="AD221">
        <v>158.179878266667</v>
      </c>
      <c r="AE221">
        <v>0.40260000000000001</v>
      </c>
      <c r="AF221">
        <v>0.119293427001778</v>
      </c>
      <c r="AG221">
        <v>0.20640031599611799</v>
      </c>
      <c r="AH221">
        <v>0.328979816247843</v>
      </c>
      <c r="AI221">
        <v>180.05703577533899</v>
      </c>
      <c r="AJ221">
        <v>5.6915438145596804</v>
      </c>
      <c r="AK221">
        <v>0.97551796377050803</v>
      </c>
      <c r="AL221">
        <v>2.19911200526191</v>
      </c>
      <c r="AM221">
        <v>2.5</v>
      </c>
      <c r="AN221">
        <v>1.3787360329913301</v>
      </c>
      <c r="AO221">
        <v>127</v>
      </c>
      <c r="AP221">
        <v>2.0164986251145701E-2</v>
      </c>
      <c r="AQ221">
        <v>8.35</v>
      </c>
      <c r="AR221">
        <v>3.5881698917446498</v>
      </c>
      <c r="AS221">
        <v>234221.26</v>
      </c>
      <c r="AT221">
        <v>0.482568285100762</v>
      </c>
      <c r="AU221">
        <v>32152510.699999999</v>
      </c>
    </row>
    <row r="222" spans="1:47" ht="14.5" x14ac:dyDescent="0.35">
      <c r="A222" s="150" t="s">
        <v>994</v>
      </c>
      <c r="B222" s="150" t="s">
        <v>489</v>
      </c>
      <c r="C222" t="s">
        <v>121</v>
      </c>
      <c r="D222" t="s">
        <v>2087</v>
      </c>
      <c r="E222">
        <v>56.143000000000001</v>
      </c>
      <c r="F222" t="s">
        <v>1780</v>
      </c>
      <c r="G222" s="151">
        <v>7662220</v>
      </c>
      <c r="H222">
        <v>0.44177033034405599</v>
      </c>
      <c r="I222">
        <v>7662220</v>
      </c>
      <c r="J222">
        <v>0</v>
      </c>
      <c r="K222">
        <v>0.69040204244476699</v>
      </c>
      <c r="L222" s="152">
        <v>152477.0282</v>
      </c>
      <c r="M222" s="151">
        <v>34980</v>
      </c>
      <c r="N222">
        <v>143</v>
      </c>
      <c r="O222">
        <v>1151.4512400000001</v>
      </c>
      <c r="P222">
        <v>315.35980899999998</v>
      </c>
      <c r="Q222">
        <v>-188.838165</v>
      </c>
      <c r="R222">
        <v>14767.1</v>
      </c>
      <c r="S222">
        <v>5947.9766310000005</v>
      </c>
      <c r="T222">
        <v>7585.6666571709802</v>
      </c>
      <c r="U222">
        <v>0.212431389594678</v>
      </c>
      <c r="V222">
        <v>0.17922522668364499</v>
      </c>
      <c r="W222">
        <v>6.6497649627366207E-2</v>
      </c>
      <c r="X222">
        <v>11579</v>
      </c>
      <c r="Y222">
        <v>339.61</v>
      </c>
      <c r="Z222">
        <v>66259.333117399394</v>
      </c>
      <c r="AA222">
        <v>12.5</v>
      </c>
      <c r="AB222">
        <v>17.5141386619946</v>
      </c>
      <c r="AC222">
        <v>34.01</v>
      </c>
      <c r="AD222">
        <v>174.889051190826</v>
      </c>
      <c r="AE222" t="s">
        <v>1553</v>
      </c>
      <c r="AF222">
        <v>0.108069065164831</v>
      </c>
      <c r="AG222">
        <v>0.19200588069511701</v>
      </c>
      <c r="AH222">
        <v>0.30331040927084302</v>
      </c>
      <c r="AI222">
        <v>132.45529511563399</v>
      </c>
      <c r="AJ222">
        <v>10.307057591569899</v>
      </c>
      <c r="AK222">
        <v>1.3172412961498601</v>
      </c>
      <c r="AL222">
        <v>4.3638080780259001</v>
      </c>
      <c r="AM222">
        <v>1.47</v>
      </c>
      <c r="AN222">
        <v>1.0806991858900299</v>
      </c>
      <c r="AO222">
        <v>40</v>
      </c>
      <c r="AP222">
        <v>7.2508398656215001E-2</v>
      </c>
      <c r="AQ222">
        <v>82.13</v>
      </c>
      <c r="AR222">
        <v>3.1546825428029899</v>
      </c>
      <c r="AS222">
        <v>1775675.54</v>
      </c>
      <c r="AT222">
        <v>0.61259674291936705</v>
      </c>
      <c r="AU222">
        <v>87834149.120000005</v>
      </c>
    </row>
    <row r="223" spans="1:47" ht="14.5" x14ac:dyDescent="0.35">
      <c r="A223" s="150" t="s">
        <v>995</v>
      </c>
      <c r="B223" s="150" t="s">
        <v>196</v>
      </c>
      <c r="C223" t="s">
        <v>197</v>
      </c>
      <c r="D223" t="s">
        <v>2089</v>
      </c>
      <c r="E223">
        <v>69.813000000000002</v>
      </c>
      <c r="F223" t="s">
        <v>1781</v>
      </c>
      <c r="G223" s="151">
        <v>5075880</v>
      </c>
      <c r="H223">
        <v>0.35802987044039097</v>
      </c>
      <c r="I223">
        <v>5075880</v>
      </c>
      <c r="J223">
        <v>0</v>
      </c>
      <c r="K223">
        <v>0.78332212885632801</v>
      </c>
      <c r="L223" s="152">
        <v>93962.407600000006</v>
      </c>
      <c r="M223" s="151">
        <v>31070</v>
      </c>
      <c r="N223">
        <v>187</v>
      </c>
      <c r="O223">
        <v>370.98809599999998</v>
      </c>
      <c r="P223">
        <v>273.64065799999997</v>
      </c>
      <c r="Q223">
        <v>-133.28519</v>
      </c>
      <c r="R223">
        <v>13362</v>
      </c>
      <c r="S223">
        <v>9065.2321240000001</v>
      </c>
      <c r="T223">
        <v>13046.4524827597</v>
      </c>
      <c r="U223">
        <v>0.99978386245677997</v>
      </c>
      <c r="V223">
        <v>0.191586865977973</v>
      </c>
      <c r="W223">
        <v>7.4339031343264E-2</v>
      </c>
      <c r="X223">
        <v>9284.5</v>
      </c>
      <c r="Y223">
        <v>643.82000000000005</v>
      </c>
      <c r="Z223">
        <v>61382.944767171</v>
      </c>
      <c r="AA223">
        <v>9.1585365853658498</v>
      </c>
      <c r="AB223">
        <v>14.0803829082663</v>
      </c>
      <c r="AC223">
        <v>67</v>
      </c>
      <c r="AD223">
        <v>135.30197200000001</v>
      </c>
      <c r="AE223">
        <v>0.3523</v>
      </c>
      <c r="AF223">
        <v>0.12338119027774699</v>
      </c>
      <c r="AG223">
        <v>0.130837523779539</v>
      </c>
      <c r="AH223">
        <v>0.259316882586135</v>
      </c>
      <c r="AI223">
        <v>153.25365980667101</v>
      </c>
      <c r="AJ223">
        <v>7.1371756233444703</v>
      </c>
      <c r="AK223">
        <v>1.8380951284118401</v>
      </c>
      <c r="AL223">
        <v>3.8892656052055701</v>
      </c>
      <c r="AM223">
        <v>4.7699999999999996</v>
      </c>
      <c r="AN223">
        <v>1.1929375070455099</v>
      </c>
      <c r="AO223">
        <v>22</v>
      </c>
      <c r="AP223">
        <v>7.7037667588848696E-2</v>
      </c>
      <c r="AQ223">
        <v>198.09</v>
      </c>
      <c r="AR223">
        <v>2.9050299513406301</v>
      </c>
      <c r="AS223">
        <v>2288185.02</v>
      </c>
      <c r="AT223">
        <v>0.52776181215118001</v>
      </c>
      <c r="AU223">
        <v>121129730.20999999</v>
      </c>
    </row>
    <row r="224" spans="1:47" ht="14.5" x14ac:dyDescent="0.35">
      <c r="A224" s="150" t="s">
        <v>996</v>
      </c>
      <c r="B224" s="150" t="s">
        <v>487</v>
      </c>
      <c r="C224" t="s">
        <v>121</v>
      </c>
      <c r="D224" t="s">
        <v>2087</v>
      </c>
      <c r="E224">
        <v>74.45</v>
      </c>
      <c r="F224" t="s">
        <v>1782</v>
      </c>
      <c r="G224" s="151">
        <v>6064686</v>
      </c>
      <c r="H224">
        <v>0.97183134646264302</v>
      </c>
      <c r="I224">
        <v>6436382</v>
      </c>
      <c r="J224">
        <v>0</v>
      </c>
      <c r="K224">
        <v>0.66552900814876204</v>
      </c>
      <c r="L224" s="152">
        <v>104285.5671</v>
      </c>
      <c r="M224" s="151">
        <v>35692</v>
      </c>
      <c r="N224">
        <v>61</v>
      </c>
      <c r="O224">
        <v>192.22707700000001</v>
      </c>
      <c r="P224">
        <v>0</v>
      </c>
      <c r="Q224">
        <v>-19.195326999999999</v>
      </c>
      <c r="R224">
        <v>11327.5</v>
      </c>
      <c r="S224">
        <v>2925.3059899999998</v>
      </c>
      <c r="T224">
        <v>3502.0392423641201</v>
      </c>
      <c r="U224">
        <v>0.429319137995544</v>
      </c>
      <c r="V224">
        <v>0.12205604959637099</v>
      </c>
      <c r="W224">
        <v>2.81997494559535E-2</v>
      </c>
      <c r="X224">
        <v>9462</v>
      </c>
      <c r="Y224">
        <v>141.74</v>
      </c>
      <c r="Z224">
        <v>77178.400451530993</v>
      </c>
      <c r="AA224">
        <v>13.9930555555556</v>
      </c>
      <c r="AB224">
        <v>20.638535275857201</v>
      </c>
      <c r="AC224">
        <v>16</v>
      </c>
      <c r="AD224">
        <v>182.83162437499999</v>
      </c>
      <c r="AE224">
        <v>0.66679999999999995</v>
      </c>
      <c r="AF224">
        <v>0.112796632350898</v>
      </c>
      <c r="AG224">
        <v>0.17012930034194501</v>
      </c>
      <c r="AH224">
        <v>0.28425164177025197</v>
      </c>
      <c r="AI224">
        <v>194.093199802322</v>
      </c>
      <c r="AJ224">
        <v>6.0612641119302797</v>
      </c>
      <c r="AK224">
        <v>1.4701337309037601</v>
      </c>
      <c r="AL224">
        <v>3.7061013558020499</v>
      </c>
      <c r="AM224">
        <v>2</v>
      </c>
      <c r="AN224">
        <v>1.8156243399822301</v>
      </c>
      <c r="AO224">
        <v>19</v>
      </c>
      <c r="AP224">
        <v>3.9772727272727303E-3</v>
      </c>
      <c r="AQ224">
        <v>91.11</v>
      </c>
      <c r="AR224">
        <v>2.8995652474721698</v>
      </c>
      <c r="AS224">
        <v>780176.5</v>
      </c>
      <c r="AT224">
        <v>0.58821386939954101</v>
      </c>
      <c r="AU224">
        <v>33136366.109999999</v>
      </c>
    </row>
    <row r="225" spans="1:47" ht="14.5" x14ac:dyDescent="0.35">
      <c r="A225" s="150" t="s">
        <v>997</v>
      </c>
      <c r="B225" s="150" t="s">
        <v>524</v>
      </c>
      <c r="C225" t="s">
        <v>211</v>
      </c>
      <c r="D225" t="s">
        <v>2086</v>
      </c>
      <c r="E225">
        <v>84.43</v>
      </c>
      <c r="F225" t="s">
        <v>1783</v>
      </c>
      <c r="G225" s="151">
        <v>355453</v>
      </c>
      <c r="H225">
        <v>0.850177203074439</v>
      </c>
      <c r="I225">
        <v>225217</v>
      </c>
      <c r="J225">
        <v>0</v>
      </c>
      <c r="K225">
        <v>0.65041083344256101</v>
      </c>
      <c r="L225" s="152">
        <v>186500.6525</v>
      </c>
      <c r="M225" s="151">
        <v>37279</v>
      </c>
      <c r="N225">
        <v>13</v>
      </c>
      <c r="O225">
        <v>23.884029999999999</v>
      </c>
      <c r="P225">
        <v>0</v>
      </c>
      <c r="Q225">
        <v>-19.424500999999999</v>
      </c>
      <c r="R225">
        <v>16703.3</v>
      </c>
      <c r="S225">
        <v>371.72294900000003</v>
      </c>
      <c r="T225">
        <v>403.01812919066703</v>
      </c>
      <c r="U225">
        <v>0.29342191622395603</v>
      </c>
      <c r="V225">
        <v>9.3235056090120505E-2</v>
      </c>
      <c r="W225">
        <v>0</v>
      </c>
      <c r="X225">
        <v>15406.3</v>
      </c>
      <c r="Y225">
        <v>35.04</v>
      </c>
      <c r="Z225">
        <v>52389.676655251104</v>
      </c>
      <c r="AA225">
        <v>12.894736842105299</v>
      </c>
      <c r="AB225">
        <v>10.6085316495434</v>
      </c>
      <c r="AC225">
        <v>5.2</v>
      </c>
      <c r="AD225">
        <v>71.485182499999993</v>
      </c>
      <c r="AE225">
        <v>0.21390000000000001</v>
      </c>
      <c r="AF225">
        <v>0.117999318620992</v>
      </c>
      <c r="AG225">
        <v>0.19058694879244101</v>
      </c>
      <c r="AH225">
        <v>0.31088617130096602</v>
      </c>
      <c r="AI225">
        <v>181.586851663549</v>
      </c>
      <c r="AJ225">
        <v>11.028646370370399</v>
      </c>
      <c r="AK225">
        <v>2.3324441481481499</v>
      </c>
      <c r="AL225">
        <v>4.7407595555555604</v>
      </c>
      <c r="AM225">
        <v>2.85</v>
      </c>
      <c r="AN225">
        <v>1.92551514027629</v>
      </c>
      <c r="AO225">
        <v>89</v>
      </c>
      <c r="AP225">
        <v>0</v>
      </c>
      <c r="AQ225">
        <v>2.17</v>
      </c>
      <c r="AR225">
        <v>3.3090712070552901</v>
      </c>
      <c r="AS225">
        <v>41080.53</v>
      </c>
      <c r="AT225">
        <v>0.78385738239093194</v>
      </c>
      <c r="AU225">
        <v>6209015.0700000003</v>
      </c>
    </row>
    <row r="226" spans="1:47" ht="14.5" x14ac:dyDescent="0.35">
      <c r="A226" s="150" t="s">
        <v>998</v>
      </c>
      <c r="B226" s="150" t="s">
        <v>703</v>
      </c>
      <c r="C226" t="s">
        <v>288</v>
      </c>
      <c r="D226" t="s">
        <v>2085</v>
      </c>
      <c r="E226">
        <v>83.13</v>
      </c>
      <c r="F226" t="s">
        <v>1661</v>
      </c>
      <c r="G226" s="151">
        <v>-18957</v>
      </c>
      <c r="H226">
        <v>0.64695480740289502</v>
      </c>
      <c r="I226">
        <v>1509</v>
      </c>
      <c r="J226">
        <v>0</v>
      </c>
      <c r="K226">
        <v>0.79349086272789704</v>
      </c>
      <c r="L226" s="152">
        <v>158357.79180000001</v>
      </c>
      <c r="M226" s="151">
        <v>39382.5</v>
      </c>
      <c r="N226">
        <v>50</v>
      </c>
      <c r="O226">
        <v>14.887731</v>
      </c>
      <c r="P226">
        <v>0</v>
      </c>
      <c r="Q226">
        <v>36.356532999999999</v>
      </c>
      <c r="R226">
        <v>14549.2</v>
      </c>
      <c r="S226">
        <v>714.19101799999999</v>
      </c>
      <c r="T226">
        <v>832.40268719095297</v>
      </c>
      <c r="U226">
        <v>0.224460626022603</v>
      </c>
      <c r="V226">
        <v>0.15733717474447401</v>
      </c>
      <c r="W226">
        <v>0</v>
      </c>
      <c r="X226">
        <v>12483</v>
      </c>
      <c r="Y226">
        <v>52.69</v>
      </c>
      <c r="Z226">
        <v>60779.6481305751</v>
      </c>
      <c r="AA226">
        <v>14.4181818181818</v>
      </c>
      <c r="AB226">
        <v>13.554583754033001</v>
      </c>
      <c r="AC226">
        <v>9</v>
      </c>
      <c r="AD226">
        <v>79.354557555555601</v>
      </c>
      <c r="AE226">
        <v>0.23899999999999999</v>
      </c>
      <c r="AF226">
        <v>0.11724030506548</v>
      </c>
      <c r="AG226">
        <v>0.22893355166243601</v>
      </c>
      <c r="AH226">
        <v>0.35086396084948801</v>
      </c>
      <c r="AI226">
        <v>171.22590023947899</v>
      </c>
      <c r="AJ226">
        <v>8.1104751079419106</v>
      </c>
      <c r="AK226">
        <v>1.45753933337695</v>
      </c>
      <c r="AL226">
        <v>3.3986565321209001</v>
      </c>
      <c r="AM226">
        <v>0.5</v>
      </c>
      <c r="AN226">
        <v>1.0596861720203301</v>
      </c>
      <c r="AO226">
        <v>76</v>
      </c>
      <c r="AP226">
        <v>3.1683168316831697E-2</v>
      </c>
      <c r="AQ226">
        <v>6.5</v>
      </c>
      <c r="AR226">
        <v>2.72102701938039</v>
      </c>
      <c r="AS226">
        <v>208489.52</v>
      </c>
      <c r="AT226">
        <v>0.680272409200818</v>
      </c>
      <c r="AU226">
        <v>10390898.91</v>
      </c>
    </row>
    <row r="227" spans="1:47" ht="14.5" x14ac:dyDescent="0.35">
      <c r="A227" s="150" t="s">
        <v>999</v>
      </c>
      <c r="B227" s="150" t="s">
        <v>341</v>
      </c>
      <c r="C227" t="s">
        <v>342</v>
      </c>
      <c r="D227" t="s">
        <v>2088</v>
      </c>
      <c r="E227">
        <v>69.879000000000005</v>
      </c>
      <c r="F227" t="s">
        <v>1784</v>
      </c>
      <c r="G227" s="151">
        <v>3287356</v>
      </c>
      <c r="H227">
        <v>1.4072935037073899</v>
      </c>
      <c r="I227">
        <v>4044008</v>
      </c>
      <c r="J227">
        <v>1.3546758675827299E-3</v>
      </c>
      <c r="K227">
        <v>0.51955057811250205</v>
      </c>
      <c r="L227" s="152">
        <v>483024.78899999999</v>
      </c>
      <c r="M227" s="151">
        <v>32346</v>
      </c>
      <c r="N227">
        <v>43</v>
      </c>
      <c r="O227">
        <v>110.380482</v>
      </c>
      <c r="P227">
        <v>0</v>
      </c>
      <c r="Q227">
        <v>-137.728418</v>
      </c>
      <c r="R227">
        <v>14467.3</v>
      </c>
      <c r="S227">
        <v>1409.5610529999999</v>
      </c>
      <c r="T227">
        <v>1723.03791706266</v>
      </c>
      <c r="U227">
        <v>0.35743252193844499</v>
      </c>
      <c r="V227">
        <v>0.152620519375261</v>
      </c>
      <c r="W227">
        <v>7.0944071409441802E-4</v>
      </c>
      <c r="X227">
        <v>11835.3</v>
      </c>
      <c r="Y227">
        <v>95.67</v>
      </c>
      <c r="Z227">
        <v>56553.8831399603</v>
      </c>
      <c r="AA227">
        <v>13.3061224489796</v>
      </c>
      <c r="AB227">
        <v>14.7335742970628</v>
      </c>
      <c r="AC227">
        <v>10</v>
      </c>
      <c r="AD227">
        <v>140.95610529999999</v>
      </c>
      <c r="AE227">
        <v>0.3397</v>
      </c>
      <c r="AF227">
        <v>0.104094537438722</v>
      </c>
      <c r="AG227">
        <v>0.269662533981195</v>
      </c>
      <c r="AH227">
        <v>0.38700482941060899</v>
      </c>
      <c r="AI227">
        <v>153.173216257984</v>
      </c>
      <c r="AJ227">
        <v>5.9304334736715303</v>
      </c>
      <c r="AK227">
        <v>1.4680575896103401</v>
      </c>
      <c r="AL227">
        <v>4.0697035297605</v>
      </c>
      <c r="AM227">
        <v>0.5</v>
      </c>
      <c r="AN227">
        <v>1.6064337055811999</v>
      </c>
      <c r="AO227">
        <v>383</v>
      </c>
      <c r="AP227">
        <v>0</v>
      </c>
      <c r="AQ227">
        <v>1.83</v>
      </c>
      <c r="AR227">
        <v>3.0088379035474802</v>
      </c>
      <c r="AS227">
        <v>387194.15</v>
      </c>
      <c r="AT227">
        <v>0.54531948756327597</v>
      </c>
      <c r="AU227">
        <v>20392601.66</v>
      </c>
    </row>
    <row r="228" spans="1:47" ht="14.5" x14ac:dyDescent="0.35">
      <c r="A228" s="150" t="s">
        <v>1000</v>
      </c>
      <c r="B228" s="150" t="s">
        <v>198</v>
      </c>
      <c r="C228" t="s">
        <v>199</v>
      </c>
      <c r="D228" t="s">
        <v>2085</v>
      </c>
      <c r="E228">
        <v>85.7</v>
      </c>
      <c r="F228" t="s">
        <v>1594</v>
      </c>
      <c r="G228" s="151">
        <v>1705817</v>
      </c>
      <c r="H228">
        <v>0.75458089772056203</v>
      </c>
      <c r="I228">
        <v>1705817</v>
      </c>
      <c r="J228">
        <v>0</v>
      </c>
      <c r="K228">
        <v>0.73387732370282399</v>
      </c>
      <c r="L228" s="152">
        <v>190081.90909999999</v>
      </c>
      <c r="M228" s="151">
        <v>36906</v>
      </c>
      <c r="N228">
        <v>48</v>
      </c>
      <c r="O228">
        <v>47.527484000000001</v>
      </c>
      <c r="P228">
        <v>0</v>
      </c>
      <c r="Q228">
        <v>209.305432</v>
      </c>
      <c r="R228">
        <v>12217.7</v>
      </c>
      <c r="S228">
        <v>1666.8116480000001</v>
      </c>
      <c r="T228">
        <v>2059.9721382811199</v>
      </c>
      <c r="U228">
        <v>0.34198416700769302</v>
      </c>
      <c r="V228">
        <v>0.18057083855943901</v>
      </c>
      <c r="W228">
        <v>2.89970375824971E-3</v>
      </c>
      <c r="X228">
        <v>9885.7999999999993</v>
      </c>
      <c r="Y228">
        <v>107.81</v>
      </c>
      <c r="Z228">
        <v>56895.192932010003</v>
      </c>
      <c r="AA228">
        <v>11.793388429752101</v>
      </c>
      <c r="AB228">
        <v>15.4606404600686</v>
      </c>
      <c r="AC228">
        <v>13.33</v>
      </c>
      <c r="AD228">
        <v>125.042134133533</v>
      </c>
      <c r="AE228">
        <v>0.28939999999999999</v>
      </c>
      <c r="AF228">
        <v>0.13717946227858899</v>
      </c>
      <c r="AG228">
        <v>0.14552638558087799</v>
      </c>
      <c r="AH228">
        <v>0.289664563531492</v>
      </c>
      <c r="AI228">
        <v>169.517653862712</v>
      </c>
      <c r="AJ228">
        <v>5.4628001019274199</v>
      </c>
      <c r="AK228">
        <v>1.2913773650346501</v>
      </c>
      <c r="AL228">
        <v>3.47225978043135</v>
      </c>
      <c r="AM228">
        <v>5.2</v>
      </c>
      <c r="AN228">
        <v>1.2016845168115899</v>
      </c>
      <c r="AO228">
        <v>10</v>
      </c>
      <c r="AP228">
        <v>2.1491782553729501E-2</v>
      </c>
      <c r="AQ228">
        <v>76.3</v>
      </c>
      <c r="AR228">
        <v>3.3185632278913899</v>
      </c>
      <c r="AS228">
        <v>563415.64</v>
      </c>
      <c r="AT228">
        <v>0.67330476335993406</v>
      </c>
      <c r="AU228">
        <v>20364533.449999999</v>
      </c>
    </row>
    <row r="229" spans="1:47" ht="14.5" x14ac:dyDescent="0.35">
      <c r="A229" s="150" t="s">
        <v>1001</v>
      </c>
      <c r="B229" s="150" t="s">
        <v>363</v>
      </c>
      <c r="C229" t="s">
        <v>159</v>
      </c>
      <c r="D229" t="s">
        <v>2087</v>
      </c>
      <c r="E229">
        <v>96.664000000000001</v>
      </c>
      <c r="F229" t="s">
        <v>1785</v>
      </c>
      <c r="G229" s="151">
        <v>287666</v>
      </c>
      <c r="H229">
        <v>0.33005997507546497</v>
      </c>
      <c r="I229">
        <v>287666</v>
      </c>
      <c r="J229">
        <v>3.1647573961207501E-2</v>
      </c>
      <c r="K229">
        <v>0.78616307767043603</v>
      </c>
      <c r="L229" s="152">
        <v>134336.67129999999</v>
      </c>
      <c r="M229" s="151">
        <v>34733.5</v>
      </c>
      <c r="N229">
        <v>0</v>
      </c>
      <c r="O229">
        <v>12.911469</v>
      </c>
      <c r="P229">
        <v>0</v>
      </c>
      <c r="Q229">
        <v>61.808968</v>
      </c>
      <c r="R229">
        <v>15436.9</v>
      </c>
      <c r="S229">
        <v>864.82012799999995</v>
      </c>
      <c r="T229">
        <v>1047.6404356676701</v>
      </c>
      <c r="U229">
        <v>0.30614380427556398</v>
      </c>
      <c r="V229">
        <v>0.206030276390607</v>
      </c>
      <c r="W229">
        <v>3.2895065781817702E-2</v>
      </c>
      <c r="X229">
        <v>12743.1</v>
      </c>
      <c r="Y229">
        <v>64.239999999999995</v>
      </c>
      <c r="Z229">
        <v>68893.776307596505</v>
      </c>
      <c r="AA229">
        <v>12.301369863013701</v>
      </c>
      <c r="AB229">
        <v>13.4623307596513</v>
      </c>
      <c r="AC229">
        <v>9.67</v>
      </c>
      <c r="AD229">
        <v>89.433312099276094</v>
      </c>
      <c r="AE229">
        <v>0.46550000000000002</v>
      </c>
      <c r="AF229">
        <v>0.118882083342444</v>
      </c>
      <c r="AG229">
        <v>0.16543298684315999</v>
      </c>
      <c r="AH229">
        <v>0.28978053923418101</v>
      </c>
      <c r="AI229">
        <v>185.546097742998</v>
      </c>
      <c r="AJ229">
        <v>6.6172210589291103</v>
      </c>
      <c r="AK229">
        <v>1.4788814936683601</v>
      </c>
      <c r="AL229">
        <v>3.0650207523182802</v>
      </c>
      <c r="AM229">
        <v>2.5</v>
      </c>
      <c r="AN229">
        <v>1.4479203384603501</v>
      </c>
      <c r="AO229">
        <v>44</v>
      </c>
      <c r="AP229">
        <v>0</v>
      </c>
      <c r="AQ229">
        <v>10.64</v>
      </c>
      <c r="AR229">
        <v>3.80363739943264</v>
      </c>
      <c r="AS229">
        <v>151820.89000000001</v>
      </c>
      <c r="AT229">
        <v>0.68245405130071202</v>
      </c>
      <c r="AU229">
        <v>13350154.08</v>
      </c>
    </row>
    <row r="230" spans="1:47" ht="14.5" x14ac:dyDescent="0.35">
      <c r="A230" s="150" t="s">
        <v>1002</v>
      </c>
      <c r="B230" s="150" t="s">
        <v>601</v>
      </c>
      <c r="C230" t="s">
        <v>127</v>
      </c>
      <c r="D230" t="s">
        <v>2087</v>
      </c>
      <c r="E230">
        <v>98.177000000000007</v>
      </c>
      <c r="F230" t="s">
        <v>1786</v>
      </c>
      <c r="G230" s="151">
        <v>-833663</v>
      </c>
      <c r="H230">
        <v>0.63246648765007296</v>
      </c>
      <c r="I230">
        <v>-272600</v>
      </c>
      <c r="J230">
        <v>0</v>
      </c>
      <c r="K230">
        <v>0.83867632729942498</v>
      </c>
      <c r="L230" s="152">
        <v>302383.72489999997</v>
      </c>
      <c r="M230" s="151">
        <v>56168</v>
      </c>
      <c r="N230">
        <v>148</v>
      </c>
      <c r="O230">
        <v>28.748075</v>
      </c>
      <c r="P230">
        <v>0</v>
      </c>
      <c r="Q230">
        <v>-20.684484000000001</v>
      </c>
      <c r="R230">
        <v>11263</v>
      </c>
      <c r="S230">
        <v>3280.1278240000001</v>
      </c>
      <c r="T230">
        <v>3771.9530643309099</v>
      </c>
      <c r="U230">
        <v>3.55370160111175E-2</v>
      </c>
      <c r="V230">
        <v>0.109208303523723</v>
      </c>
      <c r="W230">
        <v>8.6406471091231493E-3</v>
      </c>
      <c r="X230">
        <v>9794.4</v>
      </c>
      <c r="Y230">
        <v>168.63</v>
      </c>
      <c r="Z230">
        <v>75657.810176125204</v>
      </c>
      <c r="AA230">
        <v>14.803030303030299</v>
      </c>
      <c r="AB230">
        <v>19.451626780525402</v>
      </c>
      <c r="AC230">
        <v>14</v>
      </c>
      <c r="AD230">
        <v>234.294844571429</v>
      </c>
      <c r="AE230">
        <v>0.49059999999999998</v>
      </c>
      <c r="AF230">
        <v>0.128866662531987</v>
      </c>
      <c r="AG230">
        <v>0.11983062744568</v>
      </c>
      <c r="AH230">
        <v>0.252431400392778</v>
      </c>
      <c r="AI230">
        <v>174.96238890475601</v>
      </c>
      <c r="AJ230">
        <v>5.6423395057318402</v>
      </c>
      <c r="AK230">
        <v>1.30120026346099</v>
      </c>
      <c r="AL230">
        <v>2.8452749351366702</v>
      </c>
      <c r="AM230">
        <v>0</v>
      </c>
      <c r="AN230">
        <v>1.24910603617077</v>
      </c>
      <c r="AO230">
        <v>78</v>
      </c>
      <c r="AP230">
        <v>8.8220798422868396E-2</v>
      </c>
      <c r="AQ230">
        <v>24.6</v>
      </c>
      <c r="AR230">
        <v>3.3129046644246198</v>
      </c>
      <c r="AS230">
        <v>800276.35</v>
      </c>
      <c r="AT230">
        <v>0.63451118049409805</v>
      </c>
      <c r="AU230">
        <v>36944186.990000002</v>
      </c>
    </row>
    <row r="231" spans="1:47" ht="14.5" x14ac:dyDescent="0.35">
      <c r="A231" s="150" t="s">
        <v>1003</v>
      </c>
      <c r="B231" s="150" t="s">
        <v>627</v>
      </c>
      <c r="C231" t="s">
        <v>378</v>
      </c>
      <c r="D231" t="s">
        <v>2085</v>
      </c>
      <c r="E231">
        <v>78.795000000000002</v>
      </c>
      <c r="F231" t="s">
        <v>1787</v>
      </c>
      <c r="G231" s="151">
        <v>1224778</v>
      </c>
      <c r="H231">
        <v>0.52469664528020299</v>
      </c>
      <c r="I231">
        <v>798135</v>
      </c>
      <c r="J231">
        <v>0</v>
      </c>
      <c r="K231">
        <v>0.74486858237730902</v>
      </c>
      <c r="L231" s="152">
        <v>182720.54440000001</v>
      </c>
      <c r="M231" s="151">
        <v>38916</v>
      </c>
      <c r="N231">
        <v>107</v>
      </c>
      <c r="O231">
        <v>53.396808</v>
      </c>
      <c r="P231">
        <v>0</v>
      </c>
      <c r="Q231">
        <v>104.922172</v>
      </c>
      <c r="R231">
        <v>12149.9</v>
      </c>
      <c r="S231">
        <v>1690.031041</v>
      </c>
      <c r="T231">
        <v>2037.2472026048299</v>
      </c>
      <c r="U231">
        <v>0.30353034740502099</v>
      </c>
      <c r="V231">
        <v>0.15407775341565499</v>
      </c>
      <c r="W231">
        <v>3.8746761693355201E-3</v>
      </c>
      <c r="X231">
        <v>10079.200000000001</v>
      </c>
      <c r="Y231">
        <v>115.44</v>
      </c>
      <c r="Z231">
        <v>54757.6857241857</v>
      </c>
      <c r="AA231">
        <v>12.2689075630252</v>
      </c>
      <c r="AB231">
        <v>14.639908532571001</v>
      </c>
      <c r="AC231">
        <v>17</v>
      </c>
      <c r="AD231">
        <v>99.413590647058797</v>
      </c>
      <c r="AE231">
        <v>0.46550000000000002</v>
      </c>
      <c r="AF231">
        <v>0.116676516680821</v>
      </c>
      <c r="AG231">
        <v>0.134978001392032</v>
      </c>
      <c r="AH231">
        <v>0.25458096390684398</v>
      </c>
      <c r="AI231">
        <v>187.32318656861901</v>
      </c>
      <c r="AJ231">
        <v>5.7965594064097097</v>
      </c>
      <c r="AK231">
        <v>1.2458426568787899</v>
      </c>
      <c r="AL231">
        <v>3.33719172283958</v>
      </c>
      <c r="AM231">
        <v>1.1000000000000001</v>
      </c>
      <c r="AN231">
        <v>1.20136649140501</v>
      </c>
      <c r="AO231">
        <v>120</v>
      </c>
      <c r="AP231">
        <v>4.8514851485148502E-2</v>
      </c>
      <c r="AQ231">
        <v>7.86</v>
      </c>
      <c r="AR231">
        <v>2.7347384528637702</v>
      </c>
      <c r="AS231">
        <v>557638.65</v>
      </c>
      <c r="AT231">
        <v>0.66020154899102301</v>
      </c>
      <c r="AU231">
        <v>20533749.190000001</v>
      </c>
    </row>
    <row r="232" spans="1:47" ht="14.5" x14ac:dyDescent="0.35">
      <c r="A232" s="150" t="s">
        <v>1004</v>
      </c>
      <c r="B232" s="150" t="s">
        <v>492</v>
      </c>
      <c r="C232" t="s">
        <v>121</v>
      </c>
      <c r="D232" t="s">
        <v>2087</v>
      </c>
      <c r="E232">
        <v>76.194000000000003</v>
      </c>
      <c r="F232" t="s">
        <v>1788</v>
      </c>
      <c r="G232" s="151">
        <v>9308298</v>
      </c>
      <c r="H232">
        <v>0.42302307856835702</v>
      </c>
      <c r="I232">
        <v>7808298</v>
      </c>
      <c r="J232">
        <v>1.2685078147166701E-3</v>
      </c>
      <c r="K232">
        <v>0.82622431688797104</v>
      </c>
      <c r="L232" s="152">
        <v>209734.7077</v>
      </c>
      <c r="M232" s="151">
        <v>52778</v>
      </c>
      <c r="N232">
        <v>316</v>
      </c>
      <c r="O232">
        <v>372.43267200000003</v>
      </c>
      <c r="P232">
        <v>3.3870960000000001</v>
      </c>
      <c r="Q232">
        <v>-37.740960000000001</v>
      </c>
      <c r="R232">
        <v>13930.1</v>
      </c>
      <c r="S232">
        <v>15873.437862999999</v>
      </c>
      <c r="T232">
        <v>19463.5957188947</v>
      </c>
      <c r="U232">
        <v>0.17880909361951799</v>
      </c>
      <c r="V232">
        <v>0.159329280670919</v>
      </c>
      <c r="W232">
        <v>9.3918140650431706E-2</v>
      </c>
      <c r="X232">
        <v>11360.6</v>
      </c>
      <c r="Y232">
        <v>919.26</v>
      </c>
      <c r="Z232">
        <v>84021.452135413303</v>
      </c>
      <c r="AA232">
        <v>15.075834175935301</v>
      </c>
      <c r="AB232">
        <v>17.267625985031401</v>
      </c>
      <c r="AC232">
        <v>87</v>
      </c>
      <c r="AD232">
        <v>182.453308770115</v>
      </c>
      <c r="AE232" t="s">
        <v>1553</v>
      </c>
      <c r="AF232">
        <v>0.111786529803363</v>
      </c>
      <c r="AG232">
        <v>0.163338578199694</v>
      </c>
      <c r="AH232">
        <v>0.27684462091724199</v>
      </c>
      <c r="AI232">
        <v>141.42512916075501</v>
      </c>
      <c r="AJ232">
        <v>6.9175263296454199</v>
      </c>
      <c r="AK232">
        <v>1.3232027397174799</v>
      </c>
      <c r="AL232">
        <v>4.3099649338969197</v>
      </c>
      <c r="AM232">
        <v>2</v>
      </c>
      <c r="AN232">
        <v>0.89922473073651099</v>
      </c>
      <c r="AO232">
        <v>59</v>
      </c>
      <c r="AP232">
        <v>7.2204472843450496E-2</v>
      </c>
      <c r="AQ232">
        <v>125.73</v>
      </c>
      <c r="AR232">
        <v>2.9888216026425201</v>
      </c>
      <c r="AS232">
        <v>3100444.88</v>
      </c>
      <c r="AT232">
        <v>0.53783385148859797</v>
      </c>
      <c r="AU232">
        <v>221119001.56999999</v>
      </c>
    </row>
    <row r="233" spans="1:47" ht="14.5" x14ac:dyDescent="0.35">
      <c r="A233" s="150" t="s">
        <v>1005</v>
      </c>
      <c r="B233" s="150" t="s">
        <v>200</v>
      </c>
      <c r="C233" t="s">
        <v>201</v>
      </c>
      <c r="D233" t="s">
        <v>2085</v>
      </c>
      <c r="E233">
        <v>89.635000000000005</v>
      </c>
      <c r="F233" t="s">
        <v>1730</v>
      </c>
      <c r="G233" s="151">
        <v>505521</v>
      </c>
      <c r="H233">
        <v>0.247075939000242</v>
      </c>
      <c r="I233">
        <v>430879</v>
      </c>
      <c r="J233">
        <v>2.8394336730296701E-2</v>
      </c>
      <c r="K233">
        <v>0.76641218535845201</v>
      </c>
      <c r="L233" s="152">
        <v>153734.57879999999</v>
      </c>
      <c r="M233" s="151">
        <v>30764</v>
      </c>
      <c r="N233">
        <v>118</v>
      </c>
      <c r="O233">
        <v>57.334662000000002</v>
      </c>
      <c r="P233">
        <v>3.5552190000000001</v>
      </c>
      <c r="Q233">
        <v>-47.984934000000003</v>
      </c>
      <c r="R233">
        <v>14099.1</v>
      </c>
      <c r="S233">
        <v>2168.7628279999999</v>
      </c>
      <c r="T233">
        <v>2693.1936968411701</v>
      </c>
      <c r="U233">
        <v>0.54550951571362905</v>
      </c>
      <c r="V233">
        <v>0.13488582118025899</v>
      </c>
      <c r="W233">
        <v>2.8404051012257598E-3</v>
      </c>
      <c r="X233">
        <v>11353.7</v>
      </c>
      <c r="Y233">
        <v>159.63</v>
      </c>
      <c r="Z233">
        <v>59149.929336590903</v>
      </c>
      <c r="AA233">
        <v>13.5030674846626</v>
      </c>
      <c r="AB233">
        <v>13.586185729499499</v>
      </c>
      <c r="AC233">
        <v>17</v>
      </c>
      <c r="AD233">
        <v>127.57428400000001</v>
      </c>
      <c r="AE233">
        <v>0.37740000000000001</v>
      </c>
      <c r="AF233">
        <v>0.106101331148775</v>
      </c>
      <c r="AG233">
        <v>0.205202096729001</v>
      </c>
      <c r="AH233">
        <v>0.31360193783373702</v>
      </c>
      <c r="AI233">
        <v>218.74129982091301</v>
      </c>
      <c r="AJ233">
        <v>5.0990373062280998</v>
      </c>
      <c r="AK233">
        <v>1.3489351346337899</v>
      </c>
      <c r="AL233">
        <v>2.86305462923537</v>
      </c>
      <c r="AM233">
        <v>1.5</v>
      </c>
      <c r="AN233">
        <v>1.2959422543339101</v>
      </c>
      <c r="AO233">
        <v>152</v>
      </c>
      <c r="AP233">
        <v>2.2888713496448301E-2</v>
      </c>
      <c r="AQ233">
        <v>8.2100000000000009</v>
      </c>
      <c r="AR233">
        <v>3.1226243967495102</v>
      </c>
      <c r="AS233">
        <v>575604.57999999996</v>
      </c>
      <c r="AT233">
        <v>0.63951206747628797</v>
      </c>
      <c r="AU233">
        <v>30577667.920000002</v>
      </c>
    </row>
    <row r="234" spans="1:47" ht="14.5" x14ac:dyDescent="0.35">
      <c r="A234" s="150" t="s">
        <v>1006</v>
      </c>
      <c r="B234" s="150" t="s">
        <v>401</v>
      </c>
      <c r="C234" t="s">
        <v>101</v>
      </c>
      <c r="D234" t="s">
        <v>2089</v>
      </c>
      <c r="E234">
        <v>80.727000000000004</v>
      </c>
      <c r="F234" t="s">
        <v>1789</v>
      </c>
      <c r="G234" s="151">
        <v>200686</v>
      </c>
      <c r="H234">
        <v>0.41240654136854099</v>
      </c>
      <c r="I234">
        <v>200686</v>
      </c>
      <c r="J234">
        <v>0</v>
      </c>
      <c r="K234">
        <v>0.469693205766268</v>
      </c>
      <c r="L234" s="152">
        <v>543244.30519999994</v>
      </c>
      <c r="M234" s="151">
        <v>37355</v>
      </c>
      <c r="N234">
        <v>82</v>
      </c>
      <c r="O234">
        <v>25.095355000000001</v>
      </c>
      <c r="P234">
        <v>0</v>
      </c>
      <c r="Q234">
        <v>-30.853691999999999</v>
      </c>
      <c r="R234">
        <v>15626</v>
      </c>
      <c r="S234">
        <v>729.55157899999995</v>
      </c>
      <c r="T234">
        <v>881.18704393632299</v>
      </c>
      <c r="U234">
        <v>0.37232948542490901</v>
      </c>
      <c r="V234">
        <v>0.15120826433027301</v>
      </c>
      <c r="W234">
        <v>0</v>
      </c>
      <c r="X234">
        <v>12937</v>
      </c>
      <c r="Y234">
        <v>50.78</v>
      </c>
      <c r="Z234">
        <v>60575.068924773499</v>
      </c>
      <c r="AA234">
        <v>16.931034482758601</v>
      </c>
      <c r="AB234">
        <v>14.3669078180386</v>
      </c>
      <c r="AC234">
        <v>5</v>
      </c>
      <c r="AD234">
        <v>145.91031580000001</v>
      </c>
      <c r="AE234">
        <v>0.3145</v>
      </c>
      <c r="AF234">
        <v>0.108330636101398</v>
      </c>
      <c r="AG234">
        <v>0.181930535638757</v>
      </c>
      <c r="AH234">
        <v>0.29531514449007101</v>
      </c>
      <c r="AI234">
        <v>188.345833187485</v>
      </c>
      <c r="AJ234">
        <v>5.72744658244061</v>
      </c>
      <c r="AK234">
        <v>1.3320614520260801</v>
      </c>
      <c r="AL234">
        <v>3.4496161067769</v>
      </c>
      <c r="AM234">
        <v>2.4</v>
      </c>
      <c r="AN234">
        <v>1.2397791339265101</v>
      </c>
      <c r="AO234">
        <v>96</v>
      </c>
      <c r="AP234">
        <v>3.25581395348837E-2</v>
      </c>
      <c r="AQ234">
        <v>4.32</v>
      </c>
      <c r="AR234">
        <v>3.4564696430536701</v>
      </c>
      <c r="AS234">
        <v>140415.4</v>
      </c>
      <c r="AT234">
        <v>0.714213457353857</v>
      </c>
      <c r="AU234">
        <v>11399942.35</v>
      </c>
    </row>
    <row r="235" spans="1:47" ht="14.5" x14ac:dyDescent="0.35">
      <c r="A235" s="150" t="s">
        <v>1007</v>
      </c>
      <c r="B235" s="150" t="s">
        <v>529</v>
      </c>
      <c r="C235" t="s">
        <v>245</v>
      </c>
      <c r="D235" t="s">
        <v>2088</v>
      </c>
      <c r="E235">
        <v>94.58</v>
      </c>
      <c r="F235" t="s">
        <v>1790</v>
      </c>
      <c r="G235" s="151">
        <v>107318</v>
      </c>
      <c r="H235">
        <v>0.93910723341049296</v>
      </c>
      <c r="I235">
        <v>107318</v>
      </c>
      <c r="J235">
        <v>0</v>
      </c>
      <c r="K235">
        <v>0.75942906134655197</v>
      </c>
      <c r="L235" s="152">
        <v>182979.3168</v>
      </c>
      <c r="M235" s="151">
        <v>36221</v>
      </c>
      <c r="N235">
        <v>22</v>
      </c>
      <c r="O235">
        <v>6.3083749999999998</v>
      </c>
      <c r="P235">
        <v>0</v>
      </c>
      <c r="Q235">
        <v>11.038551</v>
      </c>
      <c r="R235">
        <v>17039.7</v>
      </c>
      <c r="S235">
        <v>416.51723500000003</v>
      </c>
      <c r="T235">
        <v>486.45598666952799</v>
      </c>
      <c r="U235">
        <v>0.21432630512876599</v>
      </c>
      <c r="V235">
        <v>0.15152571777732099</v>
      </c>
      <c r="W235">
        <v>5.1755097241054102E-3</v>
      </c>
      <c r="X235">
        <v>14589.9</v>
      </c>
      <c r="Y235">
        <v>35</v>
      </c>
      <c r="Z235">
        <v>64553</v>
      </c>
      <c r="AA235">
        <v>16.171428571428599</v>
      </c>
      <c r="AB235">
        <v>11.9004924285714</v>
      </c>
      <c r="AC235">
        <v>8</v>
      </c>
      <c r="AD235">
        <v>52.064654375000003</v>
      </c>
      <c r="AE235">
        <v>0.21390000000000001</v>
      </c>
      <c r="AF235">
        <v>0.12914729273981901</v>
      </c>
      <c r="AG235">
        <v>0.15546519736387901</v>
      </c>
      <c r="AH235">
        <v>0.29092085623299901</v>
      </c>
      <c r="AI235">
        <v>259.53307790492698</v>
      </c>
      <c r="AJ235">
        <v>6.1160035152636398</v>
      </c>
      <c r="AK235">
        <v>0.867869842738205</v>
      </c>
      <c r="AL235">
        <v>2.8607994449583698</v>
      </c>
      <c r="AM235">
        <v>2.5</v>
      </c>
      <c r="AN235">
        <v>0.95267963310397696</v>
      </c>
      <c r="AO235">
        <v>54</v>
      </c>
      <c r="AP235">
        <v>0</v>
      </c>
      <c r="AQ235">
        <v>2.2200000000000002</v>
      </c>
      <c r="AR235">
        <v>3.1684684034578701</v>
      </c>
      <c r="AS235">
        <v>119446.53</v>
      </c>
      <c r="AT235">
        <v>0.70724030850194697</v>
      </c>
      <c r="AU235">
        <v>7097343.0800000001</v>
      </c>
    </row>
    <row r="236" spans="1:47" ht="14.5" x14ac:dyDescent="0.35">
      <c r="A236" s="150" t="s">
        <v>1008</v>
      </c>
      <c r="B236" s="150" t="s">
        <v>696</v>
      </c>
      <c r="C236" t="s">
        <v>180</v>
      </c>
      <c r="D236" t="s">
        <v>2087</v>
      </c>
      <c r="E236">
        <v>88.054000000000002</v>
      </c>
      <c r="F236" t="s">
        <v>1791</v>
      </c>
      <c r="G236" s="151">
        <v>275998</v>
      </c>
      <c r="H236">
        <v>0.195897576359327</v>
      </c>
      <c r="I236">
        <v>241742</v>
      </c>
      <c r="J236">
        <v>0</v>
      </c>
      <c r="K236">
        <v>0.64165097443973995</v>
      </c>
      <c r="L236" s="152">
        <v>389719.64679999999</v>
      </c>
      <c r="M236" s="151">
        <v>38818</v>
      </c>
      <c r="N236">
        <v>16</v>
      </c>
      <c r="O236">
        <v>18.376418000000001</v>
      </c>
      <c r="P236">
        <v>0</v>
      </c>
      <c r="Q236">
        <v>119.715433</v>
      </c>
      <c r="R236">
        <v>11550.6</v>
      </c>
      <c r="S236">
        <v>740.71811500000001</v>
      </c>
      <c r="T236">
        <v>835.35163249857396</v>
      </c>
      <c r="U236">
        <v>0.189677540153045</v>
      </c>
      <c r="V236">
        <v>0.13088232086776999</v>
      </c>
      <c r="W236">
        <v>5.41955153884687E-4</v>
      </c>
      <c r="X236">
        <v>10242.1</v>
      </c>
      <c r="Y236">
        <v>44.77</v>
      </c>
      <c r="Z236">
        <v>70185.9162385526</v>
      </c>
      <c r="AA236">
        <v>20.043478260869598</v>
      </c>
      <c r="AB236">
        <v>16.5449657136475</v>
      </c>
      <c r="AC236">
        <v>7</v>
      </c>
      <c r="AD236">
        <v>105.816873571429</v>
      </c>
      <c r="AE236">
        <v>0.3901</v>
      </c>
      <c r="AF236">
        <v>0.121918315796122</v>
      </c>
      <c r="AG236">
        <v>0.16233220421453501</v>
      </c>
      <c r="AH236">
        <v>0.28830990666873801</v>
      </c>
      <c r="AI236">
        <v>176.258683777431</v>
      </c>
      <c r="AJ236">
        <v>6.1512562232877297</v>
      </c>
      <c r="AK236">
        <v>1.4974067464268801</v>
      </c>
      <c r="AL236">
        <v>2.55007904532851</v>
      </c>
      <c r="AM236">
        <v>0</v>
      </c>
      <c r="AN236">
        <v>1.4148682795385601</v>
      </c>
      <c r="AO236">
        <v>66</v>
      </c>
      <c r="AP236">
        <v>9.6153846153846194E-3</v>
      </c>
      <c r="AQ236">
        <v>4.71</v>
      </c>
      <c r="AR236">
        <v>3.0596117195004799</v>
      </c>
      <c r="AS236">
        <v>235677.11</v>
      </c>
      <c r="AT236">
        <v>0.63170679532613605</v>
      </c>
      <c r="AU236">
        <v>8555765.9000000004</v>
      </c>
    </row>
    <row r="237" spans="1:47" ht="14.5" x14ac:dyDescent="0.35">
      <c r="A237" s="150" t="s">
        <v>1009</v>
      </c>
      <c r="B237" s="150" t="s">
        <v>735</v>
      </c>
      <c r="C237" t="s">
        <v>191</v>
      </c>
      <c r="D237" t="s">
        <v>2089</v>
      </c>
      <c r="E237">
        <v>80.781000000000006</v>
      </c>
      <c r="F237" t="s">
        <v>1792</v>
      </c>
      <c r="G237" s="151">
        <v>704648</v>
      </c>
      <c r="H237">
        <v>0.17561806743795</v>
      </c>
      <c r="I237">
        <v>604648</v>
      </c>
      <c r="J237">
        <v>5.5601066173950496E-3</v>
      </c>
      <c r="K237">
        <v>0.82296012491497295</v>
      </c>
      <c r="L237" s="152">
        <v>224367.22700000001</v>
      </c>
      <c r="M237" s="151">
        <v>34805</v>
      </c>
      <c r="N237">
        <v>70</v>
      </c>
      <c r="O237">
        <v>95.946692999999996</v>
      </c>
      <c r="P237">
        <v>1.96</v>
      </c>
      <c r="Q237">
        <v>-5.2721180000000096</v>
      </c>
      <c r="R237">
        <v>13802.6</v>
      </c>
      <c r="S237">
        <v>2463.3085729999998</v>
      </c>
      <c r="T237">
        <v>2936.3214134984901</v>
      </c>
      <c r="U237">
        <v>0.39075988390188598</v>
      </c>
      <c r="V237">
        <v>0.13280928162466099</v>
      </c>
      <c r="W237">
        <v>6.1984000572875E-3</v>
      </c>
      <c r="X237">
        <v>11579.1</v>
      </c>
      <c r="Y237">
        <v>162.16999999999999</v>
      </c>
      <c r="Z237">
        <v>70400.2429549238</v>
      </c>
      <c r="AA237">
        <v>17.5326086956522</v>
      </c>
      <c r="AB237">
        <v>15.1896686995129</v>
      </c>
      <c r="AC237">
        <v>16.28</v>
      </c>
      <c r="AD237">
        <v>151.30888040540501</v>
      </c>
      <c r="AE237">
        <v>0.40260000000000001</v>
      </c>
      <c r="AF237">
        <v>0.108297510257141</v>
      </c>
      <c r="AG237">
        <v>0.21082821024270301</v>
      </c>
      <c r="AH237">
        <v>0.32006664495308501</v>
      </c>
      <c r="AI237">
        <v>0</v>
      </c>
      <c r="AJ237" t="s">
        <v>1553</v>
      </c>
      <c r="AK237" t="s">
        <v>1553</v>
      </c>
      <c r="AL237" t="s">
        <v>1553</v>
      </c>
      <c r="AM237">
        <v>1</v>
      </c>
      <c r="AN237">
        <v>0.96724650531872303</v>
      </c>
      <c r="AO237">
        <v>19</v>
      </c>
      <c r="AP237">
        <v>1.2228260869565201E-2</v>
      </c>
      <c r="AQ237">
        <v>76.42</v>
      </c>
      <c r="AR237">
        <v>2.3666572657936</v>
      </c>
      <c r="AS237">
        <v>748504.42</v>
      </c>
      <c r="AT237">
        <v>0.51093882991166795</v>
      </c>
      <c r="AU237">
        <v>33999992.640000001</v>
      </c>
    </row>
    <row r="238" spans="1:47" ht="14.5" x14ac:dyDescent="0.35">
      <c r="A238" s="150" t="s">
        <v>1010</v>
      </c>
      <c r="B238" s="150" t="s">
        <v>364</v>
      </c>
      <c r="C238" t="s">
        <v>191</v>
      </c>
      <c r="D238" t="s">
        <v>2085</v>
      </c>
      <c r="E238">
        <v>77.281999999999996</v>
      </c>
      <c r="F238" t="s">
        <v>1793</v>
      </c>
      <c r="G238" s="151">
        <v>845908</v>
      </c>
      <c r="H238">
        <v>0.35334350089526201</v>
      </c>
      <c r="I238">
        <v>845908</v>
      </c>
      <c r="J238">
        <v>1.3824227833612901E-2</v>
      </c>
      <c r="K238">
        <v>0.78439251568722801</v>
      </c>
      <c r="L238" s="152">
        <v>139512.52989999999</v>
      </c>
      <c r="M238" s="151">
        <v>33358</v>
      </c>
      <c r="N238">
        <v>32</v>
      </c>
      <c r="O238">
        <v>28.000261999999999</v>
      </c>
      <c r="P238">
        <v>0</v>
      </c>
      <c r="Q238">
        <v>224.827223</v>
      </c>
      <c r="R238">
        <v>11560.6</v>
      </c>
      <c r="S238">
        <v>1792.395033</v>
      </c>
      <c r="T238">
        <v>2069.5472485189998</v>
      </c>
      <c r="U238">
        <v>0.34163785813169001</v>
      </c>
      <c r="V238">
        <v>0.101649762270904</v>
      </c>
      <c r="W238">
        <v>7.7128990794296604E-3</v>
      </c>
      <c r="X238">
        <v>10012.4</v>
      </c>
      <c r="Y238">
        <v>105.7</v>
      </c>
      <c r="Z238">
        <v>57139.635288552498</v>
      </c>
      <c r="AA238">
        <v>13.5897435897436</v>
      </c>
      <c r="AB238">
        <v>16.957379687795601</v>
      </c>
      <c r="AC238">
        <v>19.25</v>
      </c>
      <c r="AD238">
        <v>93.111430285714306</v>
      </c>
      <c r="AE238">
        <v>0.28939999999999999</v>
      </c>
      <c r="AF238">
        <v>0.110325678902786</v>
      </c>
      <c r="AG238">
        <v>0.21370694273392199</v>
      </c>
      <c r="AH238">
        <v>0.32653507540849402</v>
      </c>
      <c r="AI238">
        <v>169.12454811517</v>
      </c>
      <c r="AJ238">
        <v>6.6470494956092603</v>
      </c>
      <c r="AK238">
        <v>1.4949864088303</v>
      </c>
      <c r="AL238">
        <v>3.4633359723954098</v>
      </c>
      <c r="AM238">
        <v>0.5</v>
      </c>
      <c r="AN238">
        <v>0.98320427165945101</v>
      </c>
      <c r="AO238">
        <v>25</v>
      </c>
      <c r="AP238">
        <v>2.06185567010309E-2</v>
      </c>
      <c r="AQ238">
        <v>32.880000000000003</v>
      </c>
      <c r="AR238">
        <v>3.50888921342976</v>
      </c>
      <c r="AS238">
        <v>294970.59000000003</v>
      </c>
      <c r="AT238">
        <v>0.64733373860994103</v>
      </c>
      <c r="AU238">
        <v>20721166.739999998</v>
      </c>
    </row>
    <row r="239" spans="1:47" ht="14.5" x14ac:dyDescent="0.35">
      <c r="A239" s="150" t="s">
        <v>1011</v>
      </c>
      <c r="B239" s="150" t="s">
        <v>623</v>
      </c>
      <c r="C239" t="s">
        <v>140</v>
      </c>
      <c r="D239" t="s">
        <v>2086</v>
      </c>
      <c r="E239">
        <v>63.554000000000002</v>
      </c>
      <c r="F239" t="s">
        <v>1794</v>
      </c>
      <c r="G239" s="151">
        <v>-3563680</v>
      </c>
      <c r="H239">
        <v>0.80065312070745298</v>
      </c>
      <c r="I239">
        <v>-2355630</v>
      </c>
      <c r="J239">
        <v>0</v>
      </c>
      <c r="K239">
        <v>0.83936902631311505</v>
      </c>
      <c r="L239" s="152">
        <v>134505.4497</v>
      </c>
      <c r="M239" s="151">
        <v>36593</v>
      </c>
      <c r="N239">
        <v>374</v>
      </c>
      <c r="O239">
        <v>406.254885</v>
      </c>
      <c r="P239">
        <v>0</v>
      </c>
      <c r="Q239">
        <v>-196.990635</v>
      </c>
      <c r="R239">
        <v>13580.6</v>
      </c>
      <c r="S239">
        <v>5652.6282639999999</v>
      </c>
      <c r="T239">
        <v>7149.1011775135703</v>
      </c>
      <c r="U239">
        <v>0.42272564555821301</v>
      </c>
      <c r="V239">
        <v>0.16175218169273201</v>
      </c>
      <c r="W239">
        <v>4.3801203517458101E-2</v>
      </c>
      <c r="X239">
        <v>10737.9</v>
      </c>
      <c r="Y239">
        <v>354.07</v>
      </c>
      <c r="Z239">
        <v>77145.296890445403</v>
      </c>
      <c r="AA239">
        <v>14.5220779220779</v>
      </c>
      <c r="AB239">
        <v>15.964719586522399</v>
      </c>
      <c r="AC239">
        <v>44</v>
      </c>
      <c r="AD239">
        <v>128.46882418181801</v>
      </c>
      <c r="AE239">
        <v>0.50319999999999998</v>
      </c>
      <c r="AF239">
        <v>0.103696008307833</v>
      </c>
      <c r="AG239">
        <v>0.181080965586672</v>
      </c>
      <c r="AH239">
        <v>0.28909845974415999</v>
      </c>
      <c r="AI239">
        <v>146.90670626417099</v>
      </c>
      <c r="AJ239">
        <v>5.7133147641704296</v>
      </c>
      <c r="AK239">
        <v>1.28080908323489</v>
      </c>
      <c r="AL239">
        <v>2.6412604632175198</v>
      </c>
      <c r="AM239">
        <v>1.5</v>
      </c>
      <c r="AN239">
        <v>1.4078927818648701</v>
      </c>
      <c r="AO239">
        <v>23</v>
      </c>
      <c r="AP239">
        <v>0.13497942386831299</v>
      </c>
      <c r="AQ239">
        <v>141.16999999999999</v>
      </c>
      <c r="AR239">
        <v>2.9740890275120799</v>
      </c>
      <c r="AS239">
        <v>914661.08</v>
      </c>
      <c r="AT239">
        <v>0.54046048661625201</v>
      </c>
      <c r="AU239">
        <v>76766024.579999998</v>
      </c>
    </row>
    <row r="240" spans="1:47" ht="14.5" x14ac:dyDescent="0.35">
      <c r="A240" s="150" t="s">
        <v>1012</v>
      </c>
      <c r="B240" s="150" t="s">
        <v>724</v>
      </c>
      <c r="C240" t="s">
        <v>97</v>
      </c>
      <c r="D240" t="s">
        <v>2087</v>
      </c>
      <c r="E240">
        <v>101.145</v>
      </c>
      <c r="F240" t="s">
        <v>1795</v>
      </c>
      <c r="G240" s="151">
        <v>-1847164</v>
      </c>
      <c r="H240">
        <v>0.46627752668974798</v>
      </c>
      <c r="I240">
        <v>-1847164</v>
      </c>
      <c r="J240">
        <v>6.1664115191167098E-3</v>
      </c>
      <c r="K240">
        <v>0.82398141019203996</v>
      </c>
      <c r="L240" s="152">
        <v>285655.63</v>
      </c>
      <c r="M240" s="151">
        <v>72698</v>
      </c>
      <c r="N240">
        <v>78</v>
      </c>
      <c r="O240">
        <v>9.2465050000000009</v>
      </c>
      <c r="P240">
        <v>0</v>
      </c>
      <c r="Q240">
        <v>-23.404544999999999</v>
      </c>
      <c r="R240">
        <v>15956</v>
      </c>
      <c r="S240">
        <v>4546.277317</v>
      </c>
      <c r="T240">
        <v>5379.9139143386901</v>
      </c>
      <c r="U240">
        <v>3.5961538991177197E-2</v>
      </c>
      <c r="V240">
        <v>0.13628163655639999</v>
      </c>
      <c r="W240">
        <v>1.3709475611383999E-2</v>
      </c>
      <c r="X240">
        <v>13483.5</v>
      </c>
      <c r="Y240">
        <v>305.76</v>
      </c>
      <c r="Z240">
        <v>82835.477825745693</v>
      </c>
      <c r="AA240">
        <v>14.890855457227101</v>
      </c>
      <c r="AB240">
        <v>14.8687772010727</v>
      </c>
      <c r="AC240">
        <v>26.7</v>
      </c>
      <c r="AD240">
        <v>170.272558689139</v>
      </c>
      <c r="AE240">
        <v>0.41520000000000001</v>
      </c>
      <c r="AF240">
        <v>0.104935615606548</v>
      </c>
      <c r="AG240">
        <v>0.17295662170790899</v>
      </c>
      <c r="AH240">
        <v>0.27992156634471199</v>
      </c>
      <c r="AI240">
        <v>188.40689651664701</v>
      </c>
      <c r="AJ240">
        <v>6.7214152238631701</v>
      </c>
      <c r="AK240">
        <v>1.00860875605627</v>
      </c>
      <c r="AL240">
        <v>0.41849463545619098</v>
      </c>
      <c r="AM240">
        <v>1.5</v>
      </c>
      <c r="AN240">
        <v>0.88600688296695895</v>
      </c>
      <c r="AO240">
        <v>30</v>
      </c>
      <c r="AP240">
        <v>8.9852008456659596E-2</v>
      </c>
      <c r="AQ240">
        <v>89.43</v>
      </c>
      <c r="AR240">
        <v>3.4267779432007601</v>
      </c>
      <c r="AS240">
        <v>1184495.25</v>
      </c>
      <c r="AT240">
        <v>0.49766847271470299</v>
      </c>
      <c r="AU240">
        <v>72540324.019999996</v>
      </c>
    </row>
    <row r="241" spans="1:47" ht="14.5" x14ac:dyDescent="0.35">
      <c r="A241" s="150" t="s">
        <v>1013</v>
      </c>
      <c r="B241" s="150" t="s">
        <v>680</v>
      </c>
      <c r="C241" t="s">
        <v>142</v>
      </c>
      <c r="D241" t="s">
        <v>2089</v>
      </c>
      <c r="E241">
        <v>65.278000000000006</v>
      </c>
      <c r="F241" t="s">
        <v>1796</v>
      </c>
      <c r="G241" s="151">
        <v>1475287</v>
      </c>
      <c r="H241">
        <v>0.90528587699128904</v>
      </c>
      <c r="I241">
        <v>1160632</v>
      </c>
      <c r="J241">
        <v>1.94723723518264E-2</v>
      </c>
      <c r="K241">
        <v>0.73046877646357899</v>
      </c>
      <c r="L241" s="152">
        <v>74522.190199999997</v>
      </c>
      <c r="M241" s="151">
        <v>34384</v>
      </c>
      <c r="N241">
        <v>12</v>
      </c>
      <c r="O241">
        <v>32.839407999999999</v>
      </c>
      <c r="P241">
        <v>2</v>
      </c>
      <c r="Q241">
        <v>45.325024999999997</v>
      </c>
      <c r="R241">
        <v>17554.900000000001</v>
      </c>
      <c r="S241">
        <v>1014.439114</v>
      </c>
      <c r="T241">
        <v>1441.8459586853501</v>
      </c>
      <c r="U241">
        <v>0.987677919919007</v>
      </c>
      <c r="V241">
        <v>0.166277438115423</v>
      </c>
      <c r="W241">
        <v>0</v>
      </c>
      <c r="X241">
        <v>12351.1</v>
      </c>
      <c r="Y241">
        <v>81</v>
      </c>
      <c r="Z241">
        <v>66986.592592592599</v>
      </c>
      <c r="AA241">
        <v>15.419753086419799</v>
      </c>
      <c r="AB241">
        <v>12.523939679012299</v>
      </c>
      <c r="AC241">
        <v>14</v>
      </c>
      <c r="AD241">
        <v>72.459936714285703</v>
      </c>
      <c r="AE241">
        <v>0.23899999999999999</v>
      </c>
      <c r="AF241">
        <v>0.10597854043054</v>
      </c>
      <c r="AG241">
        <v>0.19647368768902901</v>
      </c>
      <c r="AH241">
        <v>0.30549452048749298</v>
      </c>
      <c r="AI241">
        <v>211.06638835694599</v>
      </c>
      <c r="AJ241">
        <v>6.9184544681805002</v>
      </c>
      <c r="AK241">
        <v>1.1447715235809</v>
      </c>
      <c r="AL241">
        <v>4.3956901930747199</v>
      </c>
      <c r="AM241">
        <v>0</v>
      </c>
      <c r="AN241">
        <v>1.08709300445366</v>
      </c>
      <c r="AO241">
        <v>60</v>
      </c>
      <c r="AP241">
        <v>8.0779944289693595E-2</v>
      </c>
      <c r="AQ241">
        <v>11.22</v>
      </c>
      <c r="AR241">
        <v>3.2232449509632901</v>
      </c>
      <c r="AS241">
        <v>223617.78</v>
      </c>
      <c r="AT241">
        <v>0.72657008285576696</v>
      </c>
      <c r="AU241">
        <v>17808348.91</v>
      </c>
    </row>
    <row r="242" spans="1:47" ht="14.5" x14ac:dyDescent="0.35">
      <c r="A242" s="150" t="s">
        <v>1543</v>
      </c>
      <c r="B242" s="150" t="s">
        <v>202</v>
      </c>
      <c r="C242" t="s">
        <v>203</v>
      </c>
      <c r="D242" t="s">
        <v>2085</v>
      </c>
      <c r="E242">
        <v>85.718999999999994</v>
      </c>
      <c r="F242" t="s">
        <v>1797</v>
      </c>
      <c r="G242" s="151">
        <v>1140883</v>
      </c>
      <c r="H242">
        <v>0.28999112253032799</v>
      </c>
      <c r="I242">
        <v>1079061</v>
      </c>
      <c r="J242">
        <v>8.4594926570731692E-3</v>
      </c>
      <c r="K242">
        <v>0.70241434535050595</v>
      </c>
      <c r="L242" s="152">
        <v>314771.55410000001</v>
      </c>
      <c r="M242" s="151">
        <v>38615.5</v>
      </c>
      <c r="N242">
        <v>33</v>
      </c>
      <c r="O242">
        <v>22.700313999999999</v>
      </c>
      <c r="P242">
        <v>0</v>
      </c>
      <c r="Q242">
        <v>57.699877999999998</v>
      </c>
      <c r="R242">
        <v>13170.6</v>
      </c>
      <c r="S242">
        <v>1201.4209840000001</v>
      </c>
      <c r="T242">
        <v>1388.3793521360701</v>
      </c>
      <c r="U242">
        <v>0.239625559095445</v>
      </c>
      <c r="V242">
        <v>0.11434328085616299</v>
      </c>
      <c r="W242">
        <v>1.33524553122005E-3</v>
      </c>
      <c r="X242">
        <v>11397.1</v>
      </c>
      <c r="Y242">
        <v>72.33</v>
      </c>
      <c r="Z242">
        <v>71717.697359325306</v>
      </c>
      <c r="AA242">
        <v>15.4880952380952</v>
      </c>
      <c r="AB242">
        <v>16.610272141573301</v>
      </c>
      <c r="AC242">
        <v>6.75</v>
      </c>
      <c r="AD242">
        <v>177.988293925926</v>
      </c>
      <c r="AE242">
        <v>0.3019</v>
      </c>
      <c r="AF242">
        <v>0.117329191770873</v>
      </c>
      <c r="AG242">
        <v>0.15245689234676299</v>
      </c>
      <c r="AH242">
        <v>0.27672574510657499</v>
      </c>
      <c r="AI242">
        <v>175.727744738642</v>
      </c>
      <c r="AJ242">
        <v>6.7470488767211503</v>
      </c>
      <c r="AK242">
        <v>1.2859196297892701</v>
      </c>
      <c r="AL242">
        <v>4.0226405460324104</v>
      </c>
      <c r="AM242">
        <v>3</v>
      </c>
      <c r="AN242">
        <v>0.87392392394477203</v>
      </c>
      <c r="AO242">
        <v>22</v>
      </c>
      <c r="AP242">
        <v>4.72972972972973E-2</v>
      </c>
      <c r="AQ242">
        <v>13.86</v>
      </c>
      <c r="AR242">
        <v>3.7420142747529499</v>
      </c>
      <c r="AS242">
        <v>58143.040000000001</v>
      </c>
      <c r="AT242">
        <v>0.626771695096901</v>
      </c>
      <c r="AU242">
        <v>15823479.380000001</v>
      </c>
    </row>
    <row r="243" spans="1:47" ht="14.5" x14ac:dyDescent="0.35">
      <c r="A243" s="150" t="s">
        <v>1014</v>
      </c>
      <c r="B243" s="150" t="s">
        <v>458</v>
      </c>
      <c r="C243" t="s">
        <v>108</v>
      </c>
      <c r="D243" t="s">
        <v>2086</v>
      </c>
      <c r="E243">
        <v>92.96</v>
      </c>
      <c r="F243" t="s">
        <v>1798</v>
      </c>
      <c r="G243" s="151">
        <v>-648411</v>
      </c>
      <c r="H243">
        <v>0.62084714227946003</v>
      </c>
      <c r="I243">
        <v>-636694</v>
      </c>
      <c r="J243">
        <v>5.3449545403351003E-3</v>
      </c>
      <c r="K243">
        <v>0.775750876345639</v>
      </c>
      <c r="L243" s="152">
        <v>470931.08620000002</v>
      </c>
      <c r="M243" s="151">
        <v>50915</v>
      </c>
      <c r="N243">
        <v>24</v>
      </c>
      <c r="O243">
        <v>15.0063</v>
      </c>
      <c r="P243">
        <v>0</v>
      </c>
      <c r="Q243">
        <v>-0.90048300000000003</v>
      </c>
      <c r="R243">
        <v>18756.400000000001</v>
      </c>
      <c r="S243">
        <v>1080.3416</v>
      </c>
      <c r="T243">
        <v>1258.0174816664301</v>
      </c>
      <c r="U243">
        <v>5.0453485267993002E-2</v>
      </c>
      <c r="V243">
        <v>0.120759359817302</v>
      </c>
      <c r="W243">
        <v>1.7587029880178601E-2</v>
      </c>
      <c r="X243">
        <v>16107.3</v>
      </c>
      <c r="Y243">
        <v>79.650000000000006</v>
      </c>
      <c r="Z243">
        <v>84498.920276208402</v>
      </c>
      <c r="AA243">
        <v>20.227272727272702</v>
      </c>
      <c r="AB243">
        <v>13.563610797237899</v>
      </c>
      <c r="AC243">
        <v>9.7799999999999994</v>
      </c>
      <c r="AD243">
        <v>110.464376278119</v>
      </c>
      <c r="AE243">
        <v>0.3019</v>
      </c>
      <c r="AF243">
        <v>0.13250063894081601</v>
      </c>
      <c r="AG243">
        <v>0.135375754191014</v>
      </c>
      <c r="AH243">
        <v>0.27010856609195699</v>
      </c>
      <c r="AI243">
        <v>295.03260820466397</v>
      </c>
      <c r="AJ243">
        <v>6.1630327292806601</v>
      </c>
      <c r="AK243">
        <v>1.8197551892475301</v>
      </c>
      <c r="AL243">
        <v>3.1116314755785401</v>
      </c>
      <c r="AM243">
        <v>1.45</v>
      </c>
      <c r="AN243">
        <v>0.70731869921998403</v>
      </c>
      <c r="AO243">
        <v>10</v>
      </c>
      <c r="AP243">
        <v>0.131403118040089</v>
      </c>
      <c r="AQ243">
        <v>41.5</v>
      </c>
      <c r="AR243">
        <v>4.5887710235584898</v>
      </c>
      <c r="AS243">
        <v>81059.73</v>
      </c>
      <c r="AT243">
        <v>0.50968961010932901</v>
      </c>
      <c r="AU243">
        <v>20263309</v>
      </c>
    </row>
    <row r="244" spans="1:47" ht="14.5" x14ac:dyDescent="0.35">
      <c r="A244" s="150" t="s">
        <v>1015</v>
      </c>
      <c r="B244" s="150" t="s">
        <v>545</v>
      </c>
      <c r="C244" t="s">
        <v>294</v>
      </c>
      <c r="D244" t="s">
        <v>2088</v>
      </c>
      <c r="E244">
        <v>70.584000000000003</v>
      </c>
      <c r="F244" t="s">
        <v>1799</v>
      </c>
      <c r="G244" s="151">
        <v>-870669</v>
      </c>
      <c r="H244">
        <v>0.11592572822733201</v>
      </c>
      <c r="I244">
        <v>-966458</v>
      </c>
      <c r="J244">
        <v>0</v>
      </c>
      <c r="K244">
        <v>0.78443924875882698</v>
      </c>
      <c r="L244" s="152">
        <v>198461.0275</v>
      </c>
      <c r="M244" s="151">
        <v>34218.5</v>
      </c>
      <c r="N244">
        <v>40</v>
      </c>
      <c r="O244">
        <v>48.935529000000002</v>
      </c>
      <c r="P244">
        <v>0</v>
      </c>
      <c r="Q244">
        <v>-218.964879</v>
      </c>
      <c r="R244">
        <v>11536.4</v>
      </c>
      <c r="S244">
        <v>1961.348919</v>
      </c>
      <c r="T244">
        <v>2526.6906303236801</v>
      </c>
      <c r="U244">
        <v>0.59766366180152397</v>
      </c>
      <c r="V244">
        <v>0.128012199444866</v>
      </c>
      <c r="W244">
        <v>4.5782267056175903E-5</v>
      </c>
      <c r="X244">
        <v>8955.2000000000007</v>
      </c>
      <c r="Y244">
        <v>137.5</v>
      </c>
      <c r="Z244">
        <v>46681.490909090899</v>
      </c>
      <c r="AA244">
        <v>13.037037037037001</v>
      </c>
      <c r="AB244">
        <v>14.2643557745455</v>
      </c>
      <c r="AC244">
        <v>14</v>
      </c>
      <c r="AD244">
        <v>140.09635135714299</v>
      </c>
      <c r="AE244">
        <v>0.66679999999999995</v>
      </c>
      <c r="AF244">
        <v>9.7644158251663296E-2</v>
      </c>
      <c r="AG244">
        <v>0.246980230754789</v>
      </c>
      <c r="AH244">
        <v>0.34898113389121299</v>
      </c>
      <c r="AI244">
        <v>164.136017248851</v>
      </c>
      <c r="AJ244">
        <v>7.4984884818965698</v>
      </c>
      <c r="AK244">
        <v>1.6392164086379599</v>
      </c>
      <c r="AL244">
        <v>3.4585877898163599</v>
      </c>
      <c r="AM244">
        <v>1.587</v>
      </c>
      <c r="AN244">
        <v>1.7061991566733401</v>
      </c>
      <c r="AO244">
        <v>74</v>
      </c>
      <c r="AP244">
        <v>2.16411181244364E-2</v>
      </c>
      <c r="AQ244">
        <v>14.99</v>
      </c>
      <c r="AR244">
        <v>3.2470531783791299</v>
      </c>
      <c r="AS244">
        <v>358133.43</v>
      </c>
      <c r="AT244">
        <v>0.52270148879104195</v>
      </c>
      <c r="AU244">
        <v>22626907.949999999</v>
      </c>
    </row>
    <row r="245" spans="1:47" ht="14.5" x14ac:dyDescent="0.35">
      <c r="A245" s="150" t="s">
        <v>1016</v>
      </c>
      <c r="B245" s="150" t="s">
        <v>365</v>
      </c>
      <c r="C245" t="s">
        <v>144</v>
      </c>
      <c r="D245" t="s">
        <v>2086</v>
      </c>
      <c r="E245">
        <v>100.346</v>
      </c>
      <c r="F245" t="s">
        <v>1800</v>
      </c>
      <c r="G245" s="151">
        <v>389631</v>
      </c>
      <c r="H245">
        <v>0.39181909066686299</v>
      </c>
      <c r="I245">
        <v>-110369</v>
      </c>
      <c r="J245">
        <v>8.4702707848371694E-3</v>
      </c>
      <c r="K245">
        <v>0.74275219404707504</v>
      </c>
      <c r="L245" s="152">
        <v>639723.13069999998</v>
      </c>
      <c r="M245" s="151">
        <v>80447.5</v>
      </c>
      <c r="N245">
        <v>20</v>
      </c>
      <c r="O245">
        <v>5.9574660000000002</v>
      </c>
      <c r="P245">
        <v>0</v>
      </c>
      <c r="Q245">
        <v>-11.237470999999999</v>
      </c>
      <c r="R245">
        <v>19330.099999999999</v>
      </c>
      <c r="S245">
        <v>2021.0692839999999</v>
      </c>
      <c r="T245">
        <v>2265.8725989776599</v>
      </c>
      <c r="U245">
        <v>3.8659181364313899E-2</v>
      </c>
      <c r="V245">
        <v>8.1646466207934296E-2</v>
      </c>
      <c r="W245">
        <v>2.5485407357266999E-2</v>
      </c>
      <c r="X245">
        <v>17241.7</v>
      </c>
      <c r="Y245">
        <v>164.25</v>
      </c>
      <c r="Z245">
        <v>85771.376194825003</v>
      </c>
      <c r="AA245">
        <v>15.0360824742268</v>
      </c>
      <c r="AB245">
        <v>12.3048358234399</v>
      </c>
      <c r="AC245">
        <v>18.2</v>
      </c>
      <c r="AD245">
        <v>111.047762857143</v>
      </c>
      <c r="AE245">
        <v>0.3145</v>
      </c>
      <c r="AF245">
        <v>0.13024338020060999</v>
      </c>
      <c r="AG245">
        <v>0.113803547430167</v>
      </c>
      <c r="AH245">
        <v>0.254791968113046</v>
      </c>
      <c r="AI245">
        <v>162.71188850545099</v>
      </c>
      <c r="AJ245">
        <v>10.391317492367399</v>
      </c>
      <c r="AK245">
        <v>2.2666367241190599</v>
      </c>
      <c r="AL245">
        <v>5.7017475034362004</v>
      </c>
      <c r="AM245">
        <v>0</v>
      </c>
      <c r="AN245">
        <v>0.84119388935510997</v>
      </c>
      <c r="AO245">
        <v>23</v>
      </c>
      <c r="AP245">
        <v>0.10638297872340401</v>
      </c>
      <c r="AQ245">
        <v>56.57</v>
      </c>
      <c r="AR245">
        <v>8.1236560086829694</v>
      </c>
      <c r="AS245">
        <v>-72080.649999999994</v>
      </c>
      <c r="AT245">
        <v>0.30748849654753102</v>
      </c>
      <c r="AU245">
        <v>39067565.719999999</v>
      </c>
    </row>
    <row r="246" spans="1:47" ht="14.5" x14ac:dyDescent="0.35">
      <c r="A246" s="150" t="s">
        <v>1017</v>
      </c>
      <c r="B246" s="150" t="s">
        <v>567</v>
      </c>
      <c r="C246" t="s">
        <v>114</v>
      </c>
      <c r="D246" t="s">
        <v>2087</v>
      </c>
      <c r="E246">
        <v>84.802999999999997</v>
      </c>
      <c r="F246" t="s">
        <v>1801</v>
      </c>
      <c r="G246" s="151">
        <v>1512083</v>
      </c>
      <c r="H246">
        <v>0.69446240913013002</v>
      </c>
      <c r="I246">
        <v>1397593</v>
      </c>
      <c r="J246">
        <v>0</v>
      </c>
      <c r="K246">
        <v>0.695240436058434</v>
      </c>
      <c r="L246" s="152">
        <v>323933.9571</v>
      </c>
      <c r="M246" s="151">
        <v>36254</v>
      </c>
      <c r="N246">
        <v>72</v>
      </c>
      <c r="O246">
        <v>34.74991</v>
      </c>
      <c r="P246">
        <v>0.33</v>
      </c>
      <c r="Q246">
        <v>67.956012000000001</v>
      </c>
      <c r="R246">
        <v>14448.4</v>
      </c>
      <c r="S246">
        <v>1365.3473019999999</v>
      </c>
      <c r="T246">
        <v>1638.6742392998699</v>
      </c>
      <c r="U246">
        <v>0.31755874521074801</v>
      </c>
      <c r="V246">
        <v>0.14394651288511501</v>
      </c>
      <c r="W246">
        <v>0</v>
      </c>
      <c r="X246">
        <v>12038.4</v>
      </c>
      <c r="Y246">
        <v>98.36</v>
      </c>
      <c r="Z246">
        <v>67218.778771858502</v>
      </c>
      <c r="AA246">
        <v>17.1869158878505</v>
      </c>
      <c r="AB246">
        <v>13.881123444489599</v>
      </c>
      <c r="AC246">
        <v>11</v>
      </c>
      <c r="AD246">
        <v>124.12248200000001</v>
      </c>
      <c r="AE246">
        <v>0.3019</v>
      </c>
      <c r="AF246">
        <v>0.11278322852783</v>
      </c>
      <c r="AG246">
        <v>0.178310149237524</v>
      </c>
      <c r="AH246">
        <v>0.29503687132272599</v>
      </c>
      <c r="AI246">
        <v>252.121199855713</v>
      </c>
      <c r="AJ246">
        <v>4.5223737119915901</v>
      </c>
      <c r="AK246">
        <v>1.3182700961267499</v>
      </c>
      <c r="AL246">
        <v>1.7440234666635701</v>
      </c>
      <c r="AM246">
        <v>0</v>
      </c>
      <c r="AN246">
        <v>0.98903209045419105</v>
      </c>
      <c r="AO246">
        <v>126</v>
      </c>
      <c r="AP246">
        <v>1.3869625520111001E-3</v>
      </c>
      <c r="AQ246">
        <v>5.5</v>
      </c>
      <c r="AR246">
        <v>3.8359118292147998</v>
      </c>
      <c r="AS246">
        <v>221836.32</v>
      </c>
      <c r="AT246">
        <v>0.74004776714475995</v>
      </c>
      <c r="AU246">
        <v>19727084.649999999</v>
      </c>
    </row>
    <row r="247" spans="1:47" ht="14.5" x14ac:dyDescent="0.35">
      <c r="A247" s="150" t="s">
        <v>1018</v>
      </c>
      <c r="B247" s="150" t="s">
        <v>746</v>
      </c>
      <c r="C247" t="s">
        <v>148</v>
      </c>
      <c r="D247" t="s">
        <v>2085</v>
      </c>
      <c r="E247">
        <v>87.180999999999997</v>
      </c>
      <c r="F247" t="s">
        <v>1802</v>
      </c>
      <c r="G247" s="151">
        <v>2569466</v>
      </c>
      <c r="H247">
        <v>0.88069756082331996</v>
      </c>
      <c r="I247">
        <v>2403693</v>
      </c>
      <c r="J247">
        <v>0</v>
      </c>
      <c r="K247">
        <v>0.72685132531914498</v>
      </c>
      <c r="L247" s="152">
        <v>156550.70379999999</v>
      </c>
      <c r="M247" s="151">
        <v>35403.5</v>
      </c>
      <c r="N247">
        <v>42</v>
      </c>
      <c r="O247">
        <v>39.144570999999999</v>
      </c>
      <c r="P247">
        <v>0</v>
      </c>
      <c r="Q247">
        <v>286.46115700000001</v>
      </c>
      <c r="R247">
        <v>12288.6</v>
      </c>
      <c r="S247">
        <v>1701.8903230000001</v>
      </c>
      <c r="T247">
        <v>2017.1778210340999</v>
      </c>
      <c r="U247">
        <v>0.32385268695132002</v>
      </c>
      <c r="V247">
        <v>0.13928241955224999</v>
      </c>
      <c r="W247">
        <v>5.8758192962590804E-4</v>
      </c>
      <c r="X247">
        <v>10367.799999999999</v>
      </c>
      <c r="Y247">
        <v>110.1</v>
      </c>
      <c r="Z247">
        <v>64232.251135331499</v>
      </c>
      <c r="AA247">
        <v>12.610169491525401</v>
      </c>
      <c r="AB247">
        <v>15.4576777747502</v>
      </c>
      <c r="AC247">
        <v>12</v>
      </c>
      <c r="AD247">
        <v>141.824193583333</v>
      </c>
      <c r="AE247">
        <v>0.28939999999999999</v>
      </c>
      <c r="AF247">
        <v>0.10315591312227999</v>
      </c>
      <c r="AG247">
        <v>0.218985921605479</v>
      </c>
      <c r="AH247">
        <v>0.32642300412360498</v>
      </c>
      <c r="AI247">
        <v>185.509016493773</v>
      </c>
      <c r="AJ247">
        <v>7.6004448301638199</v>
      </c>
      <c r="AK247">
        <v>1.5990488920422199</v>
      </c>
      <c r="AL247">
        <v>4.1192806826388297</v>
      </c>
      <c r="AM247">
        <v>0.5</v>
      </c>
      <c r="AN247">
        <v>1.1675599042381499</v>
      </c>
      <c r="AO247">
        <v>125</v>
      </c>
      <c r="AP247">
        <v>1.1494252873563199E-2</v>
      </c>
      <c r="AQ247">
        <v>6.26</v>
      </c>
      <c r="AR247">
        <v>3.23957197685638</v>
      </c>
      <c r="AS247">
        <v>443607.32</v>
      </c>
      <c r="AT247">
        <v>0.74874585989013398</v>
      </c>
      <c r="AU247">
        <v>20913795</v>
      </c>
    </row>
    <row r="248" spans="1:47" ht="14.5" x14ac:dyDescent="0.35">
      <c r="A248" s="150" t="s">
        <v>1019</v>
      </c>
      <c r="B248" s="150" t="s">
        <v>204</v>
      </c>
      <c r="C248" t="s">
        <v>205</v>
      </c>
      <c r="D248" t="s">
        <v>2088</v>
      </c>
      <c r="E248">
        <v>76.725999999999999</v>
      </c>
      <c r="F248" t="s">
        <v>1803</v>
      </c>
      <c r="G248" s="151">
        <v>1038238</v>
      </c>
      <c r="H248">
        <v>0.234683492747988</v>
      </c>
      <c r="I248">
        <v>1106294</v>
      </c>
      <c r="J248">
        <v>0</v>
      </c>
      <c r="K248">
        <v>0.719913386763253</v>
      </c>
      <c r="L248" s="152">
        <v>121041.2453</v>
      </c>
      <c r="M248" s="151">
        <v>28938</v>
      </c>
      <c r="N248">
        <v>35</v>
      </c>
      <c r="O248">
        <v>26.972792999999999</v>
      </c>
      <c r="P248">
        <v>0</v>
      </c>
      <c r="Q248">
        <v>18.977162</v>
      </c>
      <c r="R248">
        <v>12556.3</v>
      </c>
      <c r="S248">
        <v>1300.024711</v>
      </c>
      <c r="T248">
        <v>1776.9139661909801</v>
      </c>
      <c r="U248">
        <v>0.99421459151017599</v>
      </c>
      <c r="V248">
        <v>0.13641831535923801</v>
      </c>
      <c r="W248">
        <v>6.54809091548107E-4</v>
      </c>
      <c r="X248">
        <v>9186.5</v>
      </c>
      <c r="Y248">
        <v>93.92</v>
      </c>
      <c r="Z248">
        <v>54764.3113287905</v>
      </c>
      <c r="AA248">
        <v>15.5208333333333</v>
      </c>
      <c r="AB248">
        <v>13.841830398211201</v>
      </c>
      <c r="AC248">
        <v>14.4</v>
      </c>
      <c r="AD248">
        <v>90.279493819444397</v>
      </c>
      <c r="AE248">
        <v>0.57879999999999998</v>
      </c>
      <c r="AF248">
        <v>0.120225519776247</v>
      </c>
      <c r="AG248">
        <v>0.144413238736878</v>
      </c>
      <c r="AH248">
        <v>0.26854568582377503</v>
      </c>
      <c r="AI248">
        <v>157.77930855039</v>
      </c>
      <c r="AJ248">
        <v>8.8132371280781197</v>
      </c>
      <c r="AK248">
        <v>2.1105735263288801</v>
      </c>
      <c r="AL248">
        <v>5.7103110907433301</v>
      </c>
      <c r="AM248">
        <v>0.5</v>
      </c>
      <c r="AN248">
        <v>1.3753911061508199</v>
      </c>
      <c r="AO248">
        <v>4</v>
      </c>
      <c r="AP248">
        <v>0.13314176245210699</v>
      </c>
      <c r="AQ248">
        <v>244</v>
      </c>
      <c r="AR248">
        <v>3.2326990927069201</v>
      </c>
      <c r="AS248">
        <v>237815.37</v>
      </c>
      <c r="AT248">
        <v>0.61591564281854305</v>
      </c>
      <c r="AU248">
        <v>16323564.32</v>
      </c>
    </row>
    <row r="249" spans="1:47" ht="14.5" x14ac:dyDescent="0.35">
      <c r="A249" s="150" t="s">
        <v>1020</v>
      </c>
      <c r="B249" s="150" t="s">
        <v>704</v>
      </c>
      <c r="C249" t="s">
        <v>288</v>
      </c>
      <c r="D249" t="s">
        <v>2087</v>
      </c>
      <c r="E249">
        <v>97.745999999999995</v>
      </c>
      <c r="F249" t="s">
        <v>1804</v>
      </c>
      <c r="G249" s="151">
        <v>816992</v>
      </c>
      <c r="H249">
        <v>0.63663935935661997</v>
      </c>
      <c r="I249">
        <v>816992</v>
      </c>
      <c r="J249">
        <v>0</v>
      </c>
      <c r="K249">
        <v>0.72090637249313805</v>
      </c>
      <c r="L249" s="152">
        <v>163032.90599999999</v>
      </c>
      <c r="M249" s="151">
        <v>42041</v>
      </c>
      <c r="N249">
        <v>9</v>
      </c>
      <c r="O249">
        <v>6.7975919999999999</v>
      </c>
      <c r="P249">
        <v>0</v>
      </c>
      <c r="Q249">
        <v>34.631309000000002</v>
      </c>
      <c r="R249">
        <v>13285.8</v>
      </c>
      <c r="S249">
        <v>501.26052600000003</v>
      </c>
      <c r="T249">
        <v>604.85842801657702</v>
      </c>
      <c r="U249">
        <v>4.5913982462684501E-2</v>
      </c>
      <c r="V249">
        <v>0.155732522213409</v>
      </c>
      <c r="W249">
        <v>0</v>
      </c>
      <c r="X249">
        <v>11010.3</v>
      </c>
      <c r="Y249">
        <v>32.83</v>
      </c>
      <c r="Z249">
        <v>52405.706670728003</v>
      </c>
      <c r="AA249">
        <v>12.9189189189189</v>
      </c>
      <c r="AB249">
        <v>15.268368138897401</v>
      </c>
      <c r="AC249">
        <v>6</v>
      </c>
      <c r="AD249">
        <v>83.543420999999995</v>
      </c>
      <c r="AE249">
        <v>0.3271</v>
      </c>
      <c r="AF249">
        <v>0.103936220479182</v>
      </c>
      <c r="AG249">
        <v>0.27071353640252999</v>
      </c>
      <c r="AH249">
        <v>0.37670942435496402</v>
      </c>
      <c r="AI249">
        <v>252.070517118677</v>
      </c>
      <c r="AJ249">
        <v>5.2979047588897803</v>
      </c>
      <c r="AK249">
        <v>1.53340276843447</v>
      </c>
      <c r="AL249">
        <v>2.5330347518460199</v>
      </c>
      <c r="AM249">
        <v>1.5</v>
      </c>
      <c r="AN249">
        <v>1.02865649747062</v>
      </c>
      <c r="AO249">
        <v>47</v>
      </c>
      <c r="AP249">
        <v>1.41843971631206E-2</v>
      </c>
      <c r="AQ249">
        <v>2.96</v>
      </c>
      <c r="AR249">
        <v>3.1835691059713001</v>
      </c>
      <c r="AS249">
        <v>112051.33</v>
      </c>
      <c r="AT249">
        <v>0.73314060330464603</v>
      </c>
      <c r="AU249">
        <v>6659671.5</v>
      </c>
    </row>
    <row r="250" spans="1:47" ht="14.5" x14ac:dyDescent="0.35">
      <c r="A250" s="150" t="s">
        <v>1021</v>
      </c>
      <c r="B250" s="150" t="s">
        <v>206</v>
      </c>
      <c r="C250" t="s">
        <v>207</v>
      </c>
      <c r="D250" t="s">
        <v>2085</v>
      </c>
      <c r="E250">
        <v>82.281999999999996</v>
      </c>
      <c r="F250" t="s">
        <v>1805</v>
      </c>
      <c r="G250" s="151">
        <v>-491663</v>
      </c>
      <c r="H250">
        <v>0.24071690712596</v>
      </c>
      <c r="I250">
        <v>-491663</v>
      </c>
      <c r="J250">
        <v>0</v>
      </c>
      <c r="K250">
        <v>0.88206811760121095</v>
      </c>
      <c r="L250" s="152">
        <v>151752.1703</v>
      </c>
      <c r="M250" s="151">
        <v>33521</v>
      </c>
      <c r="N250">
        <v>81</v>
      </c>
      <c r="O250">
        <v>65.283911000000003</v>
      </c>
      <c r="P250">
        <v>1.1559489999999999</v>
      </c>
      <c r="Q250">
        <v>119.344677</v>
      </c>
      <c r="R250">
        <v>13479.2</v>
      </c>
      <c r="S250">
        <v>2305.012076</v>
      </c>
      <c r="T250">
        <v>2863.6901294945401</v>
      </c>
      <c r="U250">
        <v>0.47400975612068802</v>
      </c>
      <c r="V250">
        <v>0.159339270203459</v>
      </c>
      <c r="W250">
        <v>0</v>
      </c>
      <c r="X250">
        <v>10849.5</v>
      </c>
      <c r="Y250">
        <v>157.44</v>
      </c>
      <c r="Z250">
        <v>57375.330284552801</v>
      </c>
      <c r="AA250">
        <v>11.779141104294499</v>
      </c>
      <c r="AB250">
        <v>14.6405746697154</v>
      </c>
      <c r="AC250">
        <v>11.4</v>
      </c>
      <c r="AD250">
        <v>202.19404175438601</v>
      </c>
      <c r="AE250">
        <v>0.3397</v>
      </c>
      <c r="AF250">
        <v>0.10644327415626501</v>
      </c>
      <c r="AG250">
        <v>0.16703170427495001</v>
      </c>
      <c r="AH250">
        <v>0.27685120978484401</v>
      </c>
      <c r="AI250">
        <v>0</v>
      </c>
      <c r="AJ250" t="s">
        <v>1553</v>
      </c>
      <c r="AK250" t="s">
        <v>1553</v>
      </c>
      <c r="AL250" t="s">
        <v>1553</v>
      </c>
      <c r="AM250">
        <v>3.3</v>
      </c>
      <c r="AN250">
        <v>1.05407925739355</v>
      </c>
      <c r="AO250">
        <v>181</v>
      </c>
      <c r="AP250">
        <v>0</v>
      </c>
      <c r="AQ250">
        <v>4.49</v>
      </c>
      <c r="AR250">
        <v>4.3045053416796399</v>
      </c>
      <c r="AS250">
        <v>252991.34</v>
      </c>
      <c r="AT250">
        <v>0.51894160517476895</v>
      </c>
      <c r="AU250">
        <v>31069699.059999999</v>
      </c>
    </row>
    <row r="251" spans="1:47" ht="14.5" x14ac:dyDescent="0.35">
      <c r="A251" s="150" t="s">
        <v>1022</v>
      </c>
      <c r="B251" s="150" t="s">
        <v>708</v>
      </c>
      <c r="C251" t="s">
        <v>99</v>
      </c>
      <c r="D251" t="s">
        <v>2089</v>
      </c>
      <c r="E251">
        <v>94.77</v>
      </c>
      <c r="F251" t="s">
        <v>1806</v>
      </c>
      <c r="G251" s="151">
        <v>701561</v>
      </c>
      <c r="H251">
        <v>0.41595131754202302</v>
      </c>
      <c r="I251">
        <v>701561</v>
      </c>
      <c r="J251">
        <v>0</v>
      </c>
      <c r="K251">
        <v>0.79385597192226498</v>
      </c>
      <c r="L251" s="152">
        <v>273024.598</v>
      </c>
      <c r="M251" s="151">
        <v>43855</v>
      </c>
      <c r="N251">
        <v>152</v>
      </c>
      <c r="O251">
        <v>61.603610000000003</v>
      </c>
      <c r="P251">
        <v>0</v>
      </c>
      <c r="Q251">
        <v>-103.01639</v>
      </c>
      <c r="R251">
        <v>10817.4</v>
      </c>
      <c r="S251">
        <v>5861.1685159999997</v>
      </c>
      <c r="T251">
        <v>6843.9674004179496</v>
      </c>
      <c r="U251">
        <v>0.152576975659166</v>
      </c>
      <c r="V251">
        <v>0.121135805439108</v>
      </c>
      <c r="W251">
        <v>9.7250228933700895E-3</v>
      </c>
      <c r="X251">
        <v>9264</v>
      </c>
      <c r="Y251">
        <v>301.55</v>
      </c>
      <c r="Z251">
        <v>65672.843176919196</v>
      </c>
      <c r="AA251">
        <v>13.334319526627199</v>
      </c>
      <c r="AB251">
        <v>19.436804894710701</v>
      </c>
      <c r="AC251">
        <v>25</v>
      </c>
      <c r="AD251">
        <v>234.44674064</v>
      </c>
      <c r="AE251">
        <v>0.3901</v>
      </c>
      <c r="AF251">
        <v>0.13608477615116399</v>
      </c>
      <c r="AG251">
        <v>0.16169262039878601</v>
      </c>
      <c r="AH251">
        <v>0.30129296279593398</v>
      </c>
      <c r="AI251">
        <v>0</v>
      </c>
      <c r="AJ251" t="s">
        <v>1553</v>
      </c>
      <c r="AK251" t="s">
        <v>1553</v>
      </c>
      <c r="AL251" t="s">
        <v>1553</v>
      </c>
      <c r="AM251">
        <v>1</v>
      </c>
      <c r="AN251">
        <v>0.86575406775117303</v>
      </c>
      <c r="AO251">
        <v>36</v>
      </c>
      <c r="AP251">
        <v>3.0311948204826401E-2</v>
      </c>
      <c r="AQ251">
        <v>90.08</v>
      </c>
      <c r="AR251">
        <v>3.0862380839336598</v>
      </c>
      <c r="AS251">
        <v>1321337.01</v>
      </c>
      <c r="AT251">
        <v>0.56588545286589798</v>
      </c>
      <c r="AU251">
        <v>63402322.700000003</v>
      </c>
    </row>
    <row r="252" spans="1:47" ht="14.5" x14ac:dyDescent="0.35">
      <c r="A252" s="150" t="s">
        <v>1023</v>
      </c>
      <c r="B252" s="150" t="s">
        <v>586</v>
      </c>
      <c r="C252" t="s">
        <v>135</v>
      </c>
      <c r="D252" t="s">
        <v>2085</v>
      </c>
      <c r="E252">
        <v>90.173000000000002</v>
      </c>
      <c r="F252" t="s">
        <v>1807</v>
      </c>
      <c r="G252" s="151">
        <v>1235490</v>
      </c>
      <c r="H252">
        <v>0.75171784493632898</v>
      </c>
      <c r="I252">
        <v>1235490</v>
      </c>
      <c r="J252">
        <v>0</v>
      </c>
      <c r="K252">
        <v>0.62289709779771596</v>
      </c>
      <c r="L252" s="152">
        <v>352883.69650000002</v>
      </c>
      <c r="M252" s="151">
        <v>35201</v>
      </c>
      <c r="N252">
        <v>31</v>
      </c>
      <c r="O252">
        <v>28.008967999999999</v>
      </c>
      <c r="P252">
        <v>0</v>
      </c>
      <c r="Q252">
        <v>99.823335999999998</v>
      </c>
      <c r="R252">
        <v>13391.8</v>
      </c>
      <c r="S252">
        <v>753.74083499999995</v>
      </c>
      <c r="T252">
        <v>889.32912898857603</v>
      </c>
      <c r="U252">
        <v>0.35726377090873701</v>
      </c>
      <c r="V252">
        <v>0.13624457403850199</v>
      </c>
      <c r="W252">
        <v>0</v>
      </c>
      <c r="X252">
        <v>11350</v>
      </c>
      <c r="Y252">
        <v>55.82</v>
      </c>
      <c r="Z252">
        <v>54790.917771408102</v>
      </c>
      <c r="AA252">
        <v>10.985294117647101</v>
      </c>
      <c r="AB252">
        <v>13.503060462199899</v>
      </c>
      <c r="AC252">
        <v>5.25</v>
      </c>
      <c r="AD252">
        <v>143.56968285714299</v>
      </c>
      <c r="AE252">
        <v>0.45300000000000001</v>
      </c>
      <c r="AF252">
        <v>0.108608557398937</v>
      </c>
      <c r="AG252">
        <v>0.14632794807417299</v>
      </c>
      <c r="AH252">
        <v>0.26963191209106602</v>
      </c>
      <c r="AI252">
        <v>175.67974806619</v>
      </c>
      <c r="AJ252">
        <v>6.7205921445131702</v>
      </c>
      <c r="AK252">
        <v>1.9144776728063599</v>
      </c>
      <c r="AL252">
        <v>3.8084686256296401</v>
      </c>
      <c r="AM252">
        <v>6.25</v>
      </c>
      <c r="AN252">
        <v>1.24404880345205</v>
      </c>
      <c r="AO252">
        <v>52</v>
      </c>
      <c r="AP252">
        <v>1.12721417069243E-2</v>
      </c>
      <c r="AQ252">
        <v>11.65</v>
      </c>
      <c r="AR252">
        <v>2.7559329709540799</v>
      </c>
      <c r="AS252">
        <v>250806.94</v>
      </c>
      <c r="AT252">
        <v>0.67175314679319198</v>
      </c>
      <c r="AU252">
        <v>10093929.130000001</v>
      </c>
    </row>
    <row r="253" spans="1:47" ht="14.5" x14ac:dyDescent="0.35">
      <c r="A253" s="150" t="s">
        <v>1024</v>
      </c>
      <c r="B253" s="150" t="s">
        <v>654</v>
      </c>
      <c r="C253" t="s">
        <v>209</v>
      </c>
      <c r="D253" t="s">
        <v>2085</v>
      </c>
      <c r="E253">
        <v>81.429000000000002</v>
      </c>
      <c r="F253" t="s">
        <v>1618</v>
      </c>
      <c r="G253" s="151">
        <v>1760365</v>
      </c>
      <c r="H253">
        <v>0.261689336549628</v>
      </c>
      <c r="I253">
        <v>1760365</v>
      </c>
      <c r="J253">
        <v>9.9711317793365895E-3</v>
      </c>
      <c r="K253">
        <v>0.709012758473063</v>
      </c>
      <c r="L253" s="152">
        <v>171402.0226</v>
      </c>
      <c r="M253" s="151">
        <v>35339</v>
      </c>
      <c r="N253">
        <v>49</v>
      </c>
      <c r="O253">
        <v>55.261549000000002</v>
      </c>
      <c r="P253">
        <v>0</v>
      </c>
      <c r="Q253">
        <v>169.889735</v>
      </c>
      <c r="R253">
        <v>12621</v>
      </c>
      <c r="S253">
        <v>1204.8086960000001</v>
      </c>
      <c r="T253">
        <v>1441.2641949669101</v>
      </c>
      <c r="U253">
        <v>0.30097226655475601</v>
      </c>
      <c r="V253">
        <v>0.14684708417808401</v>
      </c>
      <c r="W253">
        <v>2.9149067496438501E-3</v>
      </c>
      <c r="X253">
        <v>10550.4</v>
      </c>
      <c r="Y253">
        <v>82.2</v>
      </c>
      <c r="Z253">
        <v>63955.403892943999</v>
      </c>
      <c r="AA253">
        <v>15.8958333333333</v>
      </c>
      <c r="AB253">
        <v>14.6570400973236</v>
      </c>
      <c r="AC253">
        <v>10.5</v>
      </c>
      <c r="AD253">
        <v>114.743685333333</v>
      </c>
      <c r="AE253">
        <v>0.44030000000000002</v>
      </c>
      <c r="AF253">
        <v>0.11408465816702799</v>
      </c>
      <c r="AG253">
        <v>0.17958602644135799</v>
      </c>
      <c r="AH253">
        <v>0.29666397359369201</v>
      </c>
      <c r="AI253">
        <v>164.440214166582</v>
      </c>
      <c r="AJ253">
        <v>8.231829102711</v>
      </c>
      <c r="AK253">
        <v>1.0610297851291399</v>
      </c>
      <c r="AL253">
        <v>2.8428685285106399</v>
      </c>
      <c r="AM253">
        <v>0</v>
      </c>
      <c r="AN253">
        <v>1.3629484972980801</v>
      </c>
      <c r="AO253">
        <v>54</v>
      </c>
      <c r="AP253">
        <v>4.6901172529313202E-2</v>
      </c>
      <c r="AQ253">
        <v>10.3</v>
      </c>
      <c r="AR253">
        <v>2.991224111912</v>
      </c>
      <c r="AS253">
        <v>296024.62</v>
      </c>
      <c r="AT253">
        <v>0.62964352973096405</v>
      </c>
      <c r="AU253">
        <v>15205896.140000001</v>
      </c>
    </row>
    <row r="254" spans="1:47" ht="14.5" x14ac:dyDescent="0.35">
      <c r="A254" s="150" t="s">
        <v>1025</v>
      </c>
      <c r="B254" s="150" t="s">
        <v>405</v>
      </c>
      <c r="C254" t="s">
        <v>103</v>
      </c>
      <c r="D254" t="s">
        <v>2085</v>
      </c>
      <c r="E254">
        <v>71.403000000000006</v>
      </c>
      <c r="F254" t="s">
        <v>1808</v>
      </c>
      <c r="G254" s="151">
        <v>820051</v>
      </c>
      <c r="H254">
        <v>0.43331778128857301</v>
      </c>
      <c r="I254">
        <v>820051</v>
      </c>
      <c r="J254">
        <v>0</v>
      </c>
      <c r="K254">
        <v>0.75395843408642405</v>
      </c>
      <c r="L254" s="152">
        <v>161965.41769999999</v>
      </c>
      <c r="M254" s="151">
        <v>34294</v>
      </c>
      <c r="N254">
        <v>105</v>
      </c>
      <c r="O254">
        <v>26.491063</v>
      </c>
      <c r="P254">
        <v>0</v>
      </c>
      <c r="Q254">
        <v>74.363234000000006</v>
      </c>
      <c r="R254">
        <v>10799.7</v>
      </c>
      <c r="S254">
        <v>1590.6783370000001</v>
      </c>
      <c r="T254">
        <v>2034.33982692111</v>
      </c>
      <c r="U254">
        <v>0.458260367947665</v>
      </c>
      <c r="V254">
        <v>0.18840098216538401</v>
      </c>
      <c r="W254">
        <v>2.5146504525509201E-3</v>
      </c>
      <c r="X254">
        <v>8444.5</v>
      </c>
      <c r="Y254">
        <v>122.52</v>
      </c>
      <c r="Z254">
        <v>45210.8762650996</v>
      </c>
      <c r="AA254">
        <v>13.0289855072464</v>
      </c>
      <c r="AB254">
        <v>12.9830096065948</v>
      </c>
      <c r="AC254">
        <v>10</v>
      </c>
      <c r="AD254">
        <v>159.06783369999999</v>
      </c>
      <c r="AE254">
        <v>0.55349999999999999</v>
      </c>
      <c r="AF254">
        <v>0.123237127236204</v>
      </c>
      <c r="AG254">
        <v>0.169759747881778</v>
      </c>
      <c r="AH254">
        <v>0.29617776340924201</v>
      </c>
      <c r="AI254">
        <v>188.598155278706</v>
      </c>
      <c r="AJ254">
        <v>5.8754636848789499</v>
      </c>
      <c r="AK254">
        <v>1.5408376361254501</v>
      </c>
      <c r="AL254">
        <v>3.0601001670005599</v>
      </c>
      <c r="AM254">
        <v>3.3</v>
      </c>
      <c r="AN254">
        <v>1.57022253975334</v>
      </c>
      <c r="AO254">
        <v>128</v>
      </c>
      <c r="AP254">
        <v>0</v>
      </c>
      <c r="AQ254">
        <v>7.55</v>
      </c>
      <c r="AR254">
        <v>2.5017615991508002</v>
      </c>
      <c r="AS254">
        <v>482020.91</v>
      </c>
      <c r="AT254">
        <v>0.57796446595824602</v>
      </c>
      <c r="AU254">
        <v>17178911.149999999</v>
      </c>
    </row>
    <row r="255" spans="1:47" ht="14.5" x14ac:dyDescent="0.35">
      <c r="A255" s="150" t="s">
        <v>1026</v>
      </c>
      <c r="B255" s="150" t="s">
        <v>580</v>
      </c>
      <c r="C255" t="s">
        <v>222</v>
      </c>
      <c r="D255" t="s">
        <v>2085</v>
      </c>
      <c r="E255">
        <v>76.212999999999994</v>
      </c>
      <c r="F255" t="s">
        <v>1758</v>
      </c>
      <c r="G255" s="151">
        <v>2011644</v>
      </c>
      <c r="H255">
        <v>0.23273271833492701</v>
      </c>
      <c r="I255">
        <v>1996131</v>
      </c>
      <c r="J255">
        <v>0</v>
      </c>
      <c r="K255">
        <v>0.73026779523911001</v>
      </c>
      <c r="L255" s="152">
        <v>228428.0036</v>
      </c>
      <c r="M255" s="151">
        <v>40004</v>
      </c>
      <c r="N255">
        <v>50</v>
      </c>
      <c r="O255">
        <v>35.537514999999999</v>
      </c>
      <c r="P255">
        <v>0</v>
      </c>
      <c r="Q255">
        <v>41.765822</v>
      </c>
      <c r="R255">
        <v>15896.4</v>
      </c>
      <c r="S255">
        <v>1000.623453</v>
      </c>
      <c r="T255">
        <v>1210.41028964925</v>
      </c>
      <c r="U255">
        <v>0.40807553908093303</v>
      </c>
      <c r="V255">
        <v>0.158495382578245</v>
      </c>
      <c r="W255">
        <v>5.8863301498091099E-3</v>
      </c>
      <c r="X255">
        <v>13141.3</v>
      </c>
      <c r="Y255">
        <v>75</v>
      </c>
      <c r="Z255">
        <v>68260.293333333306</v>
      </c>
      <c r="AA255">
        <v>15.078947368421099</v>
      </c>
      <c r="AB255">
        <v>13.341646040000001</v>
      </c>
      <c r="AC255">
        <v>8</v>
      </c>
      <c r="AD255">
        <v>125.07793162500001</v>
      </c>
      <c r="AE255">
        <v>0.21390000000000001</v>
      </c>
      <c r="AF255">
        <v>0.108795812673291</v>
      </c>
      <c r="AG255">
        <v>0.197682920231356</v>
      </c>
      <c r="AH255">
        <v>0.310112889708684</v>
      </c>
      <c r="AI255">
        <v>217.90514638277199</v>
      </c>
      <c r="AJ255">
        <v>7.2968366958507804</v>
      </c>
      <c r="AK255">
        <v>1.3079943680317001</v>
      </c>
      <c r="AL255">
        <v>3.50689108929055</v>
      </c>
      <c r="AM255">
        <v>0.5</v>
      </c>
      <c r="AN255">
        <v>0.90104033869146505</v>
      </c>
      <c r="AO255">
        <v>40</v>
      </c>
      <c r="AP255">
        <v>5.66893424036281E-2</v>
      </c>
      <c r="AQ255">
        <v>10.1</v>
      </c>
      <c r="AR255">
        <v>3.9240000635485499</v>
      </c>
      <c r="AS255">
        <v>1551.0799999999599</v>
      </c>
      <c r="AT255">
        <v>0.57353131906742205</v>
      </c>
      <c r="AU255">
        <v>15906358.1</v>
      </c>
    </row>
    <row r="256" spans="1:47" ht="14.5" x14ac:dyDescent="0.35">
      <c r="A256" s="150" t="s">
        <v>1027</v>
      </c>
      <c r="B256" s="150" t="s">
        <v>616</v>
      </c>
      <c r="C256" t="s">
        <v>140</v>
      </c>
      <c r="D256" t="s">
        <v>2085</v>
      </c>
      <c r="E256">
        <v>39.917000000000002</v>
      </c>
      <c r="F256" t="s">
        <v>1809</v>
      </c>
      <c r="G256" s="151">
        <v>-184774</v>
      </c>
      <c r="H256">
        <v>1.2280212642996</v>
      </c>
      <c r="I256">
        <v>-184774</v>
      </c>
      <c r="J256">
        <v>0</v>
      </c>
      <c r="K256">
        <v>0.48705126811597599</v>
      </c>
      <c r="L256" s="152">
        <v>197580.20699999999</v>
      </c>
      <c r="M256" s="151">
        <v>31203</v>
      </c>
      <c r="N256">
        <v>29</v>
      </c>
      <c r="O256">
        <v>95.462826000000007</v>
      </c>
      <c r="P256">
        <v>88.14</v>
      </c>
      <c r="Q256">
        <v>-85.747384999999994</v>
      </c>
      <c r="R256">
        <v>24026.799999999999</v>
      </c>
      <c r="S256">
        <v>264.60230100000001</v>
      </c>
      <c r="T256">
        <v>386.05968414007702</v>
      </c>
      <c r="U256">
        <v>0.96593260162163097</v>
      </c>
      <c r="V256">
        <v>0.21393157121487</v>
      </c>
      <c r="W256">
        <v>4.3234370815240897E-2</v>
      </c>
      <c r="X256">
        <v>16467.8</v>
      </c>
      <c r="Y256">
        <v>21.92</v>
      </c>
      <c r="Z256">
        <v>44207.159671532798</v>
      </c>
      <c r="AA256">
        <v>7.6363636363636402</v>
      </c>
      <c r="AB256">
        <v>12.0712728558394</v>
      </c>
      <c r="AC256">
        <v>7.1</v>
      </c>
      <c r="AD256">
        <v>37.267929718309901</v>
      </c>
      <c r="AE256">
        <v>0.57879999999999998</v>
      </c>
      <c r="AF256">
        <v>0.142566233305502</v>
      </c>
      <c r="AG256">
        <v>0.123673397255033</v>
      </c>
      <c r="AH256">
        <v>0.27097425973126499</v>
      </c>
      <c r="AI256">
        <v>463.97933629458498</v>
      </c>
      <c r="AJ256">
        <v>6.6982225299340197</v>
      </c>
      <c r="AK256">
        <v>1.27257766555347</v>
      </c>
      <c r="AL256">
        <v>1.8890755070456999</v>
      </c>
      <c r="AM256">
        <v>2</v>
      </c>
      <c r="AN256">
        <v>0.761304234430913</v>
      </c>
      <c r="AO256">
        <v>30</v>
      </c>
      <c r="AP256">
        <v>0.135265700483092</v>
      </c>
      <c r="AQ256">
        <v>6.27</v>
      </c>
      <c r="AR256">
        <v>3.4609927303994401</v>
      </c>
      <c r="AS256">
        <v>55577.62</v>
      </c>
      <c r="AT256">
        <v>0.63229062983679596</v>
      </c>
      <c r="AU256">
        <v>6357535.1900000004</v>
      </c>
    </row>
    <row r="257" spans="1:47" ht="14.5" x14ac:dyDescent="0.35">
      <c r="A257" s="150" t="s">
        <v>1028</v>
      </c>
      <c r="B257" s="150" t="s">
        <v>665</v>
      </c>
      <c r="C257" t="s">
        <v>663</v>
      </c>
      <c r="D257" t="s">
        <v>2088</v>
      </c>
      <c r="E257">
        <v>97.93</v>
      </c>
      <c r="F257" t="s">
        <v>1810</v>
      </c>
      <c r="G257" s="151">
        <v>179821</v>
      </c>
      <c r="H257">
        <v>0.59412672822440404</v>
      </c>
      <c r="I257">
        <v>146352</v>
      </c>
      <c r="J257">
        <v>0</v>
      </c>
      <c r="K257">
        <v>0.75893446266579401</v>
      </c>
      <c r="L257" s="152">
        <v>170164.11369999999</v>
      </c>
      <c r="M257" s="151">
        <v>44899.5</v>
      </c>
      <c r="N257">
        <v>4</v>
      </c>
      <c r="O257">
        <v>2.4629989999999999</v>
      </c>
      <c r="P257">
        <v>0</v>
      </c>
      <c r="Q257">
        <v>24.788397</v>
      </c>
      <c r="R257">
        <v>13064.1</v>
      </c>
      <c r="S257">
        <v>354.902759</v>
      </c>
      <c r="T257">
        <v>387.92918680272402</v>
      </c>
      <c r="U257">
        <v>0.100809075423389</v>
      </c>
      <c r="V257">
        <v>0.119657018501792</v>
      </c>
      <c r="W257">
        <v>0</v>
      </c>
      <c r="X257">
        <v>11951.8</v>
      </c>
      <c r="Y257">
        <v>28.49</v>
      </c>
      <c r="Z257">
        <v>56692.875043875101</v>
      </c>
      <c r="AA257">
        <v>16.1860465116279</v>
      </c>
      <c r="AB257">
        <v>12.457099297999299</v>
      </c>
      <c r="AC257">
        <v>3</v>
      </c>
      <c r="AD257">
        <v>118.300919666667</v>
      </c>
      <c r="AE257">
        <v>0.21390000000000001</v>
      </c>
      <c r="AF257">
        <v>0.110661141356027</v>
      </c>
      <c r="AG257">
        <v>0.215821380310145</v>
      </c>
      <c r="AH257">
        <v>0.33102619309895798</v>
      </c>
      <c r="AI257">
        <v>292.88586060273502</v>
      </c>
      <c r="AJ257">
        <v>4.9237511784965298</v>
      </c>
      <c r="AK257">
        <v>1.3500241471533301</v>
      </c>
      <c r="AL257">
        <v>2.76464144844438</v>
      </c>
      <c r="AM257">
        <v>0.5</v>
      </c>
      <c r="AN257">
        <v>1.4060986352381299</v>
      </c>
      <c r="AO257">
        <v>27</v>
      </c>
      <c r="AP257">
        <v>0</v>
      </c>
      <c r="AQ257">
        <v>8.52</v>
      </c>
      <c r="AR257">
        <v>2.9100702642464502</v>
      </c>
      <c r="AS257">
        <v>141670.65</v>
      </c>
      <c r="AT257">
        <v>0.78649086460829098</v>
      </c>
      <c r="AU257">
        <v>4636468.3499999996</v>
      </c>
    </row>
    <row r="258" spans="1:47" ht="14.5" x14ac:dyDescent="0.35">
      <c r="A258" s="150" t="s">
        <v>1029</v>
      </c>
      <c r="B258" s="150" t="s">
        <v>559</v>
      </c>
      <c r="C258" t="s">
        <v>199</v>
      </c>
      <c r="D258" t="s">
        <v>2086</v>
      </c>
      <c r="E258">
        <v>92.153999999999996</v>
      </c>
      <c r="F258" t="s">
        <v>1764</v>
      </c>
      <c r="G258" s="151">
        <v>1689077</v>
      </c>
      <c r="H258">
        <v>0.62621656015851002</v>
      </c>
      <c r="I258">
        <v>1689077</v>
      </c>
      <c r="J258">
        <v>0</v>
      </c>
      <c r="K258">
        <v>0.53292888265973404</v>
      </c>
      <c r="L258" s="152">
        <v>231641.2928</v>
      </c>
      <c r="M258" s="151">
        <v>46557.5</v>
      </c>
      <c r="N258">
        <v>114</v>
      </c>
      <c r="O258">
        <v>34.734268</v>
      </c>
      <c r="P258">
        <v>0</v>
      </c>
      <c r="Q258">
        <v>-28.324822000000001</v>
      </c>
      <c r="R258">
        <v>11838</v>
      </c>
      <c r="S258">
        <v>1651.994571</v>
      </c>
      <c r="T258">
        <v>1876.39128578387</v>
      </c>
      <c r="U258">
        <v>0.172707829679665</v>
      </c>
      <c r="V258">
        <v>0.105472464049641</v>
      </c>
      <c r="W258">
        <v>1.76007212798522E-2</v>
      </c>
      <c r="X258">
        <v>10422.299999999999</v>
      </c>
      <c r="Y258">
        <v>103.2</v>
      </c>
      <c r="Z258">
        <v>60428.068120155003</v>
      </c>
      <c r="AA258">
        <v>13.4144144144144</v>
      </c>
      <c r="AB258">
        <v>16.007699331395301</v>
      </c>
      <c r="AC258">
        <v>9.33</v>
      </c>
      <c r="AD258">
        <v>177.06265498392301</v>
      </c>
      <c r="AE258">
        <v>0.21390000000000001</v>
      </c>
      <c r="AF258">
        <v>0.113467953310091</v>
      </c>
      <c r="AG258">
        <v>0.16622934995577199</v>
      </c>
      <c r="AH258">
        <v>0.28175660122242602</v>
      </c>
      <c r="AI258">
        <v>139.49622114103201</v>
      </c>
      <c r="AJ258">
        <v>9.1177948074828503</v>
      </c>
      <c r="AK258">
        <v>1.5188512326044601</v>
      </c>
      <c r="AL258">
        <v>1.8336522931520001</v>
      </c>
      <c r="AM258">
        <v>0.5</v>
      </c>
      <c r="AN258">
        <v>1.03713435896773</v>
      </c>
      <c r="AO258">
        <v>52</v>
      </c>
      <c r="AP258">
        <v>1.5355086372360801E-2</v>
      </c>
      <c r="AQ258">
        <v>9.52</v>
      </c>
      <c r="AR258">
        <v>3.3370031866595</v>
      </c>
      <c r="AS258">
        <v>399224.2</v>
      </c>
      <c r="AT258">
        <v>0.62847260612052802</v>
      </c>
      <c r="AU258">
        <v>19556242.629999999</v>
      </c>
    </row>
    <row r="259" spans="1:47" ht="14.5" x14ac:dyDescent="0.35">
      <c r="A259" s="150" t="s">
        <v>1030</v>
      </c>
      <c r="B259" s="150" t="s">
        <v>581</v>
      </c>
      <c r="C259" t="s">
        <v>222</v>
      </c>
      <c r="D259" t="s">
        <v>2086</v>
      </c>
      <c r="E259">
        <v>91.061000000000007</v>
      </c>
      <c r="F259" t="s">
        <v>1811</v>
      </c>
      <c r="G259" s="151">
        <v>57278</v>
      </c>
      <c r="H259">
        <v>0.44081672757913598</v>
      </c>
      <c r="I259">
        <v>-74531</v>
      </c>
      <c r="J259">
        <v>0</v>
      </c>
      <c r="K259">
        <v>0.75181546204161598</v>
      </c>
      <c r="L259" s="152">
        <v>215387.06899999999</v>
      </c>
      <c r="M259" s="151">
        <v>45449.5</v>
      </c>
      <c r="N259">
        <v>127</v>
      </c>
      <c r="O259">
        <v>22.55246</v>
      </c>
      <c r="P259">
        <v>5</v>
      </c>
      <c r="Q259">
        <v>76.860594000000006</v>
      </c>
      <c r="R259">
        <v>11893.9</v>
      </c>
      <c r="S259">
        <v>2161.5055659999998</v>
      </c>
      <c r="T259">
        <v>2543.3578662472601</v>
      </c>
      <c r="U259">
        <v>0.21292004574925999</v>
      </c>
      <c r="V259">
        <v>0.13377857524332701</v>
      </c>
      <c r="W259">
        <v>5.5278578912528201E-2</v>
      </c>
      <c r="X259">
        <v>10108.200000000001</v>
      </c>
      <c r="Y259">
        <v>124.34</v>
      </c>
      <c r="Z259">
        <v>66087.034663020706</v>
      </c>
      <c r="AA259">
        <v>14.218543046357601</v>
      </c>
      <c r="AB259">
        <v>17.3838311565063</v>
      </c>
      <c r="AC259">
        <v>14.54</v>
      </c>
      <c r="AD259">
        <v>148.65925488308099</v>
      </c>
      <c r="AE259">
        <v>0.49059999999999998</v>
      </c>
      <c r="AF259">
        <v>0.109555355844963</v>
      </c>
      <c r="AG259">
        <v>0.1684130813161</v>
      </c>
      <c r="AH259">
        <v>0.28152254856703002</v>
      </c>
      <c r="AI259">
        <v>0</v>
      </c>
      <c r="AJ259" t="s">
        <v>1553</v>
      </c>
      <c r="AK259" t="s">
        <v>1553</v>
      </c>
      <c r="AL259" t="s">
        <v>1553</v>
      </c>
      <c r="AM259">
        <v>2.4</v>
      </c>
      <c r="AN259">
        <v>1.2666289241442901</v>
      </c>
      <c r="AO259">
        <v>109</v>
      </c>
      <c r="AP259">
        <v>4.1528239202657802E-3</v>
      </c>
      <c r="AQ259">
        <v>10.86</v>
      </c>
      <c r="AR259">
        <v>3.1563892687354902</v>
      </c>
      <c r="AS259">
        <v>588566.47</v>
      </c>
      <c r="AT259">
        <v>0.63051987635835804</v>
      </c>
      <c r="AU259">
        <v>25708750.440000001</v>
      </c>
    </row>
    <row r="260" spans="1:47" ht="14.5" x14ac:dyDescent="0.35">
      <c r="A260" s="150" t="s">
        <v>1031</v>
      </c>
      <c r="B260" s="150" t="s">
        <v>736</v>
      </c>
      <c r="C260" t="s">
        <v>191</v>
      </c>
      <c r="D260" t="s">
        <v>2087</v>
      </c>
      <c r="E260">
        <v>75.287999999999997</v>
      </c>
      <c r="F260" t="s">
        <v>1812</v>
      </c>
      <c r="G260" s="151">
        <v>1449063</v>
      </c>
      <c r="H260">
        <v>0.68166310221461401</v>
      </c>
      <c r="I260">
        <v>1449063</v>
      </c>
      <c r="J260">
        <v>0</v>
      </c>
      <c r="K260">
        <v>0.57817383715012305</v>
      </c>
      <c r="L260" s="152">
        <v>207007.85519999999</v>
      </c>
      <c r="M260" s="151">
        <v>34060</v>
      </c>
      <c r="N260">
        <v>51</v>
      </c>
      <c r="O260">
        <v>16.577223</v>
      </c>
      <c r="P260">
        <v>0</v>
      </c>
      <c r="Q260">
        <v>-28.269615000000002</v>
      </c>
      <c r="R260">
        <v>14070.7</v>
      </c>
      <c r="S260">
        <v>655.24310800000001</v>
      </c>
      <c r="T260">
        <v>843.39583150942997</v>
      </c>
      <c r="U260">
        <v>0.44945659771823199</v>
      </c>
      <c r="V260">
        <v>0.193916629490134</v>
      </c>
      <c r="W260">
        <v>3.8689914766718899E-3</v>
      </c>
      <c r="X260">
        <v>10931.7</v>
      </c>
      <c r="Y260">
        <v>38.340000000000003</v>
      </c>
      <c r="Z260">
        <v>63045.981742305703</v>
      </c>
      <c r="AA260">
        <v>13.568627450980401</v>
      </c>
      <c r="AB260">
        <v>17.090326238915001</v>
      </c>
      <c r="AC260">
        <v>5</v>
      </c>
      <c r="AD260">
        <v>131.04862159999999</v>
      </c>
      <c r="AE260">
        <v>0.21390000000000001</v>
      </c>
      <c r="AF260">
        <v>0.12554517673354801</v>
      </c>
      <c r="AG260">
        <v>0.150199130699426</v>
      </c>
      <c r="AH260">
        <v>0.28988679790409499</v>
      </c>
      <c r="AI260">
        <v>270.63695571140602</v>
      </c>
      <c r="AJ260">
        <v>5.3413392882317403</v>
      </c>
      <c r="AK260">
        <v>1.0577897514845001</v>
      </c>
      <c r="AL260">
        <v>2.3974698448681302</v>
      </c>
      <c r="AM260">
        <v>0.5</v>
      </c>
      <c r="AN260">
        <v>1.3506016264203899</v>
      </c>
      <c r="AO260">
        <v>106</v>
      </c>
      <c r="AP260">
        <v>0</v>
      </c>
      <c r="AQ260">
        <v>3.67</v>
      </c>
      <c r="AR260">
        <v>2.5021713093614499</v>
      </c>
      <c r="AS260">
        <v>237899.13</v>
      </c>
      <c r="AT260">
        <v>0.71996178859465398</v>
      </c>
      <c r="AU260">
        <v>9219717.0099999998</v>
      </c>
    </row>
    <row r="261" spans="1:47" ht="14.5" x14ac:dyDescent="0.35">
      <c r="A261" s="150" t="s">
        <v>1032</v>
      </c>
      <c r="B261" s="150" t="s">
        <v>666</v>
      </c>
      <c r="C261" t="s">
        <v>663</v>
      </c>
      <c r="D261" t="s">
        <v>2085</v>
      </c>
      <c r="E261">
        <v>103.51600000000001</v>
      </c>
      <c r="F261" t="s">
        <v>1813</v>
      </c>
      <c r="G261" s="151">
        <v>749088</v>
      </c>
      <c r="H261">
        <v>0.988348623910001</v>
      </c>
      <c r="I261">
        <v>1392836</v>
      </c>
      <c r="J261">
        <v>0</v>
      </c>
      <c r="K261">
        <v>0.68166176926652899</v>
      </c>
      <c r="L261" s="152">
        <v>184523.8322</v>
      </c>
      <c r="M261" s="151">
        <v>51410</v>
      </c>
      <c r="N261">
        <v>1</v>
      </c>
      <c r="O261">
        <v>5.4861110000000002</v>
      </c>
      <c r="P261">
        <v>0</v>
      </c>
      <c r="Q261">
        <v>12.722556000000001</v>
      </c>
      <c r="R261">
        <v>12184.7</v>
      </c>
      <c r="S261">
        <v>595.11654799999997</v>
      </c>
      <c r="T261">
        <v>654.38956123863602</v>
      </c>
      <c r="U261">
        <v>7.3067551467246403E-2</v>
      </c>
      <c r="V261">
        <v>0.102493863101249</v>
      </c>
      <c r="W261">
        <v>0</v>
      </c>
      <c r="X261">
        <v>11081.1</v>
      </c>
      <c r="Y261">
        <v>43.49</v>
      </c>
      <c r="Z261">
        <v>58646.618303058203</v>
      </c>
      <c r="AA261">
        <v>16.2745098039216</v>
      </c>
      <c r="AB261">
        <v>13.683985927799499</v>
      </c>
      <c r="AC261">
        <v>6</v>
      </c>
      <c r="AD261">
        <v>99.186091333333295</v>
      </c>
      <c r="AE261">
        <v>0.21390000000000001</v>
      </c>
      <c r="AF261">
        <v>0.112989926354833</v>
      </c>
      <c r="AG261">
        <v>0.17090270996698601</v>
      </c>
      <c r="AH261">
        <v>0.29570395034230001</v>
      </c>
      <c r="AI261">
        <v>275.79975813409902</v>
      </c>
      <c r="AJ261">
        <v>3.4789213625535398</v>
      </c>
      <c r="AK261">
        <v>0.85247500502641105</v>
      </c>
      <c r="AL261">
        <v>1.79564505614349</v>
      </c>
      <c r="AM261">
        <v>0</v>
      </c>
      <c r="AN261">
        <v>1.3084055613955099</v>
      </c>
      <c r="AO261">
        <v>39</v>
      </c>
      <c r="AP261">
        <v>0</v>
      </c>
      <c r="AQ261">
        <v>5.67</v>
      </c>
      <c r="AR261">
        <v>3.7864008355019898</v>
      </c>
      <c r="AS261">
        <v>160309.67000000001</v>
      </c>
      <c r="AT261">
        <v>0.81787901037047495</v>
      </c>
      <c r="AU261">
        <v>7251338.0700000003</v>
      </c>
    </row>
    <row r="262" spans="1:47" ht="14.5" x14ac:dyDescent="0.35">
      <c r="A262" s="150" t="s">
        <v>1033</v>
      </c>
      <c r="B262" s="150" t="s">
        <v>504</v>
      </c>
      <c r="C262" t="s">
        <v>501</v>
      </c>
      <c r="D262" t="s">
        <v>2089</v>
      </c>
      <c r="E262">
        <v>99.831999999999994</v>
      </c>
      <c r="F262" t="s">
        <v>1814</v>
      </c>
      <c r="G262" s="151">
        <v>-771333</v>
      </c>
      <c r="H262">
        <v>0.23468867124290799</v>
      </c>
      <c r="I262">
        <v>-647501</v>
      </c>
      <c r="J262">
        <v>0</v>
      </c>
      <c r="K262">
        <v>0.84552017324919604</v>
      </c>
      <c r="L262" s="152">
        <v>353580.47779999999</v>
      </c>
      <c r="M262" s="151">
        <v>58320</v>
      </c>
      <c r="N262">
        <v>92</v>
      </c>
      <c r="O262">
        <v>26.817993000000001</v>
      </c>
      <c r="P262">
        <v>0</v>
      </c>
      <c r="Q262">
        <v>16.509221</v>
      </c>
      <c r="R262">
        <v>15959.2</v>
      </c>
      <c r="S262">
        <v>2547.328798</v>
      </c>
      <c r="T262">
        <v>2869.9079300436201</v>
      </c>
      <c r="U262">
        <v>7.21368168664656E-2</v>
      </c>
      <c r="V262">
        <v>0.104048572845444</v>
      </c>
      <c r="W262">
        <v>2.43709881695453E-3</v>
      </c>
      <c r="X262">
        <v>14165.4</v>
      </c>
      <c r="Y262">
        <v>180.87</v>
      </c>
      <c r="Z262">
        <v>81540.596837507605</v>
      </c>
      <c r="AA262">
        <v>14.814814814814801</v>
      </c>
      <c r="AB262">
        <v>14.0837551722231</v>
      </c>
      <c r="AC262">
        <v>16</v>
      </c>
      <c r="AD262">
        <v>159.208049875</v>
      </c>
      <c r="AE262">
        <v>0.37740000000000001</v>
      </c>
      <c r="AF262">
        <v>0.10801729344642599</v>
      </c>
      <c r="AG262">
        <v>0.18529680055809</v>
      </c>
      <c r="AH262">
        <v>0.296630919778886</v>
      </c>
      <c r="AI262">
        <v>225.64931564833699</v>
      </c>
      <c r="AJ262">
        <v>7.7482868565404104</v>
      </c>
      <c r="AK262">
        <v>1.0654194741502701</v>
      </c>
      <c r="AL262">
        <v>3.6815945115108999</v>
      </c>
      <c r="AM262">
        <v>0</v>
      </c>
      <c r="AN262">
        <v>1.4129251506848399</v>
      </c>
      <c r="AO262">
        <v>55</v>
      </c>
      <c r="AP262">
        <v>4.7244094488188997E-2</v>
      </c>
      <c r="AQ262">
        <v>38.049999999999997</v>
      </c>
      <c r="AR262">
        <v>3.8739861964169902</v>
      </c>
      <c r="AS262">
        <v>532704.92000000004</v>
      </c>
      <c r="AT262">
        <v>0.59784412469691495</v>
      </c>
      <c r="AU262">
        <v>40653354.060000002</v>
      </c>
    </row>
    <row r="263" spans="1:47" ht="14.5" x14ac:dyDescent="0.35">
      <c r="A263" s="150" t="s">
        <v>1034</v>
      </c>
      <c r="B263" s="150" t="s">
        <v>208</v>
      </c>
      <c r="C263" t="s">
        <v>209</v>
      </c>
      <c r="D263" t="s">
        <v>2087</v>
      </c>
      <c r="E263">
        <v>75.867000000000004</v>
      </c>
      <c r="F263" t="s">
        <v>1815</v>
      </c>
      <c r="G263" s="151">
        <v>3244776</v>
      </c>
      <c r="H263">
        <v>0.65836724758492404</v>
      </c>
      <c r="I263">
        <v>2933205</v>
      </c>
      <c r="J263">
        <v>0</v>
      </c>
      <c r="K263">
        <v>0.73917888873234605</v>
      </c>
      <c r="L263" s="152">
        <v>220737.52710000001</v>
      </c>
      <c r="M263" s="151">
        <v>30307</v>
      </c>
      <c r="N263">
        <v>56</v>
      </c>
      <c r="O263">
        <v>139.34859900000001</v>
      </c>
      <c r="P263">
        <v>1</v>
      </c>
      <c r="Q263">
        <v>162.89834300000001</v>
      </c>
      <c r="R263">
        <v>16437.599999999999</v>
      </c>
      <c r="S263">
        <v>3079.2384310000002</v>
      </c>
      <c r="T263">
        <v>4040.2644297041802</v>
      </c>
      <c r="U263">
        <v>0.36514550080970998</v>
      </c>
      <c r="V263">
        <v>0.19011038966862001</v>
      </c>
      <c r="W263">
        <v>1.8160617390657701E-2</v>
      </c>
      <c r="X263">
        <v>12527.7</v>
      </c>
      <c r="Y263">
        <v>222.23</v>
      </c>
      <c r="Z263">
        <v>77173.117940872093</v>
      </c>
      <c r="AA263">
        <v>13.9513274336283</v>
      </c>
      <c r="AB263">
        <v>13.856087976420801</v>
      </c>
      <c r="AC263">
        <v>18</v>
      </c>
      <c r="AD263">
        <v>171.06880172222199</v>
      </c>
      <c r="AE263">
        <v>0.45300000000000001</v>
      </c>
      <c r="AF263">
        <v>0.115111888604429</v>
      </c>
      <c r="AG263">
        <v>0.122382545126314</v>
      </c>
      <c r="AH263">
        <v>0.241224412560685</v>
      </c>
      <c r="AI263">
        <v>222.15947719834099</v>
      </c>
      <c r="AJ263">
        <v>6.0253653070830699</v>
      </c>
      <c r="AK263">
        <v>0.96739367502726303</v>
      </c>
      <c r="AL263">
        <v>3.6365151253797099</v>
      </c>
      <c r="AM263">
        <v>0</v>
      </c>
      <c r="AN263">
        <v>0.92790474009617596</v>
      </c>
      <c r="AO263">
        <v>22</v>
      </c>
      <c r="AP263">
        <v>7.7545515846257601E-2</v>
      </c>
      <c r="AQ263">
        <v>58.5</v>
      </c>
      <c r="AR263">
        <v>3.4290152461269199</v>
      </c>
      <c r="AS263">
        <v>324197.09999999998</v>
      </c>
      <c r="AT263">
        <v>0.49593431435059898</v>
      </c>
      <c r="AU263">
        <v>50615221.75</v>
      </c>
    </row>
    <row r="264" spans="1:47" ht="14.5" x14ac:dyDescent="0.35">
      <c r="A264" s="150" t="s">
        <v>1035</v>
      </c>
      <c r="B264" s="150" t="s">
        <v>210</v>
      </c>
      <c r="C264" t="s">
        <v>211</v>
      </c>
      <c r="D264" t="s">
        <v>2088</v>
      </c>
      <c r="E264">
        <v>75.207999999999998</v>
      </c>
      <c r="F264" t="s">
        <v>1816</v>
      </c>
      <c r="G264" s="151">
        <v>1394865</v>
      </c>
      <c r="H264">
        <v>0.44468291936765703</v>
      </c>
      <c r="I264">
        <v>1525569</v>
      </c>
      <c r="J264">
        <v>0</v>
      </c>
      <c r="K264">
        <v>0.81661711736908904</v>
      </c>
      <c r="L264" s="152">
        <v>138134.0938</v>
      </c>
      <c r="M264" s="151">
        <v>30648.5</v>
      </c>
      <c r="N264">
        <v>60</v>
      </c>
      <c r="O264">
        <v>53.150402999999997</v>
      </c>
      <c r="P264">
        <v>0</v>
      </c>
      <c r="Q264">
        <v>22.222733000000002</v>
      </c>
      <c r="R264">
        <v>13494.1</v>
      </c>
      <c r="S264">
        <v>1738.8970200000001</v>
      </c>
      <c r="T264">
        <v>2388.97372961153</v>
      </c>
      <c r="U264">
        <v>0.55737572602200403</v>
      </c>
      <c r="V264">
        <v>0.211038962502794</v>
      </c>
      <c r="W264">
        <v>1.33048890957327E-2</v>
      </c>
      <c r="X264">
        <v>9822.2000000000007</v>
      </c>
      <c r="Y264">
        <v>124.7</v>
      </c>
      <c r="Z264">
        <v>59403.548115477097</v>
      </c>
      <c r="AA264">
        <v>13.543307086614201</v>
      </c>
      <c r="AB264">
        <v>13.9446433039294</v>
      </c>
      <c r="AC264">
        <v>17</v>
      </c>
      <c r="AD264">
        <v>102.28806</v>
      </c>
      <c r="AE264">
        <v>0.36480000000000001</v>
      </c>
      <c r="AF264">
        <v>0.125498334198378</v>
      </c>
      <c r="AG264">
        <v>0.19753527363536799</v>
      </c>
      <c r="AH264">
        <v>0.32642836922556101</v>
      </c>
      <c r="AI264">
        <v>177.56773198679701</v>
      </c>
      <c r="AJ264">
        <v>6.3020556268055401</v>
      </c>
      <c r="AK264">
        <v>1.26604523726245</v>
      </c>
      <c r="AL264">
        <v>3.4332732242560899</v>
      </c>
      <c r="AM264">
        <v>0.5</v>
      </c>
      <c r="AN264">
        <v>1.3383929436176101</v>
      </c>
      <c r="AO264">
        <v>119</v>
      </c>
      <c r="AP264">
        <v>0</v>
      </c>
      <c r="AQ264">
        <v>5.72</v>
      </c>
      <c r="AR264">
        <v>2.8189671558793301</v>
      </c>
      <c r="AS264">
        <v>542263.68000000005</v>
      </c>
      <c r="AT264">
        <v>0.65146021253301301</v>
      </c>
      <c r="AU264">
        <v>23464861.07</v>
      </c>
    </row>
    <row r="265" spans="1:47" ht="14.5" x14ac:dyDescent="0.35">
      <c r="A265" s="150" t="s">
        <v>1544</v>
      </c>
      <c r="B265" s="150" t="s">
        <v>212</v>
      </c>
      <c r="C265" t="s">
        <v>140</v>
      </c>
      <c r="D265" t="s">
        <v>2087</v>
      </c>
      <c r="E265">
        <v>81.162999999999997</v>
      </c>
      <c r="F265" t="s">
        <v>1817</v>
      </c>
      <c r="G265" s="151">
        <v>4224944</v>
      </c>
      <c r="H265">
        <v>0.131319352095526</v>
      </c>
      <c r="I265">
        <v>4631755</v>
      </c>
      <c r="J265">
        <v>1.9493884350124E-3</v>
      </c>
      <c r="K265">
        <v>0.81645322691392497</v>
      </c>
      <c r="L265" s="152">
        <v>202006.1121</v>
      </c>
      <c r="M265" s="151">
        <v>37894</v>
      </c>
      <c r="N265">
        <v>277</v>
      </c>
      <c r="O265">
        <v>233.66472999999999</v>
      </c>
      <c r="P265">
        <v>2</v>
      </c>
      <c r="Q265">
        <v>-37.303731999999997</v>
      </c>
      <c r="R265">
        <v>15698.9</v>
      </c>
      <c r="S265">
        <v>7661.8582539999998</v>
      </c>
      <c r="T265">
        <v>9491.6802408547101</v>
      </c>
      <c r="U265">
        <v>0.29888277753043402</v>
      </c>
      <c r="V265">
        <v>0.162676945811324</v>
      </c>
      <c r="W265">
        <v>2.9656757599420901E-2</v>
      </c>
      <c r="X265">
        <v>12672.5</v>
      </c>
      <c r="Y265">
        <v>508.82</v>
      </c>
      <c r="Z265">
        <v>79029.586435281701</v>
      </c>
      <c r="AA265">
        <v>15.5375218150087</v>
      </c>
      <c r="AB265">
        <v>15.058091769191501</v>
      </c>
      <c r="AC265">
        <v>43.68</v>
      </c>
      <c r="AD265">
        <v>175.40884281135499</v>
      </c>
      <c r="AE265">
        <v>0.3019</v>
      </c>
      <c r="AF265">
        <v>0.108543681089963</v>
      </c>
      <c r="AG265">
        <v>0.19973781504996699</v>
      </c>
      <c r="AH265">
        <v>0.314171113005285</v>
      </c>
      <c r="AI265">
        <v>192.56229377902599</v>
      </c>
      <c r="AJ265">
        <v>6.5645653168495004</v>
      </c>
      <c r="AK265">
        <v>0.85817085709831697</v>
      </c>
      <c r="AL265">
        <v>3.9056813035241702</v>
      </c>
      <c r="AM265">
        <v>3.4</v>
      </c>
      <c r="AN265">
        <v>0.70426894985281296</v>
      </c>
      <c r="AO265">
        <v>22</v>
      </c>
      <c r="AP265">
        <v>0.17078724788549099</v>
      </c>
      <c r="AQ265">
        <v>106.32</v>
      </c>
      <c r="AR265">
        <v>3.27883810119154</v>
      </c>
      <c r="AS265">
        <v>1711519.02</v>
      </c>
      <c r="AT265">
        <v>0.58512640236003499</v>
      </c>
      <c r="AU265">
        <v>120282934.62</v>
      </c>
    </row>
    <row r="266" spans="1:47" ht="14.5" x14ac:dyDescent="0.35">
      <c r="A266" s="150" t="s">
        <v>1036</v>
      </c>
      <c r="B266" s="150" t="s">
        <v>574</v>
      </c>
      <c r="C266" t="s">
        <v>172</v>
      </c>
      <c r="D266" t="s">
        <v>2089</v>
      </c>
      <c r="E266">
        <v>84.451999999999998</v>
      </c>
      <c r="F266" t="s">
        <v>1818</v>
      </c>
      <c r="G266" s="151">
        <v>1522257</v>
      </c>
      <c r="H266">
        <v>0.49159742318341998</v>
      </c>
      <c r="I266">
        <v>1717048</v>
      </c>
      <c r="J266">
        <v>0</v>
      </c>
      <c r="K266">
        <v>0.71354213555520896</v>
      </c>
      <c r="L266" s="152">
        <v>227977.72320000001</v>
      </c>
      <c r="M266" s="151">
        <v>41724</v>
      </c>
      <c r="N266">
        <v>58</v>
      </c>
      <c r="O266">
        <v>23.987234999999998</v>
      </c>
      <c r="P266">
        <v>1.96</v>
      </c>
      <c r="Q266">
        <v>47.940587999999998</v>
      </c>
      <c r="R266">
        <v>11633.1</v>
      </c>
      <c r="S266">
        <v>1422.0428890000001</v>
      </c>
      <c r="T266">
        <v>1638.1921362978201</v>
      </c>
      <c r="U266">
        <v>0.219764144539806</v>
      </c>
      <c r="V266">
        <v>0.11221088142581299</v>
      </c>
      <c r="W266">
        <v>0</v>
      </c>
      <c r="X266">
        <v>10098.1</v>
      </c>
      <c r="Y266">
        <v>91.37</v>
      </c>
      <c r="Z266">
        <v>62092.061945934103</v>
      </c>
      <c r="AA266">
        <v>12.7684210526316</v>
      </c>
      <c r="AB266">
        <v>15.563564506949801</v>
      </c>
      <c r="AC266">
        <v>13</v>
      </c>
      <c r="AD266">
        <v>109.387914538462</v>
      </c>
      <c r="AE266">
        <v>0.49059999999999998</v>
      </c>
      <c r="AF266">
        <v>0.122014340047971</v>
      </c>
      <c r="AG266">
        <v>0.137636150608659</v>
      </c>
      <c r="AH266">
        <v>0.26345598236308299</v>
      </c>
      <c r="AI266">
        <v>176.237300533346</v>
      </c>
      <c r="AJ266">
        <v>5.9907905688760099</v>
      </c>
      <c r="AK266">
        <v>1.3771982347566201</v>
      </c>
      <c r="AL266">
        <v>3.4412458452539099</v>
      </c>
      <c r="AM266">
        <v>2</v>
      </c>
      <c r="AN266" t="s">
        <v>1553</v>
      </c>
      <c r="AO266">
        <v>63</v>
      </c>
      <c r="AP266">
        <v>1.1290322580645201E-2</v>
      </c>
      <c r="AQ266" t="s">
        <v>1553</v>
      </c>
      <c r="AR266">
        <v>2.6853360683496899</v>
      </c>
      <c r="AS266">
        <v>382665.54</v>
      </c>
      <c r="AT266">
        <v>0.57814711944317498</v>
      </c>
      <c r="AU266">
        <v>16542707.49</v>
      </c>
    </row>
    <row r="267" spans="1:47" ht="14.5" x14ac:dyDescent="0.35">
      <c r="A267" s="150" t="s">
        <v>1037</v>
      </c>
      <c r="B267" s="150" t="s">
        <v>757</v>
      </c>
      <c r="C267" t="s">
        <v>182</v>
      </c>
      <c r="D267" t="s">
        <v>2085</v>
      </c>
      <c r="E267">
        <v>91.087000000000003</v>
      </c>
      <c r="F267" t="s">
        <v>1819</v>
      </c>
      <c r="G267" s="151">
        <v>-1149679</v>
      </c>
      <c r="H267">
        <v>0.192257333906003</v>
      </c>
      <c r="I267">
        <v>-1149679</v>
      </c>
      <c r="J267">
        <v>4.0086142603180698E-3</v>
      </c>
      <c r="K267">
        <v>0.77991885725940902</v>
      </c>
      <c r="L267" s="152">
        <v>222542.818</v>
      </c>
      <c r="M267" s="151">
        <v>51562</v>
      </c>
      <c r="N267">
        <v>114</v>
      </c>
      <c r="O267">
        <v>60.159987999999998</v>
      </c>
      <c r="P267">
        <v>0</v>
      </c>
      <c r="Q267">
        <v>55.947526000000003</v>
      </c>
      <c r="R267">
        <v>13032.5</v>
      </c>
      <c r="S267">
        <v>4699.7523010000004</v>
      </c>
      <c r="T267">
        <v>5675.5900405900802</v>
      </c>
      <c r="U267">
        <v>0.112361484005793</v>
      </c>
      <c r="V267">
        <v>0.14067497128717299</v>
      </c>
      <c r="W267">
        <v>4.5280192310288299E-2</v>
      </c>
      <c r="X267">
        <v>10791.8</v>
      </c>
      <c r="Y267">
        <v>265.11</v>
      </c>
      <c r="Z267">
        <v>75242.937648523206</v>
      </c>
      <c r="AA267">
        <v>15.2397260273973</v>
      </c>
      <c r="AB267">
        <v>17.7275557353551</v>
      </c>
      <c r="AC267">
        <v>27.2</v>
      </c>
      <c r="AD267">
        <v>172.785011066176</v>
      </c>
      <c r="AE267">
        <v>0.47810000000000002</v>
      </c>
      <c r="AF267">
        <v>0.11766158673397401</v>
      </c>
      <c r="AG267">
        <v>0.168654019669118</v>
      </c>
      <c r="AH267">
        <v>0.29118637497560801</v>
      </c>
      <c r="AI267">
        <v>143.652038822631</v>
      </c>
      <c r="AJ267">
        <v>4.9310300105609404</v>
      </c>
      <c r="AK267">
        <v>0.96504219193665197</v>
      </c>
      <c r="AL267">
        <v>2.23797123216452</v>
      </c>
      <c r="AM267">
        <v>3</v>
      </c>
      <c r="AN267">
        <v>0.87361458494711497</v>
      </c>
      <c r="AO267">
        <v>21</v>
      </c>
      <c r="AP267">
        <v>3.5348179568752199E-2</v>
      </c>
      <c r="AQ267">
        <v>131.94999999999999</v>
      </c>
      <c r="AR267">
        <v>2.6071839382803499</v>
      </c>
      <c r="AS267">
        <v>1305190.7</v>
      </c>
      <c r="AT267">
        <v>0.64328449334116899</v>
      </c>
      <c r="AU267">
        <v>61249751.789999999</v>
      </c>
    </row>
    <row r="268" spans="1:47" ht="14.5" x14ac:dyDescent="0.35">
      <c r="A268" s="150" t="s">
        <v>1038</v>
      </c>
      <c r="B268" s="150" t="s">
        <v>550</v>
      </c>
      <c r="C268" t="s">
        <v>268</v>
      </c>
      <c r="D268" t="s">
        <v>2089</v>
      </c>
      <c r="E268">
        <v>90.927999999999997</v>
      </c>
      <c r="F268" t="s">
        <v>1820</v>
      </c>
      <c r="G268" s="151">
        <v>341679</v>
      </c>
      <c r="H268">
        <v>0.47064781775763298</v>
      </c>
      <c r="I268">
        <v>323258</v>
      </c>
      <c r="J268">
        <v>0</v>
      </c>
      <c r="K268">
        <v>0.81888969959749203</v>
      </c>
      <c r="L268" s="152">
        <v>313021.28850000002</v>
      </c>
      <c r="M268" s="151">
        <v>49185</v>
      </c>
      <c r="N268">
        <v>15</v>
      </c>
      <c r="O268">
        <v>14.217280000000001</v>
      </c>
      <c r="P268">
        <v>0</v>
      </c>
      <c r="Q268">
        <v>-6</v>
      </c>
      <c r="R268">
        <v>13710.5</v>
      </c>
      <c r="S268">
        <v>1130.4700479999999</v>
      </c>
      <c r="T268">
        <v>1256.5230928646099</v>
      </c>
      <c r="U268">
        <v>6.2935515698779199E-2</v>
      </c>
      <c r="V268">
        <v>0.110561259400831</v>
      </c>
      <c r="W268">
        <v>7.2375886901247897E-4</v>
      </c>
      <c r="X268">
        <v>12335.1</v>
      </c>
      <c r="Y268">
        <v>69.650000000000006</v>
      </c>
      <c r="Z268">
        <v>82189.366834170898</v>
      </c>
      <c r="AA268">
        <v>15.3611111111111</v>
      </c>
      <c r="AB268">
        <v>16.230725743000701</v>
      </c>
      <c r="AC268">
        <v>9</v>
      </c>
      <c r="AD268">
        <v>125.607783111111</v>
      </c>
      <c r="AE268">
        <v>0.21390000000000001</v>
      </c>
      <c r="AF268">
        <v>0.11001203868822</v>
      </c>
      <c r="AG268">
        <v>0.124604184763299</v>
      </c>
      <c r="AH268">
        <v>0.23437378973517001</v>
      </c>
      <c r="AI268">
        <v>193.37531355806399</v>
      </c>
      <c r="AJ268">
        <v>7.1023379611628297</v>
      </c>
      <c r="AK268">
        <v>1.0601603805951401</v>
      </c>
      <c r="AL268">
        <v>3.4102805974245798</v>
      </c>
      <c r="AM268">
        <v>1.1000000000000001</v>
      </c>
      <c r="AN268">
        <v>0.789910855843305</v>
      </c>
      <c r="AO268">
        <v>25</v>
      </c>
      <c r="AP268">
        <v>0.104631217838765</v>
      </c>
      <c r="AQ268">
        <v>20.84</v>
      </c>
      <c r="AR268" t="s">
        <v>1553</v>
      </c>
      <c r="AS268">
        <v>289439.75</v>
      </c>
      <c r="AT268" t="s">
        <v>1553</v>
      </c>
      <c r="AU268">
        <v>15499364.630000001</v>
      </c>
    </row>
    <row r="269" spans="1:47" ht="14.5" x14ac:dyDescent="0.35">
      <c r="A269" s="150" t="s">
        <v>1039</v>
      </c>
      <c r="B269" s="150" t="s">
        <v>743</v>
      </c>
      <c r="C269" t="s">
        <v>191</v>
      </c>
      <c r="D269" t="s">
        <v>2086</v>
      </c>
      <c r="E269">
        <v>78.230999999999995</v>
      </c>
      <c r="F269" t="s">
        <v>1821</v>
      </c>
      <c r="G269" s="151">
        <v>671585</v>
      </c>
      <c r="H269">
        <v>0.19984143269466201</v>
      </c>
      <c r="I269">
        <v>709634</v>
      </c>
      <c r="J269">
        <v>1.5148855158551199E-2</v>
      </c>
      <c r="K269">
        <v>0.69297375304410602</v>
      </c>
      <c r="L269" s="152">
        <v>130581.82799999999</v>
      </c>
      <c r="M269" s="151">
        <v>29670.5</v>
      </c>
      <c r="N269">
        <v>35</v>
      </c>
      <c r="O269">
        <v>43.656590999999999</v>
      </c>
      <c r="P269">
        <v>0</v>
      </c>
      <c r="Q269">
        <v>134.75748999999999</v>
      </c>
      <c r="R269">
        <v>14550.2</v>
      </c>
      <c r="S269">
        <v>983.02760000000001</v>
      </c>
      <c r="T269">
        <v>1229.7165596723401</v>
      </c>
      <c r="U269">
        <v>0.532399434156274</v>
      </c>
      <c r="V269">
        <v>0.145508447575633</v>
      </c>
      <c r="W269">
        <v>0</v>
      </c>
      <c r="X269">
        <v>11631.3</v>
      </c>
      <c r="Y269">
        <v>71.33</v>
      </c>
      <c r="Z269">
        <v>62398.365764755399</v>
      </c>
      <c r="AA269">
        <v>13.4022988505747</v>
      </c>
      <c r="AB269">
        <v>13.7814047385392</v>
      </c>
      <c r="AC269">
        <v>7.64</v>
      </c>
      <c r="AD269">
        <v>128.668534031414</v>
      </c>
      <c r="AE269">
        <v>0.44030000000000002</v>
      </c>
      <c r="AF269">
        <v>0.10878125359343099</v>
      </c>
      <c r="AG269">
        <v>0.14262233300541499</v>
      </c>
      <c r="AH269">
        <v>0.255771650843098</v>
      </c>
      <c r="AI269">
        <v>223.49525079458601</v>
      </c>
      <c r="AJ269">
        <v>7.0643411075001596</v>
      </c>
      <c r="AK269">
        <v>1.40721058524729</v>
      </c>
      <c r="AL269">
        <v>2.9286308727276</v>
      </c>
      <c r="AM269">
        <v>3.5</v>
      </c>
      <c r="AN269">
        <v>1.2640035407851</v>
      </c>
      <c r="AO269">
        <v>36</v>
      </c>
      <c r="AP269">
        <v>3.4965034965035E-3</v>
      </c>
      <c r="AQ269">
        <v>15.83</v>
      </c>
      <c r="AR269">
        <v>2.5148438191112299</v>
      </c>
      <c r="AS269">
        <v>315182.28000000003</v>
      </c>
      <c r="AT269">
        <v>0.68351760079438895</v>
      </c>
      <c r="AU269">
        <v>14303210.27</v>
      </c>
    </row>
    <row r="270" spans="1:47" ht="14.5" x14ac:dyDescent="0.35">
      <c r="A270" s="150" t="s">
        <v>1040</v>
      </c>
      <c r="B270" s="150" t="s">
        <v>709</v>
      </c>
      <c r="C270" t="s">
        <v>99</v>
      </c>
      <c r="D270" t="s">
        <v>2085</v>
      </c>
      <c r="E270">
        <v>99.001999999999995</v>
      </c>
      <c r="F270" t="s">
        <v>1822</v>
      </c>
      <c r="G270" s="151">
        <v>-457790</v>
      </c>
      <c r="H270">
        <v>0.37031330059296103</v>
      </c>
      <c r="I270">
        <v>-405414</v>
      </c>
      <c r="J270">
        <v>8.7745163218347008E-3</v>
      </c>
      <c r="K270">
        <v>0.81254921390934098</v>
      </c>
      <c r="L270" s="152">
        <v>158038.6341</v>
      </c>
      <c r="M270" s="151">
        <v>41723</v>
      </c>
      <c r="N270">
        <v>231</v>
      </c>
      <c r="O270">
        <v>47.819304000000002</v>
      </c>
      <c r="P270">
        <v>0</v>
      </c>
      <c r="Q270">
        <v>-35.975217999999998</v>
      </c>
      <c r="R270">
        <v>11604.8</v>
      </c>
      <c r="S270">
        <v>3292.0949500000002</v>
      </c>
      <c r="T270">
        <v>3812.0463411116498</v>
      </c>
      <c r="U270">
        <v>0.147282967349605</v>
      </c>
      <c r="V270">
        <v>0.107508458266592</v>
      </c>
      <c r="W270">
        <v>9.3201497272345606E-3</v>
      </c>
      <c r="X270">
        <v>10022</v>
      </c>
      <c r="Y270">
        <v>188.92</v>
      </c>
      <c r="Z270">
        <v>67703.759263180196</v>
      </c>
      <c r="AA270">
        <v>14.553299492385801</v>
      </c>
      <c r="AB270">
        <v>17.425867827651899</v>
      </c>
      <c r="AC270">
        <v>17.78</v>
      </c>
      <c r="AD270">
        <v>185.15719628796401</v>
      </c>
      <c r="AE270">
        <v>0.45300000000000001</v>
      </c>
      <c r="AF270">
        <v>0.104837434442101</v>
      </c>
      <c r="AG270">
        <v>0.174647250828801</v>
      </c>
      <c r="AH270">
        <v>0.28254625793827398</v>
      </c>
      <c r="AI270">
        <v>0</v>
      </c>
      <c r="AJ270" t="s">
        <v>1553</v>
      </c>
      <c r="AK270" t="s">
        <v>1553</v>
      </c>
      <c r="AL270" t="s">
        <v>1553</v>
      </c>
      <c r="AM270">
        <v>1.5</v>
      </c>
      <c r="AN270">
        <v>0.89401262917877999</v>
      </c>
      <c r="AO270">
        <v>27</v>
      </c>
      <c r="AP270">
        <v>9.5744680851063795E-3</v>
      </c>
      <c r="AQ270">
        <v>67.48</v>
      </c>
      <c r="AR270">
        <v>2.72819908406378</v>
      </c>
      <c r="AS270">
        <v>703344.5</v>
      </c>
      <c r="AT270">
        <v>0.50452001020741499</v>
      </c>
      <c r="AU270">
        <v>38204208.729999997</v>
      </c>
    </row>
    <row r="271" spans="1:47" ht="14.5" x14ac:dyDescent="0.35">
      <c r="A271" s="150" t="s">
        <v>1041</v>
      </c>
      <c r="B271" s="150" t="s">
        <v>779</v>
      </c>
      <c r="C271" t="s">
        <v>123</v>
      </c>
      <c r="D271" t="s">
        <v>2088</v>
      </c>
      <c r="E271">
        <v>81.614000000000004</v>
      </c>
      <c r="F271" t="s">
        <v>1823</v>
      </c>
      <c r="G271" s="151">
        <v>-173505</v>
      </c>
      <c r="H271">
        <v>0.26771032395162903</v>
      </c>
      <c r="I271">
        <v>-359615</v>
      </c>
      <c r="J271">
        <v>0</v>
      </c>
      <c r="K271">
        <v>0.77923869292408199</v>
      </c>
      <c r="L271" s="152">
        <v>178021.6263</v>
      </c>
      <c r="M271" s="151">
        <v>38610.5</v>
      </c>
      <c r="N271">
        <v>81</v>
      </c>
      <c r="O271">
        <v>32.132928999999997</v>
      </c>
      <c r="P271">
        <v>0</v>
      </c>
      <c r="Q271">
        <v>52.171501999999997</v>
      </c>
      <c r="R271">
        <v>12628</v>
      </c>
      <c r="S271">
        <v>1585.860682</v>
      </c>
      <c r="T271">
        <v>1883.5760386096999</v>
      </c>
      <c r="U271">
        <v>0.303318352904344</v>
      </c>
      <c r="V271">
        <v>0.117764490992028</v>
      </c>
      <c r="W271">
        <v>7.1752696369579297E-3</v>
      </c>
      <c r="X271">
        <v>10632.1</v>
      </c>
      <c r="Y271">
        <v>105.55</v>
      </c>
      <c r="Z271">
        <v>63292.848507816198</v>
      </c>
      <c r="AA271">
        <v>11.5689655172414</v>
      </c>
      <c r="AB271">
        <v>15.024734078635699</v>
      </c>
      <c r="AC271">
        <v>12.2</v>
      </c>
      <c r="AD271">
        <v>129.98858049180299</v>
      </c>
      <c r="AE271">
        <v>0.21390000000000001</v>
      </c>
      <c r="AF271">
        <v>0.11947277205908501</v>
      </c>
      <c r="AG271">
        <v>0.17203491476660901</v>
      </c>
      <c r="AH271">
        <v>0.29747801070896002</v>
      </c>
      <c r="AI271">
        <v>166.862072440232</v>
      </c>
      <c r="AJ271">
        <v>7.6044457712946896</v>
      </c>
      <c r="AK271">
        <v>1.59870591792004</v>
      </c>
      <c r="AL271">
        <v>4.0155915652634002</v>
      </c>
      <c r="AM271">
        <v>1.4</v>
      </c>
      <c r="AN271">
        <v>0.80489714463970496</v>
      </c>
      <c r="AO271">
        <v>37</v>
      </c>
      <c r="AP271">
        <v>2.9455081001472799E-2</v>
      </c>
      <c r="AQ271">
        <v>17.510000000000002</v>
      </c>
      <c r="AR271">
        <v>2.8721698479601998</v>
      </c>
      <c r="AS271">
        <v>561451.44999999995</v>
      </c>
      <c r="AT271">
        <v>0.57303618525271904</v>
      </c>
      <c r="AU271">
        <v>20026285.449999999</v>
      </c>
    </row>
    <row r="272" spans="1:47" ht="14.5" x14ac:dyDescent="0.35">
      <c r="A272" s="150" t="s">
        <v>1042</v>
      </c>
      <c r="B272" s="150" t="s">
        <v>737</v>
      </c>
      <c r="C272" t="s">
        <v>191</v>
      </c>
      <c r="D272" t="s">
        <v>2085</v>
      </c>
      <c r="E272">
        <v>95.067999999999998</v>
      </c>
      <c r="F272" t="s">
        <v>1824</v>
      </c>
      <c r="G272" s="151">
        <v>-331064</v>
      </c>
      <c r="H272">
        <v>0.14328008538027201</v>
      </c>
      <c r="I272">
        <v>-382196</v>
      </c>
      <c r="J272">
        <v>0</v>
      </c>
      <c r="K272">
        <v>0.82780853235128704</v>
      </c>
      <c r="L272" s="152">
        <v>179735.21590000001</v>
      </c>
      <c r="M272" s="151">
        <v>36745.5</v>
      </c>
      <c r="N272">
        <v>39</v>
      </c>
      <c r="O272">
        <v>55.088020999999998</v>
      </c>
      <c r="P272">
        <v>0</v>
      </c>
      <c r="Q272">
        <v>-36.949114999999999</v>
      </c>
      <c r="R272">
        <v>11215.3</v>
      </c>
      <c r="S272">
        <v>1532.590774</v>
      </c>
      <c r="T272">
        <v>1747.8541285035401</v>
      </c>
      <c r="U272">
        <v>0.204328254033976</v>
      </c>
      <c r="V272">
        <v>0.10736452338841999</v>
      </c>
      <c r="W272">
        <v>3.5305641217438298E-3</v>
      </c>
      <c r="X272">
        <v>9834</v>
      </c>
      <c r="Y272">
        <v>99.72</v>
      </c>
      <c r="Z272">
        <v>59382.364921781002</v>
      </c>
      <c r="AA272">
        <v>12.6666666666667</v>
      </c>
      <c r="AB272">
        <v>15.368940774167701</v>
      </c>
      <c r="AC272">
        <v>9.17</v>
      </c>
      <c r="AD272">
        <v>167.13094591057799</v>
      </c>
      <c r="AE272">
        <v>0.62909999999999999</v>
      </c>
      <c r="AF272">
        <v>0.115700093159725</v>
      </c>
      <c r="AG272">
        <v>0.15989205130974199</v>
      </c>
      <c r="AH272">
        <v>0.280005084241922</v>
      </c>
      <c r="AI272">
        <v>131.86820867551401</v>
      </c>
      <c r="AJ272">
        <v>8.6470816922315699</v>
      </c>
      <c r="AK272">
        <v>1.5459683819891099</v>
      </c>
      <c r="AL272">
        <v>4.2328741217219203</v>
      </c>
      <c r="AM272">
        <v>1.9</v>
      </c>
      <c r="AN272" t="s">
        <v>1553</v>
      </c>
      <c r="AO272">
        <v>28</v>
      </c>
      <c r="AP272">
        <v>6.3224446786090604E-3</v>
      </c>
      <c r="AQ272" t="s">
        <v>1553</v>
      </c>
      <c r="AR272">
        <v>3.1244272606230798</v>
      </c>
      <c r="AS272">
        <v>310020.93</v>
      </c>
      <c r="AT272">
        <v>0.47805034976385402</v>
      </c>
      <c r="AU272">
        <v>17188445.5</v>
      </c>
    </row>
    <row r="273" spans="1:47" ht="14.5" x14ac:dyDescent="0.35">
      <c r="A273" s="150" t="s">
        <v>1043</v>
      </c>
      <c r="B273" s="150" t="s">
        <v>213</v>
      </c>
      <c r="C273" t="s">
        <v>108</v>
      </c>
      <c r="D273" t="s">
        <v>2089</v>
      </c>
      <c r="E273">
        <v>83.313000000000002</v>
      </c>
      <c r="F273" t="s">
        <v>1825</v>
      </c>
      <c r="G273" s="151">
        <v>8109260</v>
      </c>
      <c r="H273">
        <v>0.51669858321242002</v>
      </c>
      <c r="I273">
        <v>8109260</v>
      </c>
      <c r="J273">
        <v>0</v>
      </c>
      <c r="K273">
        <v>0.74506528745782097</v>
      </c>
      <c r="L273" s="152">
        <v>247652.223</v>
      </c>
      <c r="M273" s="151">
        <v>41832.5</v>
      </c>
      <c r="N273">
        <v>78</v>
      </c>
      <c r="O273">
        <v>163.110716</v>
      </c>
      <c r="P273">
        <v>1</v>
      </c>
      <c r="Q273">
        <v>-23.989816999999999</v>
      </c>
      <c r="R273">
        <v>18893.599999999999</v>
      </c>
      <c r="S273">
        <v>4281.3753539999998</v>
      </c>
      <c r="T273">
        <v>5415.0772562116499</v>
      </c>
      <c r="U273">
        <v>0.34455350162694498</v>
      </c>
      <c r="V273">
        <v>0.16162531985276599</v>
      </c>
      <c r="W273">
        <v>4.0021539769904503E-2</v>
      </c>
      <c r="X273">
        <v>14938</v>
      </c>
      <c r="Y273">
        <v>317.54000000000002</v>
      </c>
      <c r="Z273">
        <v>87684.205989796596</v>
      </c>
      <c r="AA273">
        <v>16.312865497076</v>
      </c>
      <c r="AB273">
        <v>13.4829481451156</v>
      </c>
      <c r="AC273">
        <v>43</v>
      </c>
      <c r="AD273">
        <v>99.566868697674394</v>
      </c>
      <c r="AE273">
        <v>0.44030000000000002</v>
      </c>
      <c r="AF273">
        <v>0.11353900000559</v>
      </c>
      <c r="AG273">
        <v>0.143059011507842</v>
      </c>
      <c r="AH273">
        <v>0.25999810176237698</v>
      </c>
      <c r="AI273">
        <v>270.40656431078202</v>
      </c>
      <c r="AJ273">
        <v>7.0316351648769304</v>
      </c>
      <c r="AK273">
        <v>1.58338477099659</v>
      </c>
      <c r="AL273">
        <v>4.0327671735284802</v>
      </c>
      <c r="AM273">
        <v>1.5</v>
      </c>
      <c r="AN273" t="s">
        <v>1553</v>
      </c>
      <c r="AO273">
        <v>6</v>
      </c>
      <c r="AP273">
        <v>0.32758620689655199</v>
      </c>
      <c r="AQ273" t="s">
        <v>1553</v>
      </c>
      <c r="AR273">
        <v>3.7772839221486998</v>
      </c>
      <c r="AS273">
        <v>639161.65</v>
      </c>
      <c r="AT273">
        <v>0.39161870381212699</v>
      </c>
      <c r="AU273">
        <v>80890499.680000007</v>
      </c>
    </row>
    <row r="274" spans="1:47" ht="14.5" x14ac:dyDescent="0.35">
      <c r="A274" s="150" t="s">
        <v>1044</v>
      </c>
      <c r="B274" s="150" t="s">
        <v>560</v>
      </c>
      <c r="C274" t="s">
        <v>199</v>
      </c>
      <c r="D274" t="s">
        <v>2087</v>
      </c>
      <c r="E274">
        <v>71.968999999999994</v>
      </c>
      <c r="F274" t="s">
        <v>1826</v>
      </c>
      <c r="G274" s="151">
        <v>423346</v>
      </c>
      <c r="H274">
        <v>0.57233265704429304</v>
      </c>
      <c r="I274">
        <v>431669</v>
      </c>
      <c r="J274">
        <v>1.5731918811001999E-2</v>
      </c>
      <c r="K274">
        <v>0.77931888659765203</v>
      </c>
      <c r="L274" s="152">
        <v>303393.63150000002</v>
      </c>
      <c r="M274" s="151">
        <v>38809</v>
      </c>
      <c r="N274">
        <v>94</v>
      </c>
      <c r="O274">
        <v>77.184742999999997</v>
      </c>
      <c r="P274">
        <v>4</v>
      </c>
      <c r="Q274">
        <v>-81.680736999999993</v>
      </c>
      <c r="R274">
        <v>15242.6</v>
      </c>
      <c r="S274">
        <v>1626.0668860000001</v>
      </c>
      <c r="T274">
        <v>2027.7001449381601</v>
      </c>
      <c r="U274">
        <v>0.36322445533153802</v>
      </c>
      <c r="V274">
        <v>0.17899711168461699</v>
      </c>
      <c r="W274">
        <v>5.1811872393052296E-3</v>
      </c>
      <c r="X274">
        <v>12223.5</v>
      </c>
      <c r="Y274">
        <v>125.45</v>
      </c>
      <c r="Z274">
        <v>65215.662973296101</v>
      </c>
      <c r="AA274">
        <v>15.0472972972973</v>
      </c>
      <c r="AB274">
        <v>12.9618723475488</v>
      </c>
      <c r="AC274">
        <v>17.440000000000001</v>
      </c>
      <c r="AD274">
        <v>93.2377801605505</v>
      </c>
      <c r="AE274">
        <v>0.40260000000000001</v>
      </c>
      <c r="AF274">
        <v>0.10500708140996599</v>
      </c>
      <c r="AG274">
        <v>0.17776861863641299</v>
      </c>
      <c r="AH274">
        <v>0.28767387984537501</v>
      </c>
      <c r="AI274">
        <v>219.78985186713899</v>
      </c>
      <c r="AJ274">
        <v>6.6187702333285801</v>
      </c>
      <c r="AK274">
        <v>1.1970919687850601</v>
      </c>
      <c r="AL274">
        <v>2.54772088429264</v>
      </c>
      <c r="AM274">
        <v>0</v>
      </c>
      <c r="AN274">
        <v>0.85085958613258195</v>
      </c>
      <c r="AO274">
        <v>85</v>
      </c>
      <c r="AP274">
        <v>2.46781115879828E-2</v>
      </c>
      <c r="AQ274">
        <v>10.62</v>
      </c>
      <c r="AR274">
        <v>2.9172793227138798</v>
      </c>
      <c r="AS274">
        <v>391168.43</v>
      </c>
      <c r="AT274">
        <v>0.66250862286690304</v>
      </c>
      <c r="AU274">
        <v>24785538.460000001</v>
      </c>
    </row>
    <row r="275" spans="1:47" ht="14.5" x14ac:dyDescent="0.35">
      <c r="A275" s="150" t="s">
        <v>1045</v>
      </c>
      <c r="B275" s="150" t="s">
        <v>423</v>
      </c>
      <c r="C275" t="s">
        <v>197</v>
      </c>
      <c r="D275" t="s">
        <v>2086</v>
      </c>
      <c r="E275">
        <v>84.066999999999993</v>
      </c>
      <c r="F275" t="s">
        <v>1827</v>
      </c>
      <c r="G275" s="151">
        <v>2013452</v>
      </c>
      <c r="H275">
        <v>0.56427378476004497</v>
      </c>
      <c r="I275">
        <v>-199983</v>
      </c>
      <c r="J275">
        <v>8.5511602096922396E-3</v>
      </c>
      <c r="K275">
        <v>0.74917087989572595</v>
      </c>
      <c r="L275" s="152">
        <v>212554.7971</v>
      </c>
      <c r="M275" s="151">
        <v>53947</v>
      </c>
      <c r="N275">
        <v>573</v>
      </c>
      <c r="O275">
        <v>179.84213800000001</v>
      </c>
      <c r="P275">
        <v>10</v>
      </c>
      <c r="Q275">
        <v>13.503030000000001</v>
      </c>
      <c r="R275">
        <v>12478.4</v>
      </c>
      <c r="S275">
        <v>16365.382987999999</v>
      </c>
      <c r="T275">
        <v>19291.8720154205</v>
      </c>
      <c r="U275">
        <v>0.18430845836065701</v>
      </c>
      <c r="V275">
        <v>0.100651732941895</v>
      </c>
      <c r="W275">
        <v>9.1101242671388402E-2</v>
      </c>
      <c r="X275">
        <v>10585.5</v>
      </c>
      <c r="Y275">
        <v>780.77</v>
      </c>
      <c r="Z275">
        <v>78885.9997694583</v>
      </c>
      <c r="AA275">
        <v>13.5952380952381</v>
      </c>
      <c r="AB275">
        <v>20.9605683978636</v>
      </c>
      <c r="AC275">
        <v>110</v>
      </c>
      <c r="AD275">
        <v>148.776208981818</v>
      </c>
      <c r="AE275" t="s">
        <v>1553</v>
      </c>
      <c r="AF275">
        <v>0.118204537616534</v>
      </c>
      <c r="AG275">
        <v>0.128783257022762</v>
      </c>
      <c r="AH275">
        <v>0.24903772598943699</v>
      </c>
      <c r="AI275">
        <v>141.43420912894101</v>
      </c>
      <c r="AJ275">
        <v>5.1829962823351501</v>
      </c>
      <c r="AK275">
        <v>0.94562113949343896</v>
      </c>
      <c r="AL275">
        <v>3.3054515828698001</v>
      </c>
      <c r="AM275">
        <v>2</v>
      </c>
      <c r="AN275">
        <v>0.73472961973259099</v>
      </c>
      <c r="AO275">
        <v>63</v>
      </c>
      <c r="AP275">
        <v>9.36523332255631E-2</v>
      </c>
      <c r="AQ275">
        <v>142.54</v>
      </c>
      <c r="AR275">
        <v>3.6200957707631001</v>
      </c>
      <c r="AS275">
        <v>2113534.0099999998</v>
      </c>
      <c r="AT275">
        <v>0.55238174966742104</v>
      </c>
      <c r="AU275">
        <v>204213801.69</v>
      </c>
    </row>
    <row r="276" spans="1:47" ht="14.5" x14ac:dyDescent="0.35">
      <c r="A276" s="150" t="s">
        <v>1046</v>
      </c>
      <c r="B276" s="150" t="s">
        <v>685</v>
      </c>
      <c r="C276" t="s">
        <v>184</v>
      </c>
      <c r="D276" t="s">
        <v>2086</v>
      </c>
      <c r="E276">
        <v>83.004999999999995</v>
      </c>
      <c r="F276" t="s">
        <v>1619</v>
      </c>
      <c r="G276" s="151">
        <v>487757</v>
      </c>
      <c r="H276">
        <v>0.60625728956212499</v>
      </c>
      <c r="I276">
        <v>544869</v>
      </c>
      <c r="J276">
        <v>0</v>
      </c>
      <c r="K276">
        <v>0.68553805155952796</v>
      </c>
      <c r="L276" s="152">
        <v>180566.06539999999</v>
      </c>
      <c r="M276" s="151">
        <v>38131.5</v>
      </c>
      <c r="N276">
        <v>37</v>
      </c>
      <c r="O276">
        <v>32.281328000000002</v>
      </c>
      <c r="P276">
        <v>10</v>
      </c>
      <c r="Q276">
        <v>45.85904</v>
      </c>
      <c r="R276">
        <v>14480.3</v>
      </c>
      <c r="S276">
        <v>991.11189899999999</v>
      </c>
      <c r="T276">
        <v>1108.11993455987</v>
      </c>
      <c r="U276">
        <v>0.21598691652878599</v>
      </c>
      <c r="V276">
        <v>0.11396460592791199</v>
      </c>
      <c r="W276">
        <v>2.0179356155626202E-3</v>
      </c>
      <c r="X276">
        <v>12951.3</v>
      </c>
      <c r="Y276">
        <v>56.7</v>
      </c>
      <c r="Z276">
        <v>50670.102292768999</v>
      </c>
      <c r="AA276">
        <v>15.551724137931</v>
      </c>
      <c r="AB276">
        <v>17.4799276719577</v>
      </c>
      <c r="AC276">
        <v>6</v>
      </c>
      <c r="AD276">
        <v>165.1853165</v>
      </c>
      <c r="AE276">
        <v>0.3019</v>
      </c>
      <c r="AF276">
        <v>0.111882467930827</v>
      </c>
      <c r="AG276">
        <v>0.191075023728459</v>
      </c>
      <c r="AH276">
        <v>0.30742452606777598</v>
      </c>
      <c r="AI276">
        <v>173.53741809934601</v>
      </c>
      <c r="AJ276">
        <v>14.2902936131864</v>
      </c>
      <c r="AK276">
        <v>2.4185905404226902</v>
      </c>
      <c r="AL276">
        <v>2.83956987121719</v>
      </c>
      <c r="AM276">
        <v>0</v>
      </c>
      <c r="AN276">
        <v>1.19056799876327</v>
      </c>
      <c r="AO276">
        <v>127</v>
      </c>
      <c r="AP276">
        <v>2.75080906148867E-2</v>
      </c>
      <c r="AQ276">
        <v>4.71</v>
      </c>
      <c r="AR276">
        <v>3.0415124195568</v>
      </c>
      <c r="AS276">
        <v>239344.73</v>
      </c>
      <c r="AT276">
        <v>0.67656336350775703</v>
      </c>
      <c r="AU276">
        <v>14351594.92</v>
      </c>
    </row>
    <row r="277" spans="1:47" ht="14.5" x14ac:dyDescent="0.35">
      <c r="A277" s="150" t="s">
        <v>1047</v>
      </c>
      <c r="B277" s="150" t="s">
        <v>214</v>
      </c>
      <c r="C277" t="s">
        <v>215</v>
      </c>
      <c r="D277" t="s">
        <v>2087</v>
      </c>
      <c r="E277">
        <v>69.819000000000003</v>
      </c>
      <c r="F277" t="s">
        <v>1828</v>
      </c>
      <c r="G277" s="151">
        <v>-4752363</v>
      </c>
      <c r="H277">
        <v>0.47728830364951702</v>
      </c>
      <c r="I277">
        <v>-4598582</v>
      </c>
      <c r="J277">
        <v>0</v>
      </c>
      <c r="K277">
        <v>0.80549487854031299</v>
      </c>
      <c r="L277" s="152">
        <v>171514.7022</v>
      </c>
      <c r="M277" s="151">
        <v>33593</v>
      </c>
      <c r="N277">
        <v>255</v>
      </c>
      <c r="O277">
        <v>227.82777999999999</v>
      </c>
      <c r="P277">
        <v>1</v>
      </c>
      <c r="Q277">
        <v>-212.378848</v>
      </c>
      <c r="R277">
        <v>13031</v>
      </c>
      <c r="S277">
        <v>6130.7902270000004</v>
      </c>
      <c r="T277">
        <v>8051.5184376892703</v>
      </c>
      <c r="U277">
        <v>0.54810622017389099</v>
      </c>
      <c r="V277">
        <v>0.171052555081983</v>
      </c>
      <c r="W277">
        <v>4.7630646162703898E-3</v>
      </c>
      <c r="X277">
        <v>9922.4</v>
      </c>
      <c r="Y277">
        <v>343.18</v>
      </c>
      <c r="Z277">
        <v>70962.996474153493</v>
      </c>
      <c r="AA277">
        <v>13.486413043478301</v>
      </c>
      <c r="AB277">
        <v>17.864648950987799</v>
      </c>
      <c r="AC277">
        <v>37</v>
      </c>
      <c r="AD277">
        <v>165.697033162162</v>
      </c>
      <c r="AE277">
        <v>0.3901</v>
      </c>
      <c r="AF277">
        <v>0.101345869026629</v>
      </c>
      <c r="AG277">
        <v>0.178137942649232</v>
      </c>
      <c r="AH277">
        <v>0.28082518056154998</v>
      </c>
      <c r="AI277">
        <v>150.530023998487</v>
      </c>
      <c r="AJ277">
        <v>6.84307765574275</v>
      </c>
      <c r="AK277">
        <v>1.24375087228076</v>
      </c>
      <c r="AL277">
        <v>4.1266050507764902</v>
      </c>
      <c r="AM277">
        <v>0.5</v>
      </c>
      <c r="AN277">
        <v>1.2489370449657</v>
      </c>
      <c r="AO277">
        <v>57</v>
      </c>
      <c r="AP277">
        <v>1.58434296365331E-2</v>
      </c>
      <c r="AQ277">
        <v>35.74</v>
      </c>
      <c r="AR277">
        <v>2.9554232358733898</v>
      </c>
      <c r="AS277">
        <v>1199570.4099999999</v>
      </c>
      <c r="AT277">
        <v>0.51838160681025802</v>
      </c>
      <c r="AU277">
        <v>79890433.049999997</v>
      </c>
    </row>
    <row r="278" spans="1:47" ht="14.5" x14ac:dyDescent="0.35">
      <c r="A278" s="150" t="s">
        <v>1048</v>
      </c>
      <c r="B278" s="150" t="s">
        <v>216</v>
      </c>
      <c r="C278" t="s">
        <v>182</v>
      </c>
      <c r="D278" t="s">
        <v>2086</v>
      </c>
      <c r="E278">
        <v>80.942999999999998</v>
      </c>
      <c r="F278" t="s">
        <v>1679</v>
      </c>
      <c r="G278" s="151">
        <v>1084036</v>
      </c>
      <c r="H278">
        <v>0.40748514340284903</v>
      </c>
      <c r="I278">
        <v>1614202</v>
      </c>
      <c r="J278">
        <v>1.40123760865455E-2</v>
      </c>
      <c r="K278">
        <v>0.802355603412921</v>
      </c>
      <c r="L278" s="152">
        <v>194501.44089999999</v>
      </c>
      <c r="M278" s="151">
        <v>44255.5</v>
      </c>
      <c r="N278">
        <v>379</v>
      </c>
      <c r="O278">
        <v>161.17816400000001</v>
      </c>
      <c r="P278">
        <v>32.22</v>
      </c>
      <c r="Q278">
        <v>-96.470772999999994</v>
      </c>
      <c r="R278">
        <v>12004.9</v>
      </c>
      <c r="S278">
        <v>5079.9936690000004</v>
      </c>
      <c r="T278">
        <v>6215.2607899591403</v>
      </c>
      <c r="U278">
        <v>0.20711358862915899</v>
      </c>
      <c r="V278">
        <v>0.15607883191635499</v>
      </c>
      <c r="W278">
        <v>1.9770527985671801E-2</v>
      </c>
      <c r="X278">
        <v>9812.1</v>
      </c>
      <c r="Y278">
        <v>279.54000000000002</v>
      </c>
      <c r="Z278">
        <v>70552.349252343105</v>
      </c>
      <c r="AA278">
        <v>13.8684210526316</v>
      </c>
      <c r="AB278">
        <v>18.172689665164199</v>
      </c>
      <c r="AC278">
        <v>34.200000000000003</v>
      </c>
      <c r="AD278">
        <v>148.537826578947</v>
      </c>
      <c r="AE278">
        <v>0.45300000000000001</v>
      </c>
      <c r="AF278">
        <v>0.118812255027887</v>
      </c>
      <c r="AG278">
        <v>0.159102514935964</v>
      </c>
      <c r="AH278">
        <v>0.28483558438509898</v>
      </c>
      <c r="AI278">
        <v>151.55471643561199</v>
      </c>
      <c r="AJ278">
        <v>5.3207518797969104</v>
      </c>
      <c r="AK278">
        <v>1.27982611959782</v>
      </c>
      <c r="AL278">
        <v>3.2683614691315901</v>
      </c>
      <c r="AM278">
        <v>2.5</v>
      </c>
      <c r="AN278">
        <v>0.90096987998982003</v>
      </c>
      <c r="AO278">
        <v>79</v>
      </c>
      <c r="AP278">
        <v>4.80796586059744E-2</v>
      </c>
      <c r="AQ278">
        <v>42.03</v>
      </c>
      <c r="AR278">
        <v>3.3581931462912902</v>
      </c>
      <c r="AS278">
        <v>613703.75</v>
      </c>
      <c r="AT278">
        <v>0.42741523083316801</v>
      </c>
      <c r="AU278">
        <v>60984946.700000003</v>
      </c>
    </row>
    <row r="279" spans="1:47" ht="14.5" x14ac:dyDescent="0.35">
      <c r="A279" s="150" t="s">
        <v>1049</v>
      </c>
      <c r="B279" s="150" t="s">
        <v>366</v>
      </c>
      <c r="C279" t="s">
        <v>167</v>
      </c>
      <c r="D279" t="s">
        <v>2085</v>
      </c>
      <c r="E279">
        <v>73.408000000000001</v>
      </c>
      <c r="F279" t="s">
        <v>1829</v>
      </c>
      <c r="G279" s="151">
        <v>484028</v>
      </c>
      <c r="H279">
        <v>0.82292471228539199</v>
      </c>
      <c r="I279">
        <v>478669</v>
      </c>
      <c r="J279">
        <v>0</v>
      </c>
      <c r="K279">
        <v>0.72892109066034405</v>
      </c>
      <c r="L279" s="152">
        <v>139470.5882</v>
      </c>
      <c r="M279" s="151">
        <v>30490</v>
      </c>
      <c r="N279">
        <v>17</v>
      </c>
      <c r="O279">
        <v>17.404951000000001</v>
      </c>
      <c r="P279">
        <v>0</v>
      </c>
      <c r="Q279">
        <v>-45.729951999999997</v>
      </c>
      <c r="R279">
        <v>17921.8</v>
      </c>
      <c r="S279">
        <v>503.83829600000001</v>
      </c>
      <c r="T279">
        <v>662.54894347922504</v>
      </c>
      <c r="U279">
        <v>0.62210893949196799</v>
      </c>
      <c r="V279">
        <v>0.19397248636296599</v>
      </c>
      <c r="W279">
        <v>0</v>
      </c>
      <c r="X279">
        <v>13628.7</v>
      </c>
      <c r="Y279">
        <v>45.26</v>
      </c>
      <c r="Z279">
        <v>59259.288113124203</v>
      </c>
      <c r="AA279">
        <v>14.4230769230769</v>
      </c>
      <c r="AB279">
        <v>11.1320878479894</v>
      </c>
      <c r="AC279">
        <v>7</v>
      </c>
      <c r="AD279">
        <v>71.9768994285714</v>
      </c>
      <c r="AE279">
        <v>0.28939999999999999</v>
      </c>
      <c r="AF279">
        <v>0.122844819406314</v>
      </c>
      <c r="AG279">
        <v>0.172407196929137</v>
      </c>
      <c r="AH279">
        <v>0.298826044942266</v>
      </c>
      <c r="AI279">
        <v>261.248501840757</v>
      </c>
      <c r="AJ279">
        <v>6.7056984509257198</v>
      </c>
      <c r="AK279">
        <v>0.93288861707704396</v>
      </c>
      <c r="AL279">
        <v>3.2939729690716999</v>
      </c>
      <c r="AM279">
        <v>4.5999999999999996</v>
      </c>
      <c r="AN279">
        <v>1.40062132861137</v>
      </c>
      <c r="AO279">
        <v>22</v>
      </c>
      <c r="AP279">
        <v>0</v>
      </c>
      <c r="AQ279">
        <v>15.95</v>
      </c>
      <c r="AR279">
        <v>3.8616433178906302</v>
      </c>
      <c r="AS279">
        <v>87759.2</v>
      </c>
      <c r="AT279">
        <v>0.61306045170757195</v>
      </c>
      <c r="AU279">
        <v>9029672.4499999993</v>
      </c>
    </row>
    <row r="280" spans="1:47" ht="14.5" x14ac:dyDescent="0.35">
      <c r="A280" s="150" t="s">
        <v>1050</v>
      </c>
      <c r="B280" s="150" t="s">
        <v>667</v>
      </c>
      <c r="C280" t="s">
        <v>663</v>
      </c>
      <c r="D280" t="s">
        <v>2085</v>
      </c>
      <c r="E280">
        <v>87.131</v>
      </c>
      <c r="F280" t="s">
        <v>1793</v>
      </c>
      <c r="G280" s="151">
        <v>303863</v>
      </c>
      <c r="H280">
        <v>0.70007050360737599</v>
      </c>
      <c r="I280">
        <v>298426</v>
      </c>
      <c r="J280">
        <v>0</v>
      </c>
      <c r="K280">
        <v>0.76651662052789205</v>
      </c>
      <c r="L280" s="152">
        <v>149904.44529999999</v>
      </c>
      <c r="M280" s="151">
        <v>37197</v>
      </c>
      <c r="N280">
        <v>2</v>
      </c>
      <c r="O280">
        <v>6.2750000000000004</v>
      </c>
      <c r="P280">
        <v>0</v>
      </c>
      <c r="Q280">
        <v>3.2178290000000098</v>
      </c>
      <c r="R280">
        <v>12627.5</v>
      </c>
      <c r="S280">
        <v>642.94233999999994</v>
      </c>
      <c r="T280">
        <v>803.93886666431899</v>
      </c>
      <c r="U280">
        <v>0.34106844480019799</v>
      </c>
      <c r="V280">
        <v>0.18313569456321699</v>
      </c>
      <c r="W280">
        <v>3.05624544807548E-2</v>
      </c>
      <c r="X280">
        <v>10098.700000000001</v>
      </c>
      <c r="Y280">
        <v>53.15</v>
      </c>
      <c r="Z280">
        <v>62143.613546566303</v>
      </c>
      <c r="AA280">
        <v>14.9113924050633</v>
      </c>
      <c r="AB280">
        <v>12.0967514581373</v>
      </c>
      <c r="AC280">
        <v>9.5</v>
      </c>
      <c r="AD280">
        <v>67.678141052631602</v>
      </c>
      <c r="AE280">
        <v>0.23899999999999999</v>
      </c>
      <c r="AF280">
        <v>0.10779393865570699</v>
      </c>
      <c r="AG280">
        <v>0.22152218848941599</v>
      </c>
      <c r="AH280">
        <v>0.33479344686248802</v>
      </c>
      <c r="AI280">
        <v>218.192194342031</v>
      </c>
      <c r="AJ280">
        <v>5.7666134654453396</v>
      </c>
      <c r="AK280">
        <v>1.13092875218306</v>
      </c>
      <c r="AL280">
        <v>2.5991395373703501</v>
      </c>
      <c r="AM280">
        <v>0</v>
      </c>
      <c r="AN280">
        <v>1.0733040894700501</v>
      </c>
      <c r="AO280">
        <v>58</v>
      </c>
      <c r="AP280">
        <v>0.107692307692308</v>
      </c>
      <c r="AQ280">
        <v>3.02</v>
      </c>
      <c r="AR280">
        <v>3.9272559599909802</v>
      </c>
      <c r="AS280">
        <v>100486.01</v>
      </c>
      <c r="AT280">
        <v>0.70735563765934095</v>
      </c>
      <c r="AU280">
        <v>8118723.0199999996</v>
      </c>
    </row>
    <row r="281" spans="1:47" ht="14.5" x14ac:dyDescent="0.35">
      <c r="A281" s="150" t="s">
        <v>1051</v>
      </c>
      <c r="B281" s="150" t="s">
        <v>674</v>
      </c>
      <c r="C281" t="s">
        <v>227</v>
      </c>
      <c r="D281" t="s">
        <v>2086</v>
      </c>
      <c r="E281">
        <v>89.765000000000001</v>
      </c>
      <c r="F281" t="s">
        <v>1830</v>
      </c>
      <c r="G281" s="151">
        <v>122603</v>
      </c>
      <c r="H281">
        <v>0.42612729538232502</v>
      </c>
      <c r="I281">
        <v>483597</v>
      </c>
      <c r="J281">
        <v>0</v>
      </c>
      <c r="K281">
        <v>0.85043557959957405</v>
      </c>
      <c r="L281" s="152">
        <v>164221.55100000001</v>
      </c>
      <c r="M281" s="151">
        <v>39046.5</v>
      </c>
      <c r="N281">
        <v>132</v>
      </c>
      <c r="O281">
        <v>69.648506999999995</v>
      </c>
      <c r="P281">
        <v>2</v>
      </c>
      <c r="Q281">
        <v>-183.12950000000001</v>
      </c>
      <c r="R281">
        <v>11353.3</v>
      </c>
      <c r="S281">
        <v>2272.1974059999998</v>
      </c>
      <c r="T281">
        <v>2781.9631650083502</v>
      </c>
      <c r="U281">
        <v>0.217527064635686</v>
      </c>
      <c r="V281">
        <v>0.15313851388139499</v>
      </c>
      <c r="W281">
        <v>4.3292888963011198E-3</v>
      </c>
      <c r="X281">
        <v>9272.9</v>
      </c>
      <c r="Y281">
        <v>134.96</v>
      </c>
      <c r="Z281">
        <v>60340.484291642002</v>
      </c>
      <c r="AA281">
        <v>16.5347222222222</v>
      </c>
      <c r="AB281">
        <v>16.836080364552501</v>
      </c>
      <c r="AC281">
        <v>20.5</v>
      </c>
      <c r="AD281">
        <v>110.83889785365901</v>
      </c>
      <c r="AE281">
        <v>0.3901</v>
      </c>
      <c r="AF281">
        <v>0.117822207896618</v>
      </c>
      <c r="AG281">
        <v>0.20583171373133499</v>
      </c>
      <c r="AH281">
        <v>0.32708075407425402</v>
      </c>
      <c r="AI281">
        <v>155.94727776042501</v>
      </c>
      <c r="AJ281">
        <v>5.8068466147207696</v>
      </c>
      <c r="AK281">
        <v>1.4642102990605099</v>
      </c>
      <c r="AL281">
        <v>4.0299498790719701</v>
      </c>
      <c r="AM281">
        <v>3.2</v>
      </c>
      <c r="AN281">
        <v>1.2358665813984899</v>
      </c>
      <c r="AO281">
        <v>53</v>
      </c>
      <c r="AP281">
        <v>1.7857142857142901E-2</v>
      </c>
      <c r="AQ281">
        <v>21.32</v>
      </c>
      <c r="AR281">
        <v>3.27760832322766</v>
      </c>
      <c r="AS281">
        <v>334346.2</v>
      </c>
      <c r="AT281">
        <v>0.51535770675219394</v>
      </c>
      <c r="AU281">
        <v>25796895.059999999</v>
      </c>
    </row>
    <row r="282" spans="1:47" ht="14.5" x14ac:dyDescent="0.35">
      <c r="A282" s="150" t="s">
        <v>1052</v>
      </c>
      <c r="B282" s="150" t="s">
        <v>530</v>
      </c>
      <c r="C282" t="s">
        <v>245</v>
      </c>
      <c r="D282" t="s">
        <v>2085</v>
      </c>
      <c r="E282">
        <v>95.031999999999996</v>
      </c>
      <c r="F282" t="s">
        <v>1575</v>
      </c>
      <c r="G282" s="151">
        <v>470368</v>
      </c>
      <c r="H282">
        <v>0.53850318801539798</v>
      </c>
      <c r="I282">
        <v>571243</v>
      </c>
      <c r="J282">
        <v>3.9270118621955903E-3</v>
      </c>
      <c r="K282">
        <v>0.76072287267668504</v>
      </c>
      <c r="L282" s="152">
        <v>200156.46489999999</v>
      </c>
      <c r="M282" s="151">
        <v>37645.5</v>
      </c>
      <c r="N282">
        <v>39</v>
      </c>
      <c r="O282">
        <v>4.1541860000000002</v>
      </c>
      <c r="P282">
        <v>2</v>
      </c>
      <c r="Q282">
        <v>126.627636</v>
      </c>
      <c r="R282">
        <v>15482.7</v>
      </c>
      <c r="S282">
        <v>991.799531</v>
      </c>
      <c r="T282">
        <v>1208.0988211834499</v>
      </c>
      <c r="U282">
        <v>0.21932321522745299</v>
      </c>
      <c r="V282">
        <v>0.164353224522749</v>
      </c>
      <c r="W282">
        <v>0</v>
      </c>
      <c r="X282">
        <v>12710.7</v>
      </c>
      <c r="Y282">
        <v>78.069999999999993</v>
      </c>
      <c r="Z282">
        <v>73339.450877417694</v>
      </c>
      <c r="AA282">
        <v>16.268292682926798</v>
      </c>
      <c r="AB282">
        <v>12.703977597028301</v>
      </c>
      <c r="AC282">
        <v>16</v>
      </c>
      <c r="AD282">
        <v>61.9874706875</v>
      </c>
      <c r="AE282">
        <v>0.3271</v>
      </c>
      <c r="AF282">
        <v>0.1235731343594</v>
      </c>
      <c r="AG282">
        <v>0.15988817469102301</v>
      </c>
      <c r="AH282">
        <v>0.28680829606879099</v>
      </c>
      <c r="AI282">
        <v>161.90671096415301</v>
      </c>
      <c r="AJ282">
        <v>12.693990870537201</v>
      </c>
      <c r="AK282">
        <v>1.67360408272564</v>
      </c>
      <c r="AL282">
        <v>3.70091431631782</v>
      </c>
      <c r="AM282">
        <v>1.75</v>
      </c>
      <c r="AN282">
        <v>1.1745359760538301</v>
      </c>
      <c r="AO282">
        <v>74</v>
      </c>
      <c r="AP282">
        <v>1.49625935162095E-2</v>
      </c>
      <c r="AQ282">
        <v>5.16</v>
      </c>
      <c r="AR282">
        <v>3.23044102261448</v>
      </c>
      <c r="AS282">
        <v>242288.63</v>
      </c>
      <c r="AT282">
        <v>0.63098548804527599</v>
      </c>
      <c r="AU282">
        <v>15355780.41</v>
      </c>
    </row>
    <row r="283" spans="1:47" ht="14.5" x14ac:dyDescent="0.35">
      <c r="A283" s="150" t="s">
        <v>1053</v>
      </c>
      <c r="B283" s="150" t="s">
        <v>738</v>
      </c>
      <c r="C283" t="s">
        <v>191</v>
      </c>
      <c r="D283" t="s">
        <v>2086</v>
      </c>
      <c r="E283">
        <v>62.709000000000003</v>
      </c>
      <c r="F283" t="s">
        <v>1831</v>
      </c>
      <c r="G283" s="151">
        <v>448637</v>
      </c>
      <c r="H283">
        <v>0.23294068601447199</v>
      </c>
      <c r="I283">
        <v>448637</v>
      </c>
      <c r="J283">
        <v>3.4680827071579497E-2</v>
      </c>
      <c r="K283">
        <v>0.66797925673717595</v>
      </c>
      <c r="L283" s="152">
        <v>180707.13430000001</v>
      </c>
      <c r="M283" s="151">
        <v>32242.5</v>
      </c>
      <c r="N283">
        <v>28</v>
      </c>
      <c r="O283">
        <v>52.760041999999999</v>
      </c>
      <c r="P283">
        <v>22.912941</v>
      </c>
      <c r="Q283">
        <v>-61.161597</v>
      </c>
      <c r="R283">
        <v>12397.1</v>
      </c>
      <c r="S283">
        <v>1270.979482</v>
      </c>
      <c r="T283">
        <v>1630.1849216227799</v>
      </c>
      <c r="U283">
        <v>0.59191324852559701</v>
      </c>
      <c r="V283">
        <v>0.146343823511071</v>
      </c>
      <c r="W283">
        <v>1.65597173660747E-2</v>
      </c>
      <c r="X283">
        <v>9665.5</v>
      </c>
      <c r="Y283">
        <v>81.040000000000006</v>
      </c>
      <c r="Z283">
        <v>58752.543311944697</v>
      </c>
      <c r="AA283">
        <v>9.7395833333333304</v>
      </c>
      <c r="AB283">
        <v>15.6833598469891</v>
      </c>
      <c r="AC283">
        <v>9.1300000000000008</v>
      </c>
      <c r="AD283">
        <v>139.20914370208101</v>
      </c>
      <c r="AE283">
        <v>0.64170000000000005</v>
      </c>
      <c r="AF283">
        <v>0.11209238080072</v>
      </c>
      <c r="AG283">
        <v>0.16057869988728099</v>
      </c>
      <c r="AH283">
        <v>0.27715148363556202</v>
      </c>
      <c r="AI283">
        <v>204.251920409837</v>
      </c>
      <c r="AJ283">
        <v>5.7824766949152497</v>
      </c>
      <c r="AK283">
        <v>1.06181918335901</v>
      </c>
      <c r="AL283">
        <v>2.9576453775038498</v>
      </c>
      <c r="AM283">
        <v>0.9</v>
      </c>
      <c r="AN283">
        <v>1.2031140340143001</v>
      </c>
      <c r="AO283">
        <v>19</v>
      </c>
      <c r="AP283">
        <v>0</v>
      </c>
      <c r="AQ283">
        <v>33.11</v>
      </c>
      <c r="AR283">
        <v>2.5111918335322598</v>
      </c>
      <c r="AS283">
        <v>429929.27</v>
      </c>
      <c r="AT283">
        <v>0.62280924986464703</v>
      </c>
      <c r="AU283">
        <v>15756504.439999999</v>
      </c>
    </row>
    <row r="284" spans="1:47" ht="14.5" x14ac:dyDescent="0.35">
      <c r="A284" s="150" t="s">
        <v>1054</v>
      </c>
      <c r="B284" s="150" t="s">
        <v>482</v>
      </c>
      <c r="C284" t="s">
        <v>215</v>
      </c>
      <c r="D284" t="s">
        <v>2088</v>
      </c>
      <c r="E284">
        <v>75.457999999999998</v>
      </c>
      <c r="F284" t="s">
        <v>1832</v>
      </c>
      <c r="G284" s="151">
        <v>775032</v>
      </c>
      <c r="H284">
        <v>0.69900370256531996</v>
      </c>
      <c r="I284">
        <v>775032</v>
      </c>
      <c r="J284">
        <v>0</v>
      </c>
      <c r="K284">
        <v>0.691322367055208</v>
      </c>
      <c r="L284" s="152">
        <v>191588.91200000001</v>
      </c>
      <c r="M284" s="151">
        <v>42113.5</v>
      </c>
      <c r="N284">
        <v>50</v>
      </c>
      <c r="O284">
        <v>16.973222</v>
      </c>
      <c r="P284">
        <v>9</v>
      </c>
      <c r="Q284">
        <v>46.078018999999998</v>
      </c>
      <c r="R284">
        <v>14224.3</v>
      </c>
      <c r="S284">
        <v>1191.520074</v>
      </c>
      <c r="T284">
        <v>1450.55413338679</v>
      </c>
      <c r="U284">
        <v>0.30537082415952599</v>
      </c>
      <c r="V284">
        <v>0.18677919143475499</v>
      </c>
      <c r="W284">
        <v>3.6900125276445798E-3</v>
      </c>
      <c r="X284">
        <v>11684.2</v>
      </c>
      <c r="Y284">
        <v>81.81</v>
      </c>
      <c r="Z284">
        <v>63428.891944750001</v>
      </c>
      <c r="AA284">
        <v>10.6836734693878</v>
      </c>
      <c r="AB284">
        <v>14.5644795746241</v>
      </c>
      <c r="AC284">
        <v>9</v>
      </c>
      <c r="AD284">
        <v>132.39111933333299</v>
      </c>
      <c r="AE284">
        <v>0.21390000000000001</v>
      </c>
      <c r="AF284">
        <v>0.11416711775598699</v>
      </c>
      <c r="AG284">
        <v>0.136832873323947</v>
      </c>
      <c r="AH284">
        <v>0.25563871978581798</v>
      </c>
      <c r="AI284">
        <v>162.043430247739</v>
      </c>
      <c r="AJ284">
        <v>10.730534240048099</v>
      </c>
      <c r="AK284">
        <v>2.1352977035187899</v>
      </c>
      <c r="AL284">
        <v>3.6296133686903702</v>
      </c>
      <c r="AM284">
        <v>0.5</v>
      </c>
      <c r="AN284">
        <v>1.42542026631193</v>
      </c>
      <c r="AO284">
        <v>52</v>
      </c>
      <c r="AP284">
        <v>0</v>
      </c>
      <c r="AQ284">
        <v>12.25</v>
      </c>
      <c r="AR284">
        <v>3.1898905869376701</v>
      </c>
      <c r="AS284">
        <v>232317.62</v>
      </c>
      <c r="AT284">
        <v>0.53138937809545606</v>
      </c>
      <c r="AU284">
        <v>16948560.93</v>
      </c>
    </row>
    <row r="285" spans="1:47" ht="14.5" x14ac:dyDescent="0.35">
      <c r="A285" s="150" t="s">
        <v>1055</v>
      </c>
      <c r="B285" s="150" t="s">
        <v>520</v>
      </c>
      <c r="C285" t="s">
        <v>178</v>
      </c>
      <c r="D285" t="s">
        <v>2087</v>
      </c>
      <c r="E285">
        <v>95.713999999999999</v>
      </c>
      <c r="F285" t="s">
        <v>1662</v>
      </c>
      <c r="G285" s="151">
        <v>602767</v>
      </c>
      <c r="H285">
        <v>0.54068777605746698</v>
      </c>
      <c r="I285">
        <v>677768</v>
      </c>
      <c r="J285">
        <v>0</v>
      </c>
      <c r="K285">
        <v>0.71775972979770197</v>
      </c>
      <c r="L285" s="152">
        <v>177250.26010000001</v>
      </c>
      <c r="M285" s="151">
        <v>46526.5</v>
      </c>
      <c r="N285">
        <v>43</v>
      </c>
      <c r="O285">
        <v>8.2494340000000008</v>
      </c>
      <c r="P285">
        <v>0</v>
      </c>
      <c r="Q285">
        <v>250.12753799999999</v>
      </c>
      <c r="R285">
        <v>10059.1</v>
      </c>
      <c r="S285">
        <v>1497.151106</v>
      </c>
      <c r="T285">
        <v>1649.5293105187</v>
      </c>
      <c r="U285">
        <v>0.185667707745727</v>
      </c>
      <c r="V285">
        <v>8.7495769448404606E-2</v>
      </c>
      <c r="W285">
        <v>7.8983036198618708E-3</v>
      </c>
      <c r="X285">
        <v>9129.9</v>
      </c>
      <c r="Y285">
        <v>95.88</v>
      </c>
      <c r="Z285">
        <v>60212.990926157698</v>
      </c>
      <c r="AA285">
        <v>14.3853211009174</v>
      </c>
      <c r="AB285">
        <v>15.6148425740509</v>
      </c>
      <c r="AC285">
        <v>10.130000000000001</v>
      </c>
      <c r="AD285">
        <v>147.793791312932</v>
      </c>
      <c r="AE285">
        <v>0.27679999999999999</v>
      </c>
      <c r="AF285">
        <v>0.123060938759382</v>
      </c>
      <c r="AG285">
        <v>0.13397048214642801</v>
      </c>
      <c r="AH285">
        <v>0.27118386500305602</v>
      </c>
      <c r="AI285">
        <v>129.18468899023699</v>
      </c>
      <c r="AJ285">
        <v>6.5924342197105599</v>
      </c>
      <c r="AK285">
        <v>2.2336738207632498</v>
      </c>
      <c r="AL285">
        <v>2.8176683091272898</v>
      </c>
      <c r="AM285">
        <v>0.5</v>
      </c>
      <c r="AN285">
        <v>1.31359542181481</v>
      </c>
      <c r="AO285">
        <v>49</v>
      </c>
      <c r="AP285">
        <v>2.86103542234332E-2</v>
      </c>
      <c r="AQ285">
        <v>14.73</v>
      </c>
      <c r="AR285">
        <v>3.2056866018405801</v>
      </c>
      <c r="AS285">
        <v>223019.42</v>
      </c>
      <c r="AT285">
        <v>0.50183459719677903</v>
      </c>
      <c r="AU285">
        <v>15059962.369999999</v>
      </c>
    </row>
    <row r="286" spans="1:47" ht="14.5" x14ac:dyDescent="0.35">
      <c r="A286" s="150" t="s">
        <v>1056</v>
      </c>
      <c r="B286" s="150" t="s">
        <v>561</v>
      </c>
      <c r="C286" t="s">
        <v>199</v>
      </c>
      <c r="D286" t="s">
        <v>2087</v>
      </c>
      <c r="E286">
        <v>69.902000000000001</v>
      </c>
      <c r="F286" t="s">
        <v>1833</v>
      </c>
      <c r="G286" s="151">
        <v>2674459</v>
      </c>
      <c r="H286">
        <v>0.54526327786013795</v>
      </c>
      <c r="I286">
        <v>2254688</v>
      </c>
      <c r="J286">
        <v>0</v>
      </c>
      <c r="K286">
        <v>0.63311149569911895</v>
      </c>
      <c r="L286" s="152">
        <v>165538.27170000001</v>
      </c>
      <c r="M286" s="151">
        <v>46000</v>
      </c>
      <c r="N286">
        <v>120</v>
      </c>
      <c r="O286">
        <v>207.99593200000001</v>
      </c>
      <c r="P286">
        <v>11</v>
      </c>
      <c r="Q286">
        <v>-1.4790650000000001</v>
      </c>
      <c r="R286">
        <v>10588.2</v>
      </c>
      <c r="S286">
        <v>4811.7326030000004</v>
      </c>
      <c r="T286">
        <v>6211.1130398888699</v>
      </c>
      <c r="U286">
        <v>0.42271607606205103</v>
      </c>
      <c r="V286">
        <v>0.13160594680701501</v>
      </c>
      <c r="W286">
        <v>0.190055653639155</v>
      </c>
      <c r="X286">
        <v>8202.7000000000007</v>
      </c>
      <c r="Y286">
        <v>260.24</v>
      </c>
      <c r="Z286">
        <v>61185.575084537297</v>
      </c>
      <c r="AA286">
        <v>10.3770491803279</v>
      </c>
      <c r="AB286">
        <v>18.489596537811298</v>
      </c>
      <c r="AC286">
        <v>27.25</v>
      </c>
      <c r="AD286">
        <v>176.57734322935801</v>
      </c>
      <c r="AE286">
        <v>0.3901</v>
      </c>
      <c r="AF286">
        <v>0.111417161286139</v>
      </c>
      <c r="AG286">
        <v>0.13012828415411101</v>
      </c>
      <c r="AH286">
        <v>0.24698676061465</v>
      </c>
      <c r="AI286">
        <v>160.03008968534701</v>
      </c>
      <c r="AJ286">
        <v>6.2669635413014202</v>
      </c>
      <c r="AK286">
        <v>1.4333719556064599</v>
      </c>
      <c r="AL286">
        <v>2.4824195542465</v>
      </c>
      <c r="AM286">
        <v>1.99</v>
      </c>
      <c r="AN286">
        <v>1.7404217766860901</v>
      </c>
      <c r="AO286">
        <v>36</v>
      </c>
      <c r="AP286">
        <v>3.1392694063926897E-2</v>
      </c>
      <c r="AQ286">
        <v>92.44</v>
      </c>
      <c r="AR286">
        <v>2.5361863724677001</v>
      </c>
      <c r="AS286">
        <v>1452350.38</v>
      </c>
      <c r="AT286">
        <v>0.66934886942173999</v>
      </c>
      <c r="AU286">
        <v>50947769.079999998</v>
      </c>
    </row>
    <row r="287" spans="1:47" ht="14.5" x14ac:dyDescent="0.35">
      <c r="A287" s="150" t="s">
        <v>1057</v>
      </c>
      <c r="B287" s="150" t="s">
        <v>562</v>
      </c>
      <c r="C287" t="s">
        <v>199</v>
      </c>
      <c r="D287" t="s">
        <v>2086</v>
      </c>
      <c r="E287">
        <v>76.820999999999998</v>
      </c>
      <c r="F287" t="s">
        <v>1834</v>
      </c>
      <c r="G287" s="151">
        <v>848428</v>
      </c>
      <c r="H287">
        <v>0.54943680532226002</v>
      </c>
      <c r="I287">
        <v>944592</v>
      </c>
      <c r="J287">
        <v>0</v>
      </c>
      <c r="K287">
        <v>0.730176690806286</v>
      </c>
      <c r="L287" s="152">
        <v>154745.31789999999</v>
      </c>
      <c r="M287" s="151">
        <v>39420.5</v>
      </c>
      <c r="N287" t="s">
        <v>1553</v>
      </c>
      <c r="O287">
        <v>25.144321000000001</v>
      </c>
      <c r="P287">
        <v>0.95662499999999995</v>
      </c>
      <c r="Q287">
        <v>156.72411299999999</v>
      </c>
      <c r="R287">
        <v>11550.4</v>
      </c>
      <c r="S287">
        <v>2005.544304</v>
      </c>
      <c r="T287">
        <v>2319.81614829822</v>
      </c>
      <c r="U287">
        <v>0.23879201872770001</v>
      </c>
      <c r="V287">
        <v>0.112668881235545</v>
      </c>
      <c r="W287">
        <v>3.2134677788698699E-3</v>
      </c>
      <c r="X287">
        <v>9985.6</v>
      </c>
      <c r="Y287">
        <v>121.97</v>
      </c>
      <c r="Z287">
        <v>64656.387964253503</v>
      </c>
      <c r="AA287">
        <v>16.16</v>
      </c>
      <c r="AB287">
        <v>16.442931081413501</v>
      </c>
      <c r="AC287">
        <v>24.5</v>
      </c>
      <c r="AD287">
        <v>81.858951183673497</v>
      </c>
      <c r="AE287">
        <v>0.21390000000000001</v>
      </c>
      <c r="AF287">
        <v>0.12524231025254101</v>
      </c>
      <c r="AG287">
        <v>8.8684842743173606E-2</v>
      </c>
      <c r="AH287">
        <v>0.21714556366740001</v>
      </c>
      <c r="AI287">
        <v>178.02448905661299</v>
      </c>
      <c r="AJ287">
        <v>9.0897691829395395</v>
      </c>
      <c r="AK287">
        <v>1.9522687348054499</v>
      </c>
      <c r="AL287">
        <v>3.5244050459897598</v>
      </c>
      <c r="AM287">
        <v>1</v>
      </c>
      <c r="AN287">
        <v>1.2417115857907</v>
      </c>
      <c r="AO287">
        <v>108</v>
      </c>
      <c r="AP287">
        <v>6.0292850990525402E-3</v>
      </c>
      <c r="AQ287">
        <v>10.59</v>
      </c>
      <c r="AR287">
        <v>2.7674757178726801</v>
      </c>
      <c r="AS287">
        <v>666115.62</v>
      </c>
      <c r="AT287">
        <v>0.64404239436615096</v>
      </c>
      <c r="AU287">
        <v>23164847.079999998</v>
      </c>
    </row>
    <row r="288" spans="1:47" ht="14.5" x14ac:dyDescent="0.35">
      <c r="A288" s="150" t="s">
        <v>1058</v>
      </c>
      <c r="B288" s="150" t="s">
        <v>217</v>
      </c>
      <c r="C288" t="s">
        <v>163</v>
      </c>
      <c r="D288" t="s">
        <v>2088</v>
      </c>
      <c r="E288">
        <v>59.628999999999998</v>
      </c>
      <c r="F288" t="s">
        <v>1835</v>
      </c>
      <c r="G288" s="151">
        <v>-296879</v>
      </c>
      <c r="H288">
        <v>0.49995332017573701</v>
      </c>
      <c r="I288">
        <v>-1948449</v>
      </c>
      <c r="J288">
        <v>8.3828790122375992E-3</v>
      </c>
      <c r="K288">
        <v>0.77049361563556895</v>
      </c>
      <c r="L288" s="152">
        <v>62164.680099999998</v>
      </c>
      <c r="M288" s="151">
        <v>25726.5</v>
      </c>
      <c r="N288">
        <v>94</v>
      </c>
      <c r="O288">
        <v>320.34671900000001</v>
      </c>
      <c r="P288">
        <v>487.48811499999999</v>
      </c>
      <c r="Q288">
        <v>-586.44857100000002</v>
      </c>
      <c r="R288">
        <v>18136.7</v>
      </c>
      <c r="S288">
        <v>3389.0245369999998</v>
      </c>
      <c r="T288">
        <v>4854.4577300101701</v>
      </c>
      <c r="U288">
        <v>1</v>
      </c>
      <c r="V288">
        <v>0.212997885119768</v>
      </c>
      <c r="W288">
        <v>7.3122660309614604E-3</v>
      </c>
      <c r="X288">
        <v>12661.7</v>
      </c>
      <c r="Y288">
        <v>302.22000000000003</v>
      </c>
      <c r="Z288">
        <v>56095.079180729299</v>
      </c>
      <c r="AA288">
        <v>12.042071197411</v>
      </c>
      <c r="AB288">
        <v>11.2137665839455</v>
      </c>
      <c r="AC288">
        <v>35</v>
      </c>
      <c r="AD288">
        <v>96.829272485714299</v>
      </c>
      <c r="AE288">
        <v>0.46550000000000002</v>
      </c>
      <c r="AF288">
        <v>0.123097990212458</v>
      </c>
      <c r="AG288">
        <v>0.118416222474829</v>
      </c>
      <c r="AH288">
        <v>0.24630223769555501</v>
      </c>
      <c r="AI288">
        <v>253.03977313752901</v>
      </c>
      <c r="AJ288">
        <v>9.2752581516352208</v>
      </c>
      <c r="AK288">
        <v>1.43716529960656</v>
      </c>
      <c r="AL288">
        <v>3.43490165096705</v>
      </c>
      <c r="AM288">
        <v>2</v>
      </c>
      <c r="AN288">
        <v>0.71282215694191298</v>
      </c>
      <c r="AO288">
        <v>9</v>
      </c>
      <c r="AP288">
        <v>0.108866442199776</v>
      </c>
      <c r="AQ288">
        <v>89.33</v>
      </c>
      <c r="AR288">
        <v>3.46398100259827</v>
      </c>
      <c r="AS288">
        <v>344653.27</v>
      </c>
      <c r="AT288">
        <v>0.73253461303510703</v>
      </c>
      <c r="AU288">
        <v>61465597.270000003</v>
      </c>
    </row>
    <row r="289" spans="1:47" ht="14.5" x14ac:dyDescent="0.35">
      <c r="A289" s="150" t="s">
        <v>1059</v>
      </c>
      <c r="B289" s="150" t="s">
        <v>752</v>
      </c>
      <c r="C289" t="s">
        <v>310</v>
      </c>
      <c r="D289" t="s">
        <v>2085</v>
      </c>
      <c r="E289">
        <v>93.451999999999998</v>
      </c>
      <c r="F289" t="s">
        <v>1836</v>
      </c>
      <c r="G289" s="151">
        <v>1473015</v>
      </c>
      <c r="H289">
        <v>1.3836344554134601</v>
      </c>
      <c r="I289">
        <v>1473048</v>
      </c>
      <c r="J289">
        <v>0</v>
      </c>
      <c r="K289">
        <v>0.67531121084289403</v>
      </c>
      <c r="L289" s="152">
        <v>210364.5478</v>
      </c>
      <c r="M289" s="151">
        <v>38041.5</v>
      </c>
      <c r="N289">
        <v>40</v>
      </c>
      <c r="O289">
        <v>5.9516410000000004</v>
      </c>
      <c r="P289">
        <v>0</v>
      </c>
      <c r="Q289">
        <v>147.74908199999999</v>
      </c>
      <c r="R289">
        <v>13337.3</v>
      </c>
      <c r="S289">
        <v>830.83590200000003</v>
      </c>
      <c r="T289">
        <v>977.25083909848604</v>
      </c>
      <c r="U289">
        <v>0.28758568018645903</v>
      </c>
      <c r="V289">
        <v>0.145119038199676</v>
      </c>
      <c r="W289">
        <v>4.8144284453417903E-3</v>
      </c>
      <c r="X289">
        <v>11339.1</v>
      </c>
      <c r="Y289">
        <v>58.35</v>
      </c>
      <c r="Z289">
        <v>61235.535561268203</v>
      </c>
      <c r="AA289">
        <v>14.8524590163934</v>
      </c>
      <c r="AB289">
        <v>14.238832939160201</v>
      </c>
      <c r="AC289">
        <v>6</v>
      </c>
      <c r="AD289">
        <v>138.47265033333301</v>
      </c>
      <c r="AE289">
        <v>0.27679999999999999</v>
      </c>
      <c r="AF289">
        <v>0.117141098386422</v>
      </c>
      <c r="AG289">
        <v>0.14743950142468601</v>
      </c>
      <c r="AH289">
        <v>0.28275754942368803</v>
      </c>
      <c r="AI289">
        <v>199.248732031804</v>
      </c>
      <c r="AJ289">
        <v>5.4661581583032799</v>
      </c>
      <c r="AK289">
        <v>1.2123296062050299</v>
      </c>
      <c r="AL289">
        <v>3.2160738297602398</v>
      </c>
      <c r="AM289">
        <v>3</v>
      </c>
      <c r="AN289">
        <v>1.0373137434933899</v>
      </c>
      <c r="AO289">
        <v>145</v>
      </c>
      <c r="AP289">
        <v>2.6881720430107499E-3</v>
      </c>
      <c r="AQ289">
        <v>2.38</v>
      </c>
      <c r="AR289">
        <v>3.3817011848827199</v>
      </c>
      <c r="AS289">
        <v>174373.85</v>
      </c>
      <c r="AT289">
        <v>0.61688876479646104</v>
      </c>
      <c r="AU289">
        <v>11081130.109999999</v>
      </c>
    </row>
    <row r="290" spans="1:47" ht="14.5" x14ac:dyDescent="0.35">
      <c r="A290" s="150" t="s">
        <v>1060</v>
      </c>
      <c r="B290" s="150" t="s">
        <v>367</v>
      </c>
      <c r="C290" t="s">
        <v>167</v>
      </c>
      <c r="D290" t="s">
        <v>2088</v>
      </c>
      <c r="E290">
        <v>74.606999999999999</v>
      </c>
      <c r="F290" t="s">
        <v>1837</v>
      </c>
      <c r="G290" s="151">
        <v>542513</v>
      </c>
      <c r="H290">
        <v>0.44297925446727399</v>
      </c>
      <c r="I290">
        <v>549042</v>
      </c>
      <c r="J290">
        <v>0</v>
      </c>
      <c r="K290">
        <v>0.62468919809367296</v>
      </c>
      <c r="L290" s="152">
        <v>140523.8339</v>
      </c>
      <c r="M290" s="151">
        <v>29358</v>
      </c>
      <c r="N290">
        <v>56</v>
      </c>
      <c r="O290">
        <v>22.306395999999999</v>
      </c>
      <c r="P290">
        <v>0</v>
      </c>
      <c r="Q290">
        <v>44.955466999999999</v>
      </c>
      <c r="R290">
        <v>15063.7</v>
      </c>
      <c r="S290">
        <v>758.789762</v>
      </c>
      <c r="T290">
        <v>977.42769230140902</v>
      </c>
      <c r="U290">
        <v>0.51560835239629899</v>
      </c>
      <c r="V290">
        <v>0.17879957109911601</v>
      </c>
      <c r="W290">
        <v>4.8546068812140896E-3</v>
      </c>
      <c r="X290">
        <v>11694.1</v>
      </c>
      <c r="Y290">
        <v>55.67</v>
      </c>
      <c r="Z290">
        <v>59043.372552541798</v>
      </c>
      <c r="AA290">
        <v>14.9206349206349</v>
      </c>
      <c r="AB290">
        <v>13.6301376324771</v>
      </c>
      <c r="AC290">
        <v>7.5</v>
      </c>
      <c r="AD290">
        <v>101.17196826666699</v>
      </c>
      <c r="AE290">
        <v>0.21390000000000001</v>
      </c>
      <c r="AF290">
        <v>0.110040810402617</v>
      </c>
      <c r="AG290">
        <v>0.14893345229069299</v>
      </c>
      <c r="AH290">
        <v>0.26123712477993999</v>
      </c>
      <c r="AI290">
        <v>247.31619929263101</v>
      </c>
      <c r="AJ290">
        <v>7.2436903245746302</v>
      </c>
      <c r="AK290">
        <v>1.2984387272795099</v>
      </c>
      <c r="AL290">
        <v>1.9028560542680699</v>
      </c>
      <c r="AM290">
        <v>5.0999999999999996</v>
      </c>
      <c r="AN290">
        <v>1.19062037445792</v>
      </c>
      <c r="AO290">
        <v>25</v>
      </c>
      <c r="AP290">
        <v>1.2820512820512799E-2</v>
      </c>
      <c r="AQ290">
        <v>11.52</v>
      </c>
      <c r="AR290">
        <v>3.58280564252295</v>
      </c>
      <c r="AS290">
        <v>142800.54</v>
      </c>
      <c r="AT290">
        <v>0.70869432737549198</v>
      </c>
      <c r="AU290">
        <v>11430155.49</v>
      </c>
    </row>
    <row r="291" spans="1:47" ht="14.5" x14ac:dyDescent="0.35">
      <c r="A291" s="150" t="s">
        <v>1061</v>
      </c>
      <c r="B291" s="150" t="s">
        <v>758</v>
      </c>
      <c r="C291" t="s">
        <v>182</v>
      </c>
      <c r="D291" t="s">
        <v>2085</v>
      </c>
      <c r="E291">
        <v>82.522000000000006</v>
      </c>
      <c r="F291" t="s">
        <v>1838</v>
      </c>
      <c r="G291" s="151">
        <v>-196835</v>
      </c>
      <c r="H291">
        <v>0.59598671827344796</v>
      </c>
      <c r="I291">
        <v>-196835</v>
      </c>
      <c r="J291">
        <v>0</v>
      </c>
      <c r="K291">
        <v>0.82175896943261695</v>
      </c>
      <c r="L291" s="152">
        <v>211199.5624</v>
      </c>
      <c r="M291" s="151">
        <v>55313</v>
      </c>
      <c r="N291">
        <v>395</v>
      </c>
      <c r="O291">
        <v>153.48885100000001</v>
      </c>
      <c r="P291">
        <v>0</v>
      </c>
      <c r="Q291">
        <v>-203.39280199999999</v>
      </c>
      <c r="R291">
        <v>12498.7</v>
      </c>
      <c r="S291">
        <v>4861.6518400000004</v>
      </c>
      <c r="T291">
        <v>5600.1413166649199</v>
      </c>
      <c r="U291">
        <v>0.141403972481913</v>
      </c>
      <c r="V291">
        <v>0.11430229257223</v>
      </c>
      <c r="W291">
        <v>1.5165112687295999E-2</v>
      </c>
      <c r="X291">
        <v>10850.5</v>
      </c>
      <c r="Y291">
        <v>304.16000000000003</v>
      </c>
      <c r="Z291">
        <v>58500.6301288795</v>
      </c>
      <c r="AA291">
        <v>9.4512195121951201</v>
      </c>
      <c r="AB291">
        <v>15.983863229879001</v>
      </c>
      <c r="AC291">
        <v>34.5</v>
      </c>
      <c r="AD291">
        <v>140.917444637681</v>
      </c>
      <c r="AE291">
        <v>0.50319999999999998</v>
      </c>
      <c r="AF291">
        <v>0.106514500636916</v>
      </c>
      <c r="AG291">
        <v>0.199811387540799</v>
      </c>
      <c r="AH291">
        <v>0.31129244101967302</v>
      </c>
      <c r="AI291">
        <v>173.28225626292499</v>
      </c>
      <c r="AJ291">
        <v>6.1319029649659704</v>
      </c>
      <c r="AK291">
        <v>1.3097251192372601</v>
      </c>
      <c r="AL291">
        <v>2.5668456194995999</v>
      </c>
      <c r="AM291">
        <v>3</v>
      </c>
      <c r="AN291">
        <v>1.34209329046258</v>
      </c>
      <c r="AO291">
        <v>100</v>
      </c>
      <c r="AP291">
        <v>6.0137457044673499E-2</v>
      </c>
      <c r="AQ291">
        <v>39.94</v>
      </c>
      <c r="AR291">
        <v>2.8618401859257898</v>
      </c>
      <c r="AS291">
        <v>1505910.43</v>
      </c>
      <c r="AT291">
        <v>0.59905679209549401</v>
      </c>
      <c r="AU291">
        <v>60764087.670000002</v>
      </c>
    </row>
    <row r="292" spans="1:47" ht="14.5" x14ac:dyDescent="0.35">
      <c r="A292" s="150" t="s">
        <v>1062</v>
      </c>
      <c r="B292" s="150" t="s">
        <v>218</v>
      </c>
      <c r="C292" t="s">
        <v>144</v>
      </c>
      <c r="D292" t="s">
        <v>2088</v>
      </c>
      <c r="E292">
        <v>41.343000000000004</v>
      </c>
      <c r="F292" t="s">
        <v>1839</v>
      </c>
      <c r="G292" s="151">
        <v>1785789</v>
      </c>
      <c r="H292">
        <v>1.03803721142946</v>
      </c>
      <c r="I292">
        <v>1785789</v>
      </c>
      <c r="J292">
        <v>0</v>
      </c>
      <c r="K292">
        <v>0.52175802438839602</v>
      </c>
      <c r="L292" s="152">
        <v>107157.29180000001</v>
      </c>
      <c r="M292" s="151">
        <v>28010</v>
      </c>
      <c r="N292">
        <v>3</v>
      </c>
      <c r="O292">
        <v>44.283920000000002</v>
      </c>
      <c r="P292">
        <v>55.898983000000001</v>
      </c>
      <c r="Q292">
        <v>-23.112586</v>
      </c>
      <c r="R292">
        <v>21078.6</v>
      </c>
      <c r="S292">
        <v>526.647829</v>
      </c>
      <c r="T292">
        <v>773.02470972133403</v>
      </c>
      <c r="U292">
        <v>0.99234251471679402</v>
      </c>
      <c r="V292">
        <v>0.17835143112305499</v>
      </c>
      <c r="W292">
        <v>0.107609267292736</v>
      </c>
      <c r="X292">
        <v>14360.5</v>
      </c>
      <c r="Y292">
        <v>28.98</v>
      </c>
      <c r="Z292">
        <v>65177.398205659098</v>
      </c>
      <c r="AA292">
        <v>12.696969696969701</v>
      </c>
      <c r="AB292">
        <v>18.172802933057302</v>
      </c>
      <c r="AC292">
        <v>7.05</v>
      </c>
      <c r="AD292">
        <v>74.701819716312102</v>
      </c>
      <c r="AE292">
        <v>0.56610000000000005</v>
      </c>
      <c r="AF292">
        <v>0.15594934417654199</v>
      </c>
      <c r="AG292">
        <v>0.11816785956452699</v>
      </c>
      <c r="AH292">
        <v>0.27915257612108602</v>
      </c>
      <c r="AI292">
        <v>303.42857446774002</v>
      </c>
      <c r="AJ292">
        <v>3.4816881101376702</v>
      </c>
      <c r="AK292">
        <v>0.96026188986232797</v>
      </c>
      <c r="AL292">
        <v>0.41916395494367997</v>
      </c>
      <c r="AM292">
        <v>1</v>
      </c>
      <c r="AN292" t="s">
        <v>1553</v>
      </c>
      <c r="AO292">
        <v>2</v>
      </c>
      <c r="AP292">
        <v>0</v>
      </c>
      <c r="AQ292">
        <v>8</v>
      </c>
      <c r="AR292" t="s">
        <v>1553</v>
      </c>
      <c r="AS292" t="s">
        <v>1553</v>
      </c>
      <c r="AT292" t="s">
        <v>1553</v>
      </c>
      <c r="AU292">
        <v>11101001.890000001</v>
      </c>
    </row>
    <row r="293" spans="1:47" ht="14.5" x14ac:dyDescent="0.35">
      <c r="A293" s="150" t="s">
        <v>1063</v>
      </c>
      <c r="B293" s="150" t="s">
        <v>643</v>
      </c>
      <c r="C293" t="s">
        <v>146</v>
      </c>
      <c r="D293" t="s">
        <v>2085</v>
      </c>
      <c r="E293">
        <v>80.605999999999995</v>
      </c>
      <c r="F293" t="s">
        <v>1840</v>
      </c>
      <c r="G293" s="151">
        <v>591552</v>
      </c>
      <c r="H293">
        <v>0.59929523301331</v>
      </c>
      <c r="I293">
        <v>479423</v>
      </c>
      <c r="J293">
        <v>0</v>
      </c>
      <c r="K293">
        <v>0.73404887245012895</v>
      </c>
      <c r="L293" s="152">
        <v>218620.13140000001</v>
      </c>
      <c r="M293" s="151">
        <v>40092.5</v>
      </c>
      <c r="N293">
        <v>138</v>
      </c>
      <c r="O293">
        <v>53.063597000000001</v>
      </c>
      <c r="P293">
        <v>0</v>
      </c>
      <c r="Q293">
        <v>-71.551293999999999</v>
      </c>
      <c r="R293">
        <v>13579.2</v>
      </c>
      <c r="S293">
        <v>1656.7543310000001</v>
      </c>
      <c r="T293">
        <v>2051.6475560663998</v>
      </c>
      <c r="U293">
        <v>0.36661194579970602</v>
      </c>
      <c r="V293">
        <v>0.17288464477839299</v>
      </c>
      <c r="W293">
        <v>1.65383602670057E-3</v>
      </c>
      <c r="X293">
        <v>10965.6</v>
      </c>
      <c r="Y293">
        <v>119</v>
      </c>
      <c r="Z293">
        <v>64073.403361344499</v>
      </c>
      <c r="AA293">
        <v>17.2016806722689</v>
      </c>
      <c r="AB293">
        <v>13.922305302521</v>
      </c>
      <c r="AC293">
        <v>16</v>
      </c>
      <c r="AD293">
        <v>103.54714568750001</v>
      </c>
      <c r="AE293">
        <v>0.3145</v>
      </c>
      <c r="AF293">
        <v>0.117377796915434</v>
      </c>
      <c r="AG293">
        <v>0.15275585064519501</v>
      </c>
      <c r="AH293">
        <v>0.27470817383689999</v>
      </c>
      <c r="AI293">
        <v>166.121189394374</v>
      </c>
      <c r="AJ293">
        <v>6.8736907296655101</v>
      </c>
      <c r="AK293">
        <v>1.7929640435720999</v>
      </c>
      <c r="AL293">
        <v>4.0597458052045301</v>
      </c>
      <c r="AM293">
        <v>0.5</v>
      </c>
      <c r="AN293">
        <v>1.68293293807913</v>
      </c>
      <c r="AO293">
        <v>198</v>
      </c>
      <c r="AP293">
        <v>4.8672566371681401E-2</v>
      </c>
      <c r="AQ293">
        <v>5.31</v>
      </c>
      <c r="AR293">
        <v>3.2049441449136098</v>
      </c>
      <c r="AS293">
        <v>265723.56</v>
      </c>
      <c r="AT293">
        <v>0.62526537080838396</v>
      </c>
      <c r="AU293">
        <v>22497463.420000002</v>
      </c>
    </row>
    <row r="294" spans="1:47" ht="14.5" x14ac:dyDescent="0.35">
      <c r="A294" s="150" t="s">
        <v>1064</v>
      </c>
      <c r="B294" s="150" t="s">
        <v>219</v>
      </c>
      <c r="C294" t="s">
        <v>220</v>
      </c>
      <c r="D294" t="s">
        <v>2086</v>
      </c>
      <c r="E294">
        <v>76.876999999999995</v>
      </c>
      <c r="F294" t="s">
        <v>1841</v>
      </c>
      <c r="G294" s="151">
        <v>1165780</v>
      </c>
      <c r="H294">
        <v>0.201152594664298</v>
      </c>
      <c r="I294">
        <v>1165780</v>
      </c>
      <c r="J294">
        <v>6.2907641921211999E-4</v>
      </c>
      <c r="K294">
        <v>0.86714018463754305</v>
      </c>
      <c r="L294" s="152">
        <v>237780.16759999999</v>
      </c>
      <c r="M294" s="151">
        <v>32744</v>
      </c>
      <c r="N294">
        <v>0</v>
      </c>
      <c r="O294">
        <v>57.668515999999997</v>
      </c>
      <c r="P294">
        <v>3</v>
      </c>
      <c r="Q294">
        <v>31.609362000000001</v>
      </c>
      <c r="R294">
        <v>14515.5</v>
      </c>
      <c r="S294">
        <v>3487.1700350000001</v>
      </c>
      <c r="T294">
        <v>5266.5341739380601</v>
      </c>
      <c r="U294">
        <v>1</v>
      </c>
      <c r="V294">
        <v>0.221199692948153</v>
      </c>
      <c r="W294">
        <v>2.8676548317495498E-4</v>
      </c>
      <c r="X294">
        <v>9611.2000000000007</v>
      </c>
      <c r="Y294">
        <v>237.68</v>
      </c>
      <c r="Z294">
        <v>68559.978921238595</v>
      </c>
      <c r="AA294">
        <v>14.032</v>
      </c>
      <c r="AB294">
        <v>14.671701594580901</v>
      </c>
      <c r="AC294">
        <v>24</v>
      </c>
      <c r="AD294">
        <v>145.29875145833299</v>
      </c>
      <c r="AE294">
        <v>0.45300000000000001</v>
      </c>
      <c r="AF294">
        <v>9.5925389732963301E-2</v>
      </c>
      <c r="AG294">
        <v>0.205442593536424</v>
      </c>
      <c r="AH294">
        <v>0.30771169449735403</v>
      </c>
      <c r="AI294">
        <v>209.4004572966</v>
      </c>
      <c r="AJ294">
        <v>5.4727050526214898</v>
      </c>
      <c r="AK294">
        <v>1.12183210424327</v>
      </c>
      <c r="AL294">
        <v>3.5970435008867301</v>
      </c>
      <c r="AM294">
        <v>4.4000000000000004</v>
      </c>
      <c r="AN294">
        <v>1.1942408313323001</v>
      </c>
      <c r="AO294">
        <v>317</v>
      </c>
      <c r="AP294">
        <v>2.3501762632197401E-3</v>
      </c>
      <c r="AQ294">
        <v>5.14</v>
      </c>
      <c r="AR294">
        <v>2.7152660487417499</v>
      </c>
      <c r="AS294">
        <v>108522.16</v>
      </c>
      <c r="AT294">
        <v>0.59794267467596496</v>
      </c>
      <c r="AU294">
        <v>50617891.409999996</v>
      </c>
    </row>
    <row r="295" spans="1:47" ht="14.5" x14ac:dyDescent="0.35">
      <c r="A295" s="150" t="s">
        <v>1065</v>
      </c>
      <c r="B295" s="150" t="s">
        <v>221</v>
      </c>
      <c r="C295" t="s">
        <v>222</v>
      </c>
      <c r="D295" t="s">
        <v>2086</v>
      </c>
      <c r="E295">
        <v>70.241</v>
      </c>
      <c r="F295" t="s">
        <v>1698</v>
      </c>
      <c r="G295" s="151">
        <v>1937378</v>
      </c>
      <c r="H295">
        <v>0.449088573979252</v>
      </c>
      <c r="I295">
        <v>1817714</v>
      </c>
      <c r="J295">
        <v>3.4975169662225599E-3</v>
      </c>
      <c r="K295">
        <v>0.67795549698345103</v>
      </c>
      <c r="L295" s="152">
        <v>186874.7605</v>
      </c>
      <c r="M295" s="151">
        <v>38439</v>
      </c>
      <c r="N295">
        <v>68</v>
      </c>
      <c r="O295">
        <v>64.679607000000004</v>
      </c>
      <c r="P295">
        <v>0</v>
      </c>
      <c r="Q295">
        <v>59.276327999999999</v>
      </c>
      <c r="R295">
        <v>11055.1</v>
      </c>
      <c r="S295">
        <v>2077.0569770000002</v>
      </c>
      <c r="T295">
        <v>2534.7017320980099</v>
      </c>
      <c r="U295">
        <v>0.30628685300624803</v>
      </c>
      <c r="V295">
        <v>0.17427199302101801</v>
      </c>
      <c r="W295">
        <v>1.0735079127297299E-2</v>
      </c>
      <c r="X295">
        <v>9059.1</v>
      </c>
      <c r="Y295">
        <v>121.29</v>
      </c>
      <c r="Z295">
        <v>60753.730315772103</v>
      </c>
      <c r="AA295">
        <v>13.514705882352899</v>
      </c>
      <c r="AB295">
        <v>17.1247174293017</v>
      </c>
      <c r="AC295">
        <v>17</v>
      </c>
      <c r="AD295">
        <v>122.17982217647101</v>
      </c>
      <c r="AE295">
        <v>0.3019</v>
      </c>
      <c r="AF295">
        <v>0.11063028973951999</v>
      </c>
      <c r="AG295">
        <v>0.15886516109625501</v>
      </c>
      <c r="AH295">
        <v>0.28003658767244399</v>
      </c>
      <c r="AI295">
        <v>159.64030051738001</v>
      </c>
      <c r="AJ295">
        <v>7.1995519961879699</v>
      </c>
      <c r="AK295">
        <v>1.56091190112853</v>
      </c>
      <c r="AL295">
        <v>2.59573713289624</v>
      </c>
      <c r="AM295">
        <v>0</v>
      </c>
      <c r="AN295">
        <v>1.62437916720454</v>
      </c>
      <c r="AO295">
        <v>57</v>
      </c>
      <c r="AP295">
        <v>0</v>
      </c>
      <c r="AQ295">
        <v>20.21</v>
      </c>
      <c r="AR295">
        <v>3.4335215214467198</v>
      </c>
      <c r="AS295">
        <v>167536.95999999999</v>
      </c>
      <c r="AT295">
        <v>0.58146909681257397</v>
      </c>
      <c r="AU295">
        <v>22962026.98</v>
      </c>
    </row>
    <row r="296" spans="1:47" ht="14.5" x14ac:dyDescent="0.35">
      <c r="A296" s="150" t="s">
        <v>1066</v>
      </c>
      <c r="B296" s="150" t="s">
        <v>223</v>
      </c>
      <c r="C296" t="s">
        <v>172</v>
      </c>
      <c r="D296" t="s">
        <v>2089</v>
      </c>
      <c r="E296">
        <v>41.610999999999997</v>
      </c>
      <c r="F296" t="s">
        <v>1842</v>
      </c>
      <c r="G296" s="151">
        <v>-5723383</v>
      </c>
      <c r="H296">
        <v>0.226604419915855</v>
      </c>
      <c r="I296">
        <v>-4020112</v>
      </c>
      <c r="J296">
        <v>0</v>
      </c>
      <c r="K296">
        <v>0.829413873648149</v>
      </c>
      <c r="L296" s="152">
        <v>63031.839699999997</v>
      </c>
      <c r="M296" s="151">
        <v>26250.5</v>
      </c>
      <c r="N296">
        <v>94</v>
      </c>
      <c r="O296">
        <v>2182.7383140000002</v>
      </c>
      <c r="P296">
        <v>868.24902599999996</v>
      </c>
      <c r="Q296">
        <v>-917.16323499999999</v>
      </c>
      <c r="R296">
        <v>17745.5</v>
      </c>
      <c r="S296">
        <v>5927.1978499999996</v>
      </c>
      <c r="T296">
        <v>8772.5636234753892</v>
      </c>
      <c r="U296">
        <v>1</v>
      </c>
      <c r="V296">
        <v>0.19145793100191499</v>
      </c>
      <c r="W296">
        <v>7.7549932806781505E-2</v>
      </c>
      <c r="X296">
        <v>11989.8</v>
      </c>
      <c r="Y296">
        <v>416.12</v>
      </c>
      <c r="Z296">
        <v>74120.033355762804</v>
      </c>
      <c r="AA296">
        <v>16.115384615384599</v>
      </c>
      <c r="AB296">
        <v>14.243962919350199</v>
      </c>
      <c r="AC296">
        <v>70.5</v>
      </c>
      <c r="AD296">
        <v>84.073728368794306</v>
      </c>
      <c r="AE296">
        <v>0.50319999999999998</v>
      </c>
      <c r="AF296">
        <v>0.111884959172493</v>
      </c>
      <c r="AG296">
        <v>0.134737582492064</v>
      </c>
      <c r="AH296">
        <v>0.25123108649105502</v>
      </c>
      <c r="AI296">
        <v>191.44020981179199</v>
      </c>
      <c r="AJ296">
        <v>8.7497978856159904</v>
      </c>
      <c r="AK296">
        <v>1.5407004205502099</v>
      </c>
      <c r="AL296">
        <v>4.4932403604816802</v>
      </c>
      <c r="AM296">
        <v>0.5</v>
      </c>
      <c r="AN296" t="s">
        <v>1553</v>
      </c>
      <c r="AO296" t="s">
        <v>1553</v>
      </c>
      <c r="AP296">
        <v>0.45505226480836197</v>
      </c>
      <c r="AQ296" t="s">
        <v>1553</v>
      </c>
      <c r="AR296">
        <v>4.27369485908768</v>
      </c>
      <c r="AS296">
        <v>229209.91</v>
      </c>
      <c r="AT296">
        <v>0.61055832647800001</v>
      </c>
      <c r="AU296">
        <v>105181279.98</v>
      </c>
    </row>
    <row r="297" spans="1:47" ht="14.5" x14ac:dyDescent="0.35">
      <c r="A297" s="150" t="s">
        <v>1067</v>
      </c>
      <c r="B297" s="150" t="s">
        <v>739</v>
      </c>
      <c r="C297" t="s">
        <v>191</v>
      </c>
      <c r="D297" t="s">
        <v>2085</v>
      </c>
      <c r="E297">
        <v>88.531000000000006</v>
      </c>
      <c r="F297" t="s">
        <v>1760</v>
      </c>
      <c r="G297" s="151">
        <v>814808</v>
      </c>
      <c r="H297">
        <v>0.29946905278713698</v>
      </c>
      <c r="I297">
        <v>814808</v>
      </c>
      <c r="J297">
        <v>0</v>
      </c>
      <c r="K297">
        <v>0.65938706151038295</v>
      </c>
      <c r="L297" s="152">
        <v>318635.49939999997</v>
      </c>
      <c r="M297" s="151">
        <v>33492</v>
      </c>
      <c r="N297" t="s">
        <v>1553</v>
      </c>
      <c r="O297">
        <v>4.4361629999999996</v>
      </c>
      <c r="P297">
        <v>0</v>
      </c>
      <c r="Q297">
        <v>31.547326000000002</v>
      </c>
      <c r="R297">
        <v>20944.2</v>
      </c>
      <c r="S297">
        <v>433.992591</v>
      </c>
      <c r="T297">
        <v>580.38022883777001</v>
      </c>
      <c r="U297">
        <v>0.70860720523221998</v>
      </c>
      <c r="V297">
        <v>0.215645054641036</v>
      </c>
      <c r="W297">
        <v>5.3827001853126097E-3</v>
      </c>
      <c r="X297">
        <v>15661.5</v>
      </c>
      <c r="Y297">
        <v>40.22</v>
      </c>
      <c r="Z297">
        <v>57501.364495276001</v>
      </c>
      <c r="AA297">
        <v>10.0181818181818</v>
      </c>
      <c r="AB297">
        <v>10.790467205370501</v>
      </c>
      <c r="AC297">
        <v>4.0599999999999996</v>
      </c>
      <c r="AD297">
        <v>106.894726847291</v>
      </c>
      <c r="AE297">
        <v>0.49059999999999998</v>
      </c>
      <c r="AF297">
        <v>0.107148749690631</v>
      </c>
      <c r="AG297">
        <v>0.14652755090596301</v>
      </c>
      <c r="AH297">
        <v>0.25793343874045899</v>
      </c>
      <c r="AI297">
        <v>406.35486332530502</v>
      </c>
      <c r="AJ297">
        <v>11.098523489552299</v>
      </c>
      <c r="AK297">
        <v>1.65031652065436</v>
      </c>
      <c r="AL297">
        <v>2.39694400498994</v>
      </c>
      <c r="AM297">
        <v>0</v>
      </c>
      <c r="AN297">
        <v>0.96770263388169597</v>
      </c>
      <c r="AO297">
        <v>23</v>
      </c>
      <c r="AP297">
        <v>2.83018867924528E-2</v>
      </c>
      <c r="AQ297">
        <v>8.6999999999999993</v>
      </c>
      <c r="AR297">
        <v>3.9725812025776901</v>
      </c>
      <c r="AS297">
        <v>28923.51</v>
      </c>
      <c r="AT297">
        <v>0.57279523670229904</v>
      </c>
      <c r="AU297">
        <v>9089624.1600000001</v>
      </c>
    </row>
    <row r="298" spans="1:47" ht="14.5" x14ac:dyDescent="0.35">
      <c r="A298" s="150" t="s">
        <v>1068</v>
      </c>
      <c r="B298" s="150" t="s">
        <v>368</v>
      </c>
      <c r="C298" t="s">
        <v>101</v>
      </c>
      <c r="D298" t="s">
        <v>2086</v>
      </c>
      <c r="E298">
        <v>77.903999999999996</v>
      </c>
      <c r="F298" t="s">
        <v>1843</v>
      </c>
      <c r="G298" s="151">
        <v>1594567</v>
      </c>
      <c r="H298">
        <v>0.73903833853145695</v>
      </c>
      <c r="I298">
        <v>1800633</v>
      </c>
      <c r="J298">
        <v>7.5055731125122198E-3</v>
      </c>
      <c r="K298">
        <v>0.72071997889716999</v>
      </c>
      <c r="L298" s="152">
        <v>208894.3407</v>
      </c>
      <c r="M298" s="151">
        <v>31591</v>
      </c>
      <c r="N298">
        <v>70</v>
      </c>
      <c r="O298">
        <v>33.929912000000002</v>
      </c>
      <c r="P298">
        <v>0</v>
      </c>
      <c r="Q298">
        <v>32.578057000000001</v>
      </c>
      <c r="R298">
        <v>15597.5</v>
      </c>
      <c r="S298">
        <v>883.43973200000005</v>
      </c>
      <c r="T298">
        <v>1040.22324566459</v>
      </c>
      <c r="U298">
        <v>0.26475378741512201</v>
      </c>
      <c r="V298">
        <v>0.13375733931785599</v>
      </c>
      <c r="W298">
        <v>1.53193585366161E-3</v>
      </c>
      <c r="X298">
        <v>13246.6</v>
      </c>
      <c r="Y298">
        <v>71</v>
      </c>
      <c r="Z298">
        <v>57979.655774647901</v>
      </c>
      <c r="AA298">
        <v>14.5135135135135</v>
      </c>
      <c r="AB298">
        <v>12.442813126760599</v>
      </c>
      <c r="AC298">
        <v>11</v>
      </c>
      <c r="AD298">
        <v>80.312702909090902</v>
      </c>
      <c r="AE298">
        <v>0.46550000000000002</v>
      </c>
      <c r="AF298">
        <v>0.11951734289534501</v>
      </c>
      <c r="AG298">
        <v>0.245254076370788</v>
      </c>
      <c r="AH298">
        <v>0.37082719900536598</v>
      </c>
      <c r="AI298">
        <v>205.579388634515</v>
      </c>
      <c r="AJ298">
        <v>6.8291523921218804</v>
      </c>
      <c r="AK298">
        <v>0.80159682188341397</v>
      </c>
      <c r="AL298">
        <v>4.3680265613901801</v>
      </c>
      <c r="AM298">
        <v>1.5</v>
      </c>
      <c r="AN298">
        <v>1.11373795875536</v>
      </c>
      <c r="AO298">
        <v>118</v>
      </c>
      <c r="AP298">
        <v>7.0652173913043501E-2</v>
      </c>
      <c r="AQ298">
        <v>3.1</v>
      </c>
      <c r="AR298">
        <v>2.6511475877472499</v>
      </c>
      <c r="AS298">
        <v>282394.56</v>
      </c>
      <c r="AT298">
        <v>0.70405984914932995</v>
      </c>
      <c r="AU298">
        <v>13779445.869999999</v>
      </c>
    </row>
    <row r="299" spans="1:47" ht="14.5" x14ac:dyDescent="0.35">
      <c r="A299" s="150" t="s">
        <v>1069</v>
      </c>
      <c r="B299" s="150" t="s">
        <v>710</v>
      </c>
      <c r="C299" t="s">
        <v>99</v>
      </c>
      <c r="D299" t="s">
        <v>2089</v>
      </c>
      <c r="E299">
        <v>86.924000000000007</v>
      </c>
      <c r="F299" t="s">
        <v>1844</v>
      </c>
      <c r="G299" s="151">
        <v>974181</v>
      </c>
      <c r="H299">
        <v>0.25973045441081</v>
      </c>
      <c r="I299">
        <v>881086</v>
      </c>
      <c r="J299">
        <v>3.3050783922491602E-3</v>
      </c>
      <c r="K299">
        <v>0.79292927754579901</v>
      </c>
      <c r="L299" s="152">
        <v>154189.9382</v>
      </c>
      <c r="M299" s="151">
        <v>36547</v>
      </c>
      <c r="N299">
        <v>84</v>
      </c>
      <c r="O299">
        <v>39.380136</v>
      </c>
      <c r="P299">
        <v>1</v>
      </c>
      <c r="Q299">
        <v>58.360835999999999</v>
      </c>
      <c r="R299">
        <v>11031.7</v>
      </c>
      <c r="S299">
        <v>2759.9204850000001</v>
      </c>
      <c r="T299">
        <v>3292.9434126921201</v>
      </c>
      <c r="U299">
        <v>0.30534993402173999</v>
      </c>
      <c r="V299">
        <v>0.154365562093359</v>
      </c>
      <c r="W299">
        <v>4.1866829362658302E-3</v>
      </c>
      <c r="X299">
        <v>9246</v>
      </c>
      <c r="Y299">
        <v>158.43</v>
      </c>
      <c r="Z299">
        <v>66180.481979423101</v>
      </c>
      <c r="AA299">
        <v>16.174157303370801</v>
      </c>
      <c r="AB299">
        <v>17.420441109638301</v>
      </c>
      <c r="AC299">
        <v>17</v>
      </c>
      <c r="AD299">
        <v>162.34826382352901</v>
      </c>
      <c r="AE299">
        <v>0.3397</v>
      </c>
      <c r="AF299">
        <v>0.10432198689477599</v>
      </c>
      <c r="AG299">
        <v>0.17566784823363901</v>
      </c>
      <c r="AH299">
        <v>0.28358033252810899</v>
      </c>
      <c r="AI299">
        <v>164.75764518266499</v>
      </c>
      <c r="AJ299">
        <v>5.9417502276135998</v>
      </c>
      <c r="AK299">
        <v>1.1446569962042401</v>
      </c>
      <c r="AL299">
        <v>3.5826555359585499</v>
      </c>
      <c r="AM299">
        <v>1.3</v>
      </c>
      <c r="AN299">
        <v>1.0230307017797</v>
      </c>
      <c r="AO299">
        <v>37</v>
      </c>
      <c r="AP299">
        <v>1.0439970171513799E-2</v>
      </c>
      <c r="AQ299">
        <v>34.840000000000003</v>
      </c>
      <c r="AR299">
        <v>2.6552241329622102</v>
      </c>
      <c r="AS299">
        <v>761334.16</v>
      </c>
      <c r="AT299">
        <v>0.630692485733375</v>
      </c>
      <c r="AU299">
        <v>30446678.07</v>
      </c>
    </row>
    <row r="300" spans="1:47" ht="14.5" x14ac:dyDescent="0.35">
      <c r="A300" s="150" t="s">
        <v>1070</v>
      </c>
      <c r="B300" s="150" t="s">
        <v>224</v>
      </c>
      <c r="C300" t="s">
        <v>144</v>
      </c>
      <c r="D300" t="s">
        <v>2087</v>
      </c>
      <c r="E300">
        <v>95.197000000000003</v>
      </c>
      <c r="F300" t="s">
        <v>1845</v>
      </c>
      <c r="G300" s="151">
        <v>348329</v>
      </c>
      <c r="H300">
        <v>0.29202683745672398</v>
      </c>
      <c r="I300">
        <v>348329</v>
      </c>
      <c r="J300">
        <v>0</v>
      </c>
      <c r="K300">
        <v>0.84947994761379098</v>
      </c>
      <c r="L300" s="152">
        <v>223277.93979999999</v>
      </c>
      <c r="M300" s="151">
        <v>56097.5</v>
      </c>
      <c r="N300">
        <v>139</v>
      </c>
      <c r="O300">
        <v>37.703600999999999</v>
      </c>
      <c r="P300">
        <v>7.13</v>
      </c>
      <c r="Q300">
        <v>-41.146031000000001</v>
      </c>
      <c r="R300">
        <v>13452.3</v>
      </c>
      <c r="S300">
        <v>4138.3223260000004</v>
      </c>
      <c r="T300">
        <v>4943.0125346115301</v>
      </c>
      <c r="U300">
        <v>0.112481362090982</v>
      </c>
      <c r="V300">
        <v>0.14041332700192399</v>
      </c>
      <c r="W300">
        <v>1.9081507862227402E-2</v>
      </c>
      <c r="X300">
        <v>11262.4</v>
      </c>
      <c r="Y300">
        <v>235.94</v>
      </c>
      <c r="Z300">
        <v>81511.178350428105</v>
      </c>
      <c r="AA300">
        <v>12.921487603305801</v>
      </c>
      <c r="AB300">
        <v>17.539723344918201</v>
      </c>
      <c r="AC300">
        <v>27.2</v>
      </c>
      <c r="AD300">
        <v>152.14420316176501</v>
      </c>
      <c r="AE300" t="s">
        <v>1553</v>
      </c>
      <c r="AF300">
        <v>0.116320133274538</v>
      </c>
      <c r="AG300">
        <v>0.127923007155199</v>
      </c>
      <c r="AH300">
        <v>0.24523209305631</v>
      </c>
      <c r="AI300">
        <v>151.89029526551201</v>
      </c>
      <c r="AJ300">
        <v>5.6665111817121696</v>
      </c>
      <c r="AK300">
        <v>1.0883563829702601</v>
      </c>
      <c r="AL300">
        <v>2.9069824729425999</v>
      </c>
      <c r="AM300">
        <v>5</v>
      </c>
      <c r="AN300">
        <v>0.72276498586961802</v>
      </c>
      <c r="AO300">
        <v>16</v>
      </c>
      <c r="AP300">
        <v>0.11483253588516699</v>
      </c>
      <c r="AQ300">
        <v>151.88</v>
      </c>
      <c r="AR300">
        <v>2.5319105374242201</v>
      </c>
      <c r="AS300">
        <v>929921.37</v>
      </c>
      <c r="AT300">
        <v>0.48856218015575098</v>
      </c>
      <c r="AU300">
        <v>55669954.159999996</v>
      </c>
    </row>
    <row r="301" spans="1:47" ht="14.5" x14ac:dyDescent="0.35">
      <c r="A301" s="150" t="s">
        <v>1071</v>
      </c>
      <c r="B301" s="150" t="s">
        <v>587</v>
      </c>
      <c r="C301" t="s">
        <v>135</v>
      </c>
      <c r="D301" t="s">
        <v>2088</v>
      </c>
      <c r="E301">
        <v>77.991</v>
      </c>
      <c r="F301" t="s">
        <v>1846</v>
      </c>
      <c r="G301" s="151">
        <v>293093</v>
      </c>
      <c r="H301">
        <v>0.42577719475583797</v>
      </c>
      <c r="I301">
        <v>293093</v>
      </c>
      <c r="J301">
        <v>0</v>
      </c>
      <c r="K301">
        <v>0.80454037703271997</v>
      </c>
      <c r="L301" s="152">
        <v>220409.90919999999</v>
      </c>
      <c r="M301" s="151">
        <v>37078.5</v>
      </c>
      <c r="N301">
        <v>9</v>
      </c>
      <c r="O301">
        <v>4.7993079999999999</v>
      </c>
      <c r="P301">
        <v>0</v>
      </c>
      <c r="Q301">
        <v>243.83341200000001</v>
      </c>
      <c r="R301">
        <v>13033.8</v>
      </c>
      <c r="S301">
        <v>472.28627299999999</v>
      </c>
      <c r="T301">
        <v>572.31501953500003</v>
      </c>
      <c r="U301">
        <v>0.51263370087404603</v>
      </c>
      <c r="V301">
        <v>0.16389533726719199</v>
      </c>
      <c r="W301">
        <v>1.3352727700387799E-3</v>
      </c>
      <c r="X301">
        <v>10755.7</v>
      </c>
      <c r="Y301">
        <v>38.159999999999997</v>
      </c>
      <c r="Z301">
        <v>63845.644654087999</v>
      </c>
      <c r="AA301">
        <v>16.195121951219502</v>
      </c>
      <c r="AB301">
        <v>12.3764746593291</v>
      </c>
      <c r="AC301">
        <v>5.2</v>
      </c>
      <c r="AD301">
        <v>90.824283269230804</v>
      </c>
      <c r="AE301">
        <v>0.21390000000000001</v>
      </c>
      <c r="AF301">
        <v>0.113909439772303</v>
      </c>
      <c r="AG301">
        <v>0.137370341622186</v>
      </c>
      <c r="AH301">
        <v>0.25127978139448898</v>
      </c>
      <c r="AI301">
        <v>248.36631235310099</v>
      </c>
      <c r="AJ301">
        <v>4.8323653878942903</v>
      </c>
      <c r="AK301">
        <v>1.15505566922421</v>
      </c>
      <c r="AL301">
        <v>1.8275348678601899</v>
      </c>
      <c r="AM301">
        <v>0.5</v>
      </c>
      <c r="AN301">
        <v>0.69021459287195397</v>
      </c>
      <c r="AO301">
        <v>6</v>
      </c>
      <c r="AP301">
        <v>0</v>
      </c>
      <c r="AQ301">
        <v>23.5</v>
      </c>
      <c r="AR301">
        <v>3.6620824053452101</v>
      </c>
      <c r="AS301">
        <v>80280</v>
      </c>
      <c r="AT301">
        <v>0.54642000290926696</v>
      </c>
      <c r="AU301">
        <v>6155667.2599999998</v>
      </c>
    </row>
    <row r="302" spans="1:47" ht="14.5" x14ac:dyDescent="0.35">
      <c r="A302" s="150" t="s">
        <v>1072</v>
      </c>
      <c r="B302" s="150" t="s">
        <v>675</v>
      </c>
      <c r="C302" t="s">
        <v>227</v>
      </c>
      <c r="D302" t="s">
        <v>2085</v>
      </c>
      <c r="E302">
        <v>82.272999999999996</v>
      </c>
      <c r="F302" t="s">
        <v>1847</v>
      </c>
      <c r="G302" s="151">
        <v>371043</v>
      </c>
      <c r="H302">
        <v>1.36997476859738</v>
      </c>
      <c r="I302">
        <v>397205</v>
      </c>
      <c r="J302">
        <v>5.1236536543341699E-3</v>
      </c>
      <c r="K302">
        <v>0.59888755468233301</v>
      </c>
      <c r="L302" s="152">
        <v>250653.0705</v>
      </c>
      <c r="M302" s="151">
        <v>35433</v>
      </c>
      <c r="N302">
        <v>55</v>
      </c>
      <c r="O302">
        <v>17.989369</v>
      </c>
      <c r="P302">
        <v>0</v>
      </c>
      <c r="Q302">
        <v>43.012493999999997</v>
      </c>
      <c r="R302">
        <v>14703.9</v>
      </c>
      <c r="S302">
        <v>433.59041200000001</v>
      </c>
      <c r="T302">
        <v>502.41979007687598</v>
      </c>
      <c r="U302">
        <v>0.21958563511778001</v>
      </c>
      <c r="V302">
        <v>0.12749906702272701</v>
      </c>
      <c r="W302">
        <v>0</v>
      </c>
      <c r="X302">
        <v>12689.6</v>
      </c>
      <c r="Y302">
        <v>44.16</v>
      </c>
      <c r="Z302">
        <v>44558.323369565202</v>
      </c>
      <c r="AA302">
        <v>13.482758620689699</v>
      </c>
      <c r="AB302">
        <v>9.8186234601449307</v>
      </c>
      <c r="AC302">
        <v>5.99</v>
      </c>
      <c r="AD302">
        <v>72.385711519198694</v>
      </c>
      <c r="AE302">
        <v>0.46550000000000002</v>
      </c>
      <c r="AF302">
        <v>0.146166978291282</v>
      </c>
      <c r="AG302">
        <v>0.10032214961788601</v>
      </c>
      <c r="AH302">
        <v>0.25221963646011902</v>
      </c>
      <c r="AI302">
        <v>232.5028349566</v>
      </c>
      <c r="AJ302">
        <v>6.2175064229102004</v>
      </c>
      <c r="AK302">
        <v>1.30167174217099</v>
      </c>
      <c r="AL302">
        <v>3.3594323040144398</v>
      </c>
      <c r="AM302">
        <v>0</v>
      </c>
      <c r="AN302">
        <v>0.99776321713123195</v>
      </c>
      <c r="AO302">
        <v>39</v>
      </c>
      <c r="AP302">
        <v>3.4883720930232599E-2</v>
      </c>
      <c r="AQ302">
        <v>6.36</v>
      </c>
      <c r="AR302">
        <v>2.9603421846476499</v>
      </c>
      <c r="AS302">
        <v>91538.17</v>
      </c>
      <c r="AT302">
        <v>0.64115808907693295</v>
      </c>
      <c r="AU302">
        <v>6375487.1600000001</v>
      </c>
    </row>
    <row r="303" spans="1:47" ht="14.5" x14ac:dyDescent="0.35">
      <c r="A303" s="150" t="s">
        <v>1073</v>
      </c>
      <c r="B303" s="150" t="s">
        <v>534</v>
      </c>
      <c r="C303" t="s">
        <v>201</v>
      </c>
      <c r="D303" t="s">
        <v>2085</v>
      </c>
      <c r="E303">
        <v>88.837999999999994</v>
      </c>
      <c r="F303" t="s">
        <v>1848</v>
      </c>
      <c r="G303" s="151">
        <v>-367815</v>
      </c>
      <c r="H303">
        <v>0.95734405109157406</v>
      </c>
      <c r="I303">
        <v>352486</v>
      </c>
      <c r="J303">
        <v>0</v>
      </c>
      <c r="K303">
        <v>0.72179799630903896</v>
      </c>
      <c r="L303" s="152">
        <v>121756.9075</v>
      </c>
      <c r="M303" s="151">
        <v>35492</v>
      </c>
      <c r="N303">
        <v>58</v>
      </c>
      <c r="O303">
        <v>24.309619000000001</v>
      </c>
      <c r="P303">
        <v>0</v>
      </c>
      <c r="Q303">
        <v>45.935977999999999</v>
      </c>
      <c r="R303">
        <v>15511.2</v>
      </c>
      <c r="S303">
        <v>1056.9196420000001</v>
      </c>
      <c r="T303">
        <v>1304.55468471622</v>
      </c>
      <c r="U303">
        <v>0.24198886541272199</v>
      </c>
      <c r="V303">
        <v>0.19618225715593199</v>
      </c>
      <c r="W303">
        <v>0</v>
      </c>
      <c r="X303">
        <v>12566.8</v>
      </c>
      <c r="Y303">
        <v>81.28</v>
      </c>
      <c r="Z303">
        <v>62348.650713582698</v>
      </c>
      <c r="AA303">
        <v>14.8522727272727</v>
      </c>
      <c r="AB303">
        <v>13.003440477362201</v>
      </c>
      <c r="AC303">
        <v>14.61</v>
      </c>
      <c r="AD303">
        <v>72.342206844627</v>
      </c>
      <c r="AE303">
        <v>0.21390000000000001</v>
      </c>
      <c r="AF303">
        <v>0.12504099180408701</v>
      </c>
      <c r="AG303">
        <v>0.14230403892280699</v>
      </c>
      <c r="AH303">
        <v>0.26926744758548699</v>
      </c>
      <c r="AI303">
        <v>206.83313216351399</v>
      </c>
      <c r="AJ303">
        <v>13.188974593560999</v>
      </c>
      <c r="AK303">
        <v>1.58163142823161</v>
      </c>
      <c r="AL303">
        <v>3.0046215108459999</v>
      </c>
      <c r="AM303">
        <v>0</v>
      </c>
      <c r="AN303">
        <v>1.4323846277883701</v>
      </c>
      <c r="AO303">
        <v>114</v>
      </c>
      <c r="AP303">
        <v>0</v>
      </c>
      <c r="AQ303">
        <v>6.16</v>
      </c>
      <c r="AR303">
        <v>3.4269554940057501</v>
      </c>
      <c r="AS303">
        <v>149616.31</v>
      </c>
      <c r="AT303">
        <v>0.57555095670282896</v>
      </c>
      <c r="AU303">
        <v>16394094.109999999</v>
      </c>
    </row>
    <row r="304" spans="1:47" ht="14.5" x14ac:dyDescent="0.35">
      <c r="A304" s="150" t="s">
        <v>1074</v>
      </c>
      <c r="B304" s="150" t="s">
        <v>618</v>
      </c>
      <c r="C304" t="s">
        <v>140</v>
      </c>
      <c r="D304" t="s">
        <v>2086</v>
      </c>
      <c r="E304">
        <v>68.715000000000003</v>
      </c>
      <c r="F304" t="s">
        <v>1849</v>
      </c>
      <c r="G304" s="151">
        <v>489471</v>
      </c>
      <c r="H304">
        <v>0.32438577867340801</v>
      </c>
      <c r="I304">
        <v>-346509</v>
      </c>
      <c r="J304">
        <v>0</v>
      </c>
      <c r="K304">
        <v>0.84933301546461304</v>
      </c>
      <c r="L304" s="152">
        <v>83835.324399999998</v>
      </c>
      <c r="M304" s="151">
        <v>30931</v>
      </c>
      <c r="N304">
        <v>115</v>
      </c>
      <c r="O304">
        <v>203.34746799999999</v>
      </c>
      <c r="P304">
        <v>49.76</v>
      </c>
      <c r="Q304">
        <v>705.09364900000003</v>
      </c>
      <c r="R304">
        <v>13901.3</v>
      </c>
      <c r="S304">
        <v>3696.8175759999999</v>
      </c>
      <c r="T304">
        <v>4631.0074726002304</v>
      </c>
      <c r="U304">
        <v>0.62232008171993203</v>
      </c>
      <c r="V304">
        <v>0.13535645855195999</v>
      </c>
      <c r="W304">
        <v>4.0109220688253899E-2</v>
      </c>
      <c r="X304">
        <v>11097.1</v>
      </c>
      <c r="Y304">
        <v>224.63</v>
      </c>
      <c r="Z304">
        <v>77066.461469972899</v>
      </c>
      <c r="AA304">
        <v>13.740157480315</v>
      </c>
      <c r="AB304">
        <v>16.457363557850702</v>
      </c>
      <c r="AC304">
        <v>23</v>
      </c>
      <c r="AD304">
        <v>160.73119895652201</v>
      </c>
      <c r="AE304">
        <v>0.3271</v>
      </c>
      <c r="AF304">
        <v>0.10048902169283699</v>
      </c>
      <c r="AG304">
        <v>0.209361976065633</v>
      </c>
      <c r="AH304">
        <v>0.31281957235570501</v>
      </c>
      <c r="AI304">
        <v>111.42665049913199</v>
      </c>
      <c r="AJ304">
        <v>11.3097904953341</v>
      </c>
      <c r="AK304">
        <v>1.6842657626164099</v>
      </c>
      <c r="AL304">
        <v>5.4651795476835501</v>
      </c>
      <c r="AM304">
        <v>0.5</v>
      </c>
      <c r="AN304">
        <v>1.6287049402781899</v>
      </c>
      <c r="AO304">
        <v>11</v>
      </c>
      <c r="AP304">
        <v>0</v>
      </c>
      <c r="AQ304">
        <v>162.44999999999999</v>
      </c>
      <c r="AR304">
        <v>2.9407715784410402</v>
      </c>
      <c r="AS304">
        <v>853881.91</v>
      </c>
      <c r="AT304">
        <v>0.63331048535713097</v>
      </c>
      <c r="AU304">
        <v>51390640.079999998</v>
      </c>
    </row>
    <row r="305" spans="1:47" ht="14.5" x14ac:dyDescent="0.35">
      <c r="A305" s="150" t="s">
        <v>1075</v>
      </c>
      <c r="B305" s="150" t="s">
        <v>225</v>
      </c>
      <c r="C305" t="s">
        <v>144</v>
      </c>
      <c r="D305" t="s">
        <v>2087</v>
      </c>
      <c r="E305">
        <v>102.538</v>
      </c>
      <c r="F305" t="s">
        <v>1850</v>
      </c>
      <c r="G305" s="151">
        <v>1830791</v>
      </c>
      <c r="H305">
        <v>0.61965834003458498</v>
      </c>
      <c r="I305">
        <v>1830791</v>
      </c>
      <c r="J305">
        <v>0</v>
      </c>
      <c r="K305">
        <v>0.69104430561386798</v>
      </c>
      <c r="L305" s="152">
        <v>276201.58069999999</v>
      </c>
      <c r="M305" s="151">
        <v>73586.5</v>
      </c>
      <c r="N305">
        <v>43</v>
      </c>
      <c r="O305">
        <v>4.5604430000000002</v>
      </c>
      <c r="P305">
        <v>0</v>
      </c>
      <c r="Q305">
        <v>-9</v>
      </c>
      <c r="R305">
        <v>13474.9</v>
      </c>
      <c r="S305">
        <v>1671.286454</v>
      </c>
      <c r="T305">
        <v>1873.10623918805</v>
      </c>
      <c r="U305">
        <v>6.3493068316342605E-2</v>
      </c>
      <c r="V305">
        <v>8.6283093275163994E-2</v>
      </c>
      <c r="W305">
        <v>1.8297272694821901E-2</v>
      </c>
      <c r="X305">
        <v>12023</v>
      </c>
      <c r="Y305">
        <v>99.9</v>
      </c>
      <c r="Z305">
        <v>84795.584584584605</v>
      </c>
      <c r="AA305">
        <v>14.094339622641501</v>
      </c>
      <c r="AB305">
        <v>16.7295941341341</v>
      </c>
      <c r="AC305">
        <v>9.1999999999999993</v>
      </c>
      <c r="AD305">
        <v>181.661571086957</v>
      </c>
      <c r="AE305">
        <v>0.37740000000000001</v>
      </c>
      <c r="AF305">
        <v>0.124523999706529</v>
      </c>
      <c r="AG305">
        <v>0.11753355005929</v>
      </c>
      <c r="AH305">
        <v>0.24469281595994</v>
      </c>
      <c r="AI305">
        <v>160.20592960541001</v>
      </c>
      <c r="AJ305">
        <v>6.7483947712418297</v>
      </c>
      <c r="AK305">
        <v>1.3216760784313699</v>
      </c>
      <c r="AL305">
        <v>1.4897733706816101</v>
      </c>
      <c r="AM305">
        <v>0</v>
      </c>
      <c r="AN305">
        <v>0.93914333077150602</v>
      </c>
      <c r="AO305">
        <v>3</v>
      </c>
      <c r="AP305">
        <v>1.9893899204244E-2</v>
      </c>
      <c r="AQ305">
        <v>248.67</v>
      </c>
      <c r="AR305" t="s">
        <v>1553</v>
      </c>
      <c r="AS305" t="s">
        <v>1553</v>
      </c>
      <c r="AT305" t="s">
        <v>1553</v>
      </c>
      <c r="AU305">
        <v>22520344.809999999</v>
      </c>
    </row>
    <row r="306" spans="1:47" ht="14.5" x14ac:dyDescent="0.35">
      <c r="A306" s="150" t="s">
        <v>1076</v>
      </c>
      <c r="B306" s="150" t="s">
        <v>424</v>
      </c>
      <c r="C306" t="s">
        <v>197</v>
      </c>
      <c r="D306" t="s">
        <v>2086</v>
      </c>
      <c r="E306">
        <v>82.070999999999998</v>
      </c>
      <c r="F306" t="s">
        <v>1665</v>
      </c>
      <c r="G306" s="151">
        <v>925854</v>
      </c>
      <c r="H306">
        <v>0.43332080709809401</v>
      </c>
      <c r="I306">
        <v>1378583</v>
      </c>
      <c r="J306">
        <v>0</v>
      </c>
      <c r="K306">
        <v>0.68716761471684895</v>
      </c>
      <c r="L306" s="152">
        <v>135053.12450000001</v>
      </c>
      <c r="M306" s="151">
        <v>40056</v>
      </c>
      <c r="N306">
        <v>27</v>
      </c>
      <c r="O306">
        <v>46.324989000000002</v>
      </c>
      <c r="P306">
        <v>0</v>
      </c>
      <c r="Q306">
        <v>106.41736299999999</v>
      </c>
      <c r="R306">
        <v>12880.7</v>
      </c>
      <c r="S306">
        <v>1454.3847880000001</v>
      </c>
      <c r="T306">
        <v>1761.21127444633</v>
      </c>
      <c r="U306">
        <v>0.34516339083161501</v>
      </c>
      <c r="V306">
        <v>0.150652387049032</v>
      </c>
      <c r="W306">
        <v>8.4016919736924506E-3</v>
      </c>
      <c r="X306">
        <v>10636.7</v>
      </c>
      <c r="Y306">
        <v>116.35</v>
      </c>
      <c r="Z306">
        <v>50790.978427159404</v>
      </c>
      <c r="AA306">
        <v>12.076335877862601</v>
      </c>
      <c r="AB306">
        <v>12.5000841254835</v>
      </c>
      <c r="AC306">
        <v>10</v>
      </c>
      <c r="AD306">
        <v>145.43847880000001</v>
      </c>
      <c r="AE306">
        <v>0.37740000000000001</v>
      </c>
      <c r="AF306">
        <v>0.103065965863518</v>
      </c>
      <c r="AG306">
        <v>0.14993459375621099</v>
      </c>
      <c r="AH306">
        <v>0.25993826296996497</v>
      </c>
      <c r="AI306">
        <v>198.40141507310599</v>
      </c>
      <c r="AJ306">
        <v>5.7552306689955399</v>
      </c>
      <c r="AK306">
        <v>1.5984732041365199</v>
      </c>
      <c r="AL306">
        <v>2.4753889420277799</v>
      </c>
      <c r="AM306">
        <v>3.7</v>
      </c>
      <c r="AN306">
        <v>0.99511441895673303</v>
      </c>
      <c r="AO306">
        <v>31</v>
      </c>
      <c r="AP306">
        <v>1.41676505312869E-2</v>
      </c>
      <c r="AQ306">
        <v>26.42</v>
      </c>
      <c r="AR306">
        <v>3.4595158013289802</v>
      </c>
      <c r="AS306">
        <v>302278.52</v>
      </c>
      <c r="AT306">
        <v>0.59379822880209499</v>
      </c>
      <c r="AU306">
        <v>18733459.469999999</v>
      </c>
    </row>
    <row r="307" spans="1:47" ht="14.5" x14ac:dyDescent="0.35">
      <c r="A307" s="150" t="s">
        <v>1077</v>
      </c>
      <c r="B307" s="150" t="s">
        <v>551</v>
      </c>
      <c r="C307" t="s">
        <v>268</v>
      </c>
      <c r="D307" t="s">
        <v>2086</v>
      </c>
      <c r="E307">
        <v>82.162000000000006</v>
      </c>
      <c r="F307" t="s">
        <v>1641</v>
      </c>
      <c r="G307" s="151">
        <v>972047</v>
      </c>
      <c r="H307">
        <v>0.121966527509697</v>
      </c>
      <c r="I307">
        <v>1209826</v>
      </c>
      <c r="J307">
        <v>0</v>
      </c>
      <c r="K307">
        <v>0.77509428560802895</v>
      </c>
      <c r="L307" s="152">
        <v>154592.62539999999</v>
      </c>
      <c r="M307" s="151">
        <v>37314.5</v>
      </c>
      <c r="N307">
        <v>0</v>
      </c>
      <c r="O307">
        <v>88.154467999999994</v>
      </c>
      <c r="P307">
        <v>0</v>
      </c>
      <c r="Q307">
        <v>143.57420400000001</v>
      </c>
      <c r="R307">
        <v>11118.1</v>
      </c>
      <c r="S307">
        <v>2738.2538589999999</v>
      </c>
      <c r="T307">
        <v>3362.3096281046301</v>
      </c>
      <c r="U307">
        <v>0.35989087306897499</v>
      </c>
      <c r="V307">
        <v>0.14642878441753701</v>
      </c>
      <c r="W307">
        <v>1.9144369623620101E-2</v>
      </c>
      <c r="X307">
        <v>9054.6</v>
      </c>
      <c r="Y307">
        <v>142.65</v>
      </c>
      <c r="Z307">
        <v>72951.663932702402</v>
      </c>
      <c r="AA307">
        <v>14.473333333333301</v>
      </c>
      <c r="AB307">
        <v>19.195610648440201</v>
      </c>
      <c r="AC307">
        <v>16.41</v>
      </c>
      <c r="AD307">
        <v>166.864951797684</v>
      </c>
      <c r="AE307">
        <v>0.46550000000000002</v>
      </c>
      <c r="AF307">
        <v>0.116275237846965</v>
      </c>
      <c r="AG307">
        <v>0.156158155732914</v>
      </c>
      <c r="AH307">
        <v>0.275201392697352</v>
      </c>
      <c r="AI307">
        <v>156.594319621116</v>
      </c>
      <c r="AJ307">
        <v>4.9374123299012398</v>
      </c>
      <c r="AK307">
        <v>1.4257414382164</v>
      </c>
      <c r="AL307">
        <v>2.1294855816882201</v>
      </c>
      <c r="AM307">
        <v>1.5</v>
      </c>
      <c r="AN307">
        <v>1.009659370586</v>
      </c>
      <c r="AO307">
        <v>45</v>
      </c>
      <c r="AP307">
        <v>4.5751633986928098E-3</v>
      </c>
      <c r="AQ307">
        <v>32.82</v>
      </c>
      <c r="AR307">
        <v>2.3952088411935302</v>
      </c>
      <c r="AS307">
        <v>752265.25</v>
      </c>
      <c r="AT307">
        <v>0.55433745183180505</v>
      </c>
      <c r="AU307">
        <v>30444277.670000002</v>
      </c>
    </row>
    <row r="308" spans="1:47" ht="14.5" x14ac:dyDescent="0.35">
      <c r="A308" s="150" t="s">
        <v>1078</v>
      </c>
      <c r="B308" s="150" t="s">
        <v>676</v>
      </c>
      <c r="C308" t="s">
        <v>227</v>
      </c>
      <c r="D308" t="s">
        <v>2085</v>
      </c>
      <c r="E308">
        <v>76.397000000000006</v>
      </c>
      <c r="F308" t="s">
        <v>1851</v>
      </c>
      <c r="G308" s="151">
        <v>-1522508</v>
      </c>
      <c r="H308">
        <v>0.155701256302991</v>
      </c>
      <c r="I308">
        <v>-1522508</v>
      </c>
      <c r="J308">
        <v>0</v>
      </c>
      <c r="K308">
        <v>0.89726630373772998</v>
      </c>
      <c r="L308" s="152">
        <v>125542.70849999999</v>
      </c>
      <c r="M308" s="151">
        <v>30674.5</v>
      </c>
      <c r="N308">
        <v>100</v>
      </c>
      <c r="O308">
        <v>226.78886900000001</v>
      </c>
      <c r="P308">
        <v>0</v>
      </c>
      <c r="Q308">
        <v>-134.86150799999999</v>
      </c>
      <c r="R308">
        <v>13931.2</v>
      </c>
      <c r="S308">
        <v>2775.857301</v>
      </c>
      <c r="T308">
        <v>3597.0896380669301</v>
      </c>
      <c r="U308">
        <v>0.51621674805970197</v>
      </c>
      <c r="V308">
        <v>0.17750655187588099</v>
      </c>
      <c r="W308">
        <v>1.0807471979626801E-3</v>
      </c>
      <c r="X308">
        <v>10750.6</v>
      </c>
      <c r="Y308">
        <v>219.36</v>
      </c>
      <c r="Z308">
        <v>58433.669766593703</v>
      </c>
      <c r="AA308">
        <v>14.053333333333301</v>
      </c>
      <c r="AB308">
        <v>12.6543458287746</v>
      </c>
      <c r="AC308">
        <v>20.72</v>
      </c>
      <c r="AD308">
        <v>133.96994695945901</v>
      </c>
      <c r="AE308">
        <v>0.46550000000000002</v>
      </c>
      <c r="AF308">
        <v>0.14581606287978499</v>
      </c>
      <c r="AG308">
        <v>0.24405271822517399</v>
      </c>
      <c r="AH308">
        <v>0.39408124960984298</v>
      </c>
      <c r="AI308">
        <v>219.76525946785301</v>
      </c>
      <c r="AJ308">
        <v>5.5198992192276899</v>
      </c>
      <c r="AK308">
        <v>0.91983125613692296</v>
      </c>
      <c r="AL308">
        <v>3.1524361473156501</v>
      </c>
      <c r="AM308">
        <v>0.5</v>
      </c>
      <c r="AN308">
        <v>1.2832442835290401</v>
      </c>
      <c r="AO308">
        <v>49</v>
      </c>
      <c r="AP308">
        <v>3.2616238723109002E-2</v>
      </c>
      <c r="AQ308">
        <v>28.43</v>
      </c>
      <c r="AR308">
        <v>3.2301380755200602</v>
      </c>
      <c r="AS308">
        <v>580589.64</v>
      </c>
      <c r="AT308">
        <v>0.608032376341204</v>
      </c>
      <c r="AU308">
        <v>38671034.170000002</v>
      </c>
    </row>
    <row r="309" spans="1:47" ht="14.5" x14ac:dyDescent="0.35">
      <c r="A309" s="150" t="s">
        <v>1079</v>
      </c>
      <c r="B309" s="150" t="s">
        <v>582</v>
      </c>
      <c r="C309" t="s">
        <v>222</v>
      </c>
      <c r="D309" t="s">
        <v>2085</v>
      </c>
      <c r="E309">
        <v>83.503</v>
      </c>
      <c r="F309" t="s">
        <v>1852</v>
      </c>
      <c r="G309" s="151">
        <v>-400479</v>
      </c>
      <c r="H309">
        <v>0.30815429434953001</v>
      </c>
      <c r="I309">
        <v>249521</v>
      </c>
      <c r="J309">
        <v>0</v>
      </c>
      <c r="K309">
        <v>0.86380117497012099</v>
      </c>
      <c r="L309" s="152">
        <v>252510.08559999999</v>
      </c>
      <c r="M309" s="151">
        <v>40150</v>
      </c>
      <c r="N309">
        <v>125</v>
      </c>
      <c r="O309">
        <v>38.024923000000001</v>
      </c>
      <c r="P309">
        <v>0</v>
      </c>
      <c r="Q309">
        <v>-109.3733</v>
      </c>
      <c r="R309">
        <v>14629.7</v>
      </c>
      <c r="S309">
        <v>1110.2604389999999</v>
      </c>
      <c r="T309">
        <v>1377.4718659201999</v>
      </c>
      <c r="U309">
        <v>0.36126143462452998</v>
      </c>
      <c r="V309">
        <v>0.18351016468128001</v>
      </c>
      <c r="W309">
        <v>1.1075703112573901E-2</v>
      </c>
      <c r="X309">
        <v>11791.7</v>
      </c>
      <c r="Y309">
        <v>85.33</v>
      </c>
      <c r="Z309">
        <v>58225.896519395297</v>
      </c>
      <c r="AA309">
        <v>9.4886363636363598</v>
      </c>
      <c r="AB309">
        <v>13.0113727762803</v>
      </c>
      <c r="AC309">
        <v>9.1999999999999993</v>
      </c>
      <c r="AD309">
        <v>120.6804825</v>
      </c>
      <c r="AE309">
        <v>0.23899999999999999</v>
      </c>
      <c r="AF309">
        <v>0.119622138138061</v>
      </c>
      <c r="AG309">
        <v>0.199723157910037</v>
      </c>
      <c r="AH309">
        <v>0.32095474464705098</v>
      </c>
      <c r="AI309">
        <v>0</v>
      </c>
      <c r="AJ309" t="s">
        <v>1553</v>
      </c>
      <c r="AK309" t="s">
        <v>1553</v>
      </c>
      <c r="AL309" t="s">
        <v>1553</v>
      </c>
      <c r="AM309">
        <v>2.5</v>
      </c>
      <c r="AN309">
        <v>1.5396826111102699</v>
      </c>
      <c r="AO309">
        <v>248</v>
      </c>
      <c r="AP309">
        <v>0</v>
      </c>
      <c r="AQ309">
        <v>3.04</v>
      </c>
      <c r="AR309">
        <v>3.5165235716588699</v>
      </c>
      <c r="AS309">
        <v>150466.29999999999</v>
      </c>
      <c r="AT309">
        <v>0.61778798150580205</v>
      </c>
      <c r="AU309">
        <v>16242729.98</v>
      </c>
    </row>
    <row r="310" spans="1:47" ht="14.5" x14ac:dyDescent="0.35">
      <c r="A310" s="150" t="s">
        <v>1080</v>
      </c>
      <c r="B310" s="150" t="s">
        <v>94</v>
      </c>
      <c r="C310" t="s">
        <v>95</v>
      </c>
      <c r="D310" t="s">
        <v>2086</v>
      </c>
      <c r="E310">
        <v>67.194000000000003</v>
      </c>
      <c r="F310" t="s">
        <v>1853</v>
      </c>
      <c r="G310" s="151">
        <v>1971147</v>
      </c>
      <c r="H310">
        <v>0.79099717798979796</v>
      </c>
      <c r="I310">
        <v>1867459</v>
      </c>
      <c r="J310">
        <v>0</v>
      </c>
      <c r="K310">
        <v>0.631411854659087</v>
      </c>
      <c r="L310" s="152">
        <v>111176.5719</v>
      </c>
      <c r="M310" s="151">
        <v>28296</v>
      </c>
      <c r="N310">
        <v>20</v>
      </c>
      <c r="O310">
        <v>19.82808</v>
      </c>
      <c r="P310">
        <v>0</v>
      </c>
      <c r="Q310">
        <v>18.968250000000001</v>
      </c>
      <c r="R310">
        <v>14617.6</v>
      </c>
      <c r="S310">
        <v>694.65168800000004</v>
      </c>
      <c r="T310">
        <v>1009.58835148562</v>
      </c>
      <c r="U310">
        <v>0.99477790371395403</v>
      </c>
      <c r="V310">
        <v>0.22660708196537199</v>
      </c>
      <c r="W310">
        <v>0</v>
      </c>
      <c r="X310">
        <v>10057.700000000001</v>
      </c>
      <c r="Y310">
        <v>55</v>
      </c>
      <c r="Z310">
        <v>63830.727272727301</v>
      </c>
      <c r="AA310">
        <v>14.9818181818182</v>
      </c>
      <c r="AB310">
        <v>12.6300306909091</v>
      </c>
      <c r="AC310">
        <v>6</v>
      </c>
      <c r="AD310">
        <v>115.775281333333</v>
      </c>
      <c r="AE310">
        <v>0.3019</v>
      </c>
      <c r="AF310">
        <v>0.11679211207949899</v>
      </c>
      <c r="AG310">
        <v>0.19670899281840401</v>
      </c>
      <c r="AH310">
        <v>0.31731246532235102</v>
      </c>
      <c r="AI310">
        <v>278.36684678149101</v>
      </c>
      <c r="AJ310">
        <v>4.6004951698316203</v>
      </c>
      <c r="AK310">
        <v>1.0439607380745499</v>
      </c>
      <c r="AL310">
        <v>2.60879799139465</v>
      </c>
      <c r="AM310" t="s">
        <v>1553</v>
      </c>
      <c r="AN310">
        <v>2.2184469339692301</v>
      </c>
      <c r="AO310">
        <v>115</v>
      </c>
      <c r="AP310">
        <v>0</v>
      </c>
      <c r="AQ310">
        <v>2.5</v>
      </c>
      <c r="AR310">
        <v>2.9374905206792898</v>
      </c>
      <c r="AS310">
        <v>212677.5</v>
      </c>
      <c r="AT310">
        <v>0.76383604785827597</v>
      </c>
      <c r="AU310">
        <v>10154157.630000001</v>
      </c>
    </row>
    <row r="311" spans="1:47" ht="14.5" x14ac:dyDescent="0.35">
      <c r="A311" s="150" t="s">
        <v>1081</v>
      </c>
      <c r="B311" s="150" t="s">
        <v>722</v>
      </c>
      <c r="C311" t="s">
        <v>97</v>
      </c>
      <c r="D311" t="s">
        <v>2088</v>
      </c>
      <c r="E311">
        <v>92.052000000000007</v>
      </c>
      <c r="F311" t="s">
        <v>1854</v>
      </c>
      <c r="G311" s="151">
        <v>-404127</v>
      </c>
      <c r="H311">
        <v>0.30687066207633401</v>
      </c>
      <c r="I311">
        <v>-2069832</v>
      </c>
      <c r="J311">
        <v>0</v>
      </c>
      <c r="K311">
        <v>0.80985274145594</v>
      </c>
      <c r="L311" s="152">
        <v>219998.72229999999</v>
      </c>
      <c r="M311" s="151">
        <v>41622</v>
      </c>
      <c r="N311">
        <v>49</v>
      </c>
      <c r="O311">
        <v>20.396906999999999</v>
      </c>
      <c r="P311">
        <v>0</v>
      </c>
      <c r="Q311">
        <v>87.041700000000006</v>
      </c>
      <c r="R311">
        <v>13835.3</v>
      </c>
      <c r="S311">
        <v>1250.225764</v>
      </c>
      <c r="T311">
        <v>1483.00221399814</v>
      </c>
      <c r="U311">
        <v>0.24123478869533199</v>
      </c>
      <c r="V311">
        <v>0.16217398796142499</v>
      </c>
      <c r="W311">
        <v>7.9985553713161201E-4</v>
      </c>
      <c r="X311">
        <v>11663.7</v>
      </c>
      <c r="Y311">
        <v>72.36</v>
      </c>
      <c r="Z311">
        <v>60623.260364842499</v>
      </c>
      <c r="AA311">
        <v>15.6835443037975</v>
      </c>
      <c r="AB311">
        <v>17.277857435047</v>
      </c>
      <c r="AC311">
        <v>7.5</v>
      </c>
      <c r="AD311">
        <v>166.696768533333</v>
      </c>
      <c r="AE311">
        <v>0.41520000000000001</v>
      </c>
      <c r="AF311">
        <v>0.110350289283032</v>
      </c>
      <c r="AG311">
        <v>0.19375688976817501</v>
      </c>
      <c r="AH311">
        <v>0.307598930905711</v>
      </c>
      <c r="AI311">
        <v>156.522130350211</v>
      </c>
      <c r="AJ311">
        <v>8.3991153264380003</v>
      </c>
      <c r="AK311">
        <v>1.1862771861330299</v>
      </c>
      <c r="AL311">
        <v>4.6218253546461696</v>
      </c>
      <c r="AM311">
        <v>1.5</v>
      </c>
      <c r="AN311">
        <v>0.99929219224284704</v>
      </c>
      <c r="AO311">
        <v>14</v>
      </c>
      <c r="AP311">
        <v>4.3640897755611002E-2</v>
      </c>
      <c r="AQ311">
        <v>55</v>
      </c>
      <c r="AR311">
        <v>2.7415399191729999</v>
      </c>
      <c r="AS311">
        <v>353501.02</v>
      </c>
      <c r="AT311">
        <v>0.66947464093728604</v>
      </c>
      <c r="AU311">
        <v>17297239.77</v>
      </c>
    </row>
    <row r="312" spans="1:47" ht="14.5" x14ac:dyDescent="0.35">
      <c r="A312" s="150" t="s">
        <v>1082</v>
      </c>
      <c r="B312" s="150" t="s">
        <v>226</v>
      </c>
      <c r="C312" t="s">
        <v>227</v>
      </c>
      <c r="D312" t="s">
        <v>2085</v>
      </c>
      <c r="E312">
        <v>57.997999999999998</v>
      </c>
      <c r="F312" t="s">
        <v>1855</v>
      </c>
      <c r="G312" s="151">
        <v>-2269867</v>
      </c>
      <c r="H312">
        <v>0.24347790596945401</v>
      </c>
      <c r="I312">
        <v>-2967743</v>
      </c>
      <c r="J312">
        <v>6.1218859098337202E-3</v>
      </c>
      <c r="K312">
        <v>0.79087740229122105</v>
      </c>
      <c r="L312" s="152">
        <v>86697.524399999995</v>
      </c>
      <c r="M312" s="151">
        <v>25463</v>
      </c>
      <c r="N312">
        <v>173</v>
      </c>
      <c r="O312">
        <v>1042.2266609999999</v>
      </c>
      <c r="P312">
        <v>199.99634499999999</v>
      </c>
      <c r="Q312">
        <v>-328.62297599999999</v>
      </c>
      <c r="R312">
        <v>18553.3</v>
      </c>
      <c r="S312">
        <v>3247.730493</v>
      </c>
      <c r="T312">
        <v>5034.7209984512301</v>
      </c>
      <c r="U312">
        <v>0.99848636116494405</v>
      </c>
      <c r="V312">
        <v>0.255988079303968</v>
      </c>
      <c r="W312">
        <v>6.5507347502679596E-3</v>
      </c>
      <c r="X312">
        <v>11968.1</v>
      </c>
      <c r="Y312">
        <v>257.8</v>
      </c>
      <c r="Z312">
        <v>60583.968192397202</v>
      </c>
      <c r="AA312">
        <v>17.043795620438001</v>
      </c>
      <c r="AB312">
        <v>12.5978684755625</v>
      </c>
      <c r="AC312">
        <v>32.78</v>
      </c>
      <c r="AD312">
        <v>99.076586119585102</v>
      </c>
      <c r="AE312">
        <v>0.52839999999999998</v>
      </c>
      <c r="AF312">
        <v>0.119671948016789</v>
      </c>
      <c r="AG312">
        <v>0.20425362884634601</v>
      </c>
      <c r="AH312">
        <v>0.33563632677224797</v>
      </c>
      <c r="AI312">
        <v>305.17926353071903</v>
      </c>
      <c r="AJ312">
        <v>6.4101840405997104</v>
      </c>
      <c r="AK312">
        <v>0.94235360292188797</v>
      </c>
      <c r="AL312">
        <v>2.29545315495288</v>
      </c>
      <c r="AM312">
        <v>3.5</v>
      </c>
      <c r="AN312">
        <v>0.96142240304922799</v>
      </c>
      <c r="AO312">
        <v>19</v>
      </c>
      <c r="AP312">
        <v>0.19343434343434299</v>
      </c>
      <c r="AQ312">
        <v>94.05</v>
      </c>
      <c r="AR312">
        <v>3.2641035932753799</v>
      </c>
      <c r="AS312">
        <v>631354.4</v>
      </c>
      <c r="AT312">
        <v>0.60028756278399198</v>
      </c>
      <c r="AU312">
        <v>60256047.189999998</v>
      </c>
    </row>
    <row r="313" spans="1:47" ht="14.5" x14ac:dyDescent="0.35">
      <c r="A313" s="150" t="s">
        <v>1083</v>
      </c>
      <c r="B313" s="150" t="s">
        <v>228</v>
      </c>
      <c r="C313" t="s">
        <v>108</v>
      </c>
      <c r="D313" t="s">
        <v>2087</v>
      </c>
      <c r="E313">
        <v>45.81</v>
      </c>
      <c r="F313" t="s">
        <v>1856</v>
      </c>
      <c r="G313" s="151">
        <v>3013935</v>
      </c>
      <c r="H313">
        <v>0.21558062746492199</v>
      </c>
      <c r="I313">
        <v>3013935</v>
      </c>
      <c r="J313">
        <v>3.2132065206112799E-3</v>
      </c>
      <c r="K313">
        <v>0.68119062420768395</v>
      </c>
      <c r="L313" s="152">
        <v>65886.805900000007</v>
      </c>
      <c r="M313" s="151">
        <v>28678.5</v>
      </c>
      <c r="N313">
        <v>20</v>
      </c>
      <c r="O313">
        <v>540.50178300000005</v>
      </c>
      <c r="P313">
        <v>245.43739099999999</v>
      </c>
      <c r="Q313">
        <v>-156.69667999999999</v>
      </c>
      <c r="R313">
        <v>15900</v>
      </c>
      <c r="S313">
        <v>3255.9572170000001</v>
      </c>
      <c r="T313">
        <v>4790.7007797569004</v>
      </c>
      <c r="U313">
        <v>0.99930205716827802</v>
      </c>
      <c r="V313">
        <v>0.18877580509682701</v>
      </c>
      <c r="W313">
        <v>1.39339484447532E-3</v>
      </c>
      <c r="X313">
        <v>10806.3</v>
      </c>
      <c r="Y313">
        <v>193.93</v>
      </c>
      <c r="Z313">
        <v>67126.776775125094</v>
      </c>
      <c r="AA313">
        <v>13.142180094786699</v>
      </c>
      <c r="AB313">
        <v>16.789342633940102</v>
      </c>
      <c r="AC313">
        <v>33</v>
      </c>
      <c r="AD313">
        <v>98.665370212121204</v>
      </c>
      <c r="AE313">
        <v>0.6542</v>
      </c>
      <c r="AF313">
        <v>0.112040770585506</v>
      </c>
      <c r="AG313">
        <v>0.14570509475185101</v>
      </c>
      <c r="AH313">
        <v>0.26545239662905501</v>
      </c>
      <c r="AI313">
        <v>163.699939672764</v>
      </c>
      <c r="AJ313">
        <v>7.6371122138836798</v>
      </c>
      <c r="AK313">
        <v>1.8626770544090101</v>
      </c>
      <c r="AL313">
        <v>3.1325716697936201</v>
      </c>
      <c r="AM313">
        <v>1.5</v>
      </c>
      <c r="AN313">
        <v>0.76447067004137303</v>
      </c>
      <c r="AO313">
        <v>5</v>
      </c>
      <c r="AP313">
        <v>0.12022471910112401</v>
      </c>
      <c r="AQ313">
        <v>141</v>
      </c>
      <c r="AR313">
        <v>3.28469058872972</v>
      </c>
      <c r="AS313">
        <v>761901.74</v>
      </c>
      <c r="AT313">
        <v>0.61753131922542603</v>
      </c>
      <c r="AU313">
        <v>51769564.810000002</v>
      </c>
    </row>
    <row r="314" spans="1:47" ht="14.5" x14ac:dyDescent="0.35">
      <c r="A314" s="150" t="s">
        <v>1084</v>
      </c>
      <c r="B314" s="150" t="s">
        <v>402</v>
      </c>
      <c r="C314" t="s">
        <v>101</v>
      </c>
      <c r="D314" t="s">
        <v>2088</v>
      </c>
      <c r="E314">
        <v>78.47</v>
      </c>
      <c r="F314" t="s">
        <v>1857</v>
      </c>
      <c r="G314" s="151">
        <v>129652</v>
      </c>
      <c r="H314">
        <v>0.13535263824552499</v>
      </c>
      <c r="I314">
        <v>129652</v>
      </c>
      <c r="J314">
        <v>0</v>
      </c>
      <c r="K314">
        <v>0.775122931148296</v>
      </c>
      <c r="L314" s="152">
        <v>169242.976</v>
      </c>
      <c r="M314" s="151">
        <v>36851.5</v>
      </c>
      <c r="N314">
        <v>53</v>
      </c>
      <c r="O314">
        <v>16.191673999999999</v>
      </c>
      <c r="P314">
        <v>0</v>
      </c>
      <c r="Q314">
        <v>-30.245362</v>
      </c>
      <c r="R314">
        <v>13012.8</v>
      </c>
      <c r="S314">
        <v>846.15187300000002</v>
      </c>
      <c r="T314">
        <v>992.58200708632296</v>
      </c>
      <c r="U314">
        <v>0.37055877201845999</v>
      </c>
      <c r="V314">
        <v>0.12386784966674701</v>
      </c>
      <c r="W314">
        <v>0</v>
      </c>
      <c r="X314">
        <v>11093.1</v>
      </c>
      <c r="Y314">
        <v>66.239999999999995</v>
      </c>
      <c r="Z314">
        <v>43507.183423912997</v>
      </c>
      <c r="AA314">
        <v>11.285714285714301</v>
      </c>
      <c r="AB314">
        <v>12.7740318991546</v>
      </c>
      <c r="AC314">
        <v>9</v>
      </c>
      <c r="AD314">
        <v>94.016874777777801</v>
      </c>
      <c r="AE314">
        <v>0.3901</v>
      </c>
      <c r="AF314">
        <v>0.116563758428016</v>
      </c>
      <c r="AG314">
        <v>0.20293056243517099</v>
      </c>
      <c r="AH314">
        <v>0.32405874935039602</v>
      </c>
      <c r="AI314">
        <v>212.53631379717999</v>
      </c>
      <c r="AJ314">
        <v>5.26244809217184</v>
      </c>
      <c r="AK314">
        <v>1.0701168829724499</v>
      </c>
      <c r="AL314">
        <v>2.4670769247878601</v>
      </c>
      <c r="AM314">
        <v>4</v>
      </c>
      <c r="AN314">
        <v>1.4587251121035201</v>
      </c>
      <c r="AO314">
        <v>101</v>
      </c>
      <c r="AP314">
        <v>0</v>
      </c>
      <c r="AQ314">
        <v>4.4400000000000004</v>
      </c>
      <c r="AR314">
        <v>2.3068734667862398</v>
      </c>
      <c r="AS314">
        <v>246316.79</v>
      </c>
      <c r="AT314">
        <v>0.57023516812041097</v>
      </c>
      <c r="AU314">
        <v>11010824.17</v>
      </c>
    </row>
    <row r="315" spans="1:47" ht="14.5" x14ac:dyDescent="0.35">
      <c r="A315" s="150" t="s">
        <v>1085</v>
      </c>
      <c r="B315" s="150" t="s">
        <v>740</v>
      </c>
      <c r="C315" t="s">
        <v>191</v>
      </c>
      <c r="D315" t="s">
        <v>2085</v>
      </c>
      <c r="E315">
        <v>96.545000000000002</v>
      </c>
      <c r="F315" t="s">
        <v>1858</v>
      </c>
      <c r="G315" s="151">
        <v>-157398</v>
      </c>
      <c r="H315">
        <v>0.26889712430516599</v>
      </c>
      <c r="I315">
        <v>-157298</v>
      </c>
      <c r="J315">
        <v>0</v>
      </c>
      <c r="K315">
        <v>0.77768359531712905</v>
      </c>
      <c r="L315" s="152">
        <v>170323.0269</v>
      </c>
      <c r="M315" s="151">
        <v>34527</v>
      </c>
      <c r="N315">
        <v>26</v>
      </c>
      <c r="O315">
        <v>25.10979</v>
      </c>
      <c r="P315">
        <v>0</v>
      </c>
      <c r="Q315">
        <v>18.973987000000001</v>
      </c>
      <c r="R315">
        <v>13874.7</v>
      </c>
      <c r="S315">
        <v>633.86662999999999</v>
      </c>
      <c r="T315">
        <v>755.61022032959397</v>
      </c>
      <c r="U315">
        <v>0.39677136024655502</v>
      </c>
      <c r="V315">
        <v>0.13061901207829801</v>
      </c>
      <c r="W315">
        <v>0</v>
      </c>
      <c r="X315">
        <v>11639.2</v>
      </c>
      <c r="Y315">
        <v>51.78</v>
      </c>
      <c r="Z315">
        <v>66150.482039397495</v>
      </c>
      <c r="AA315">
        <v>11.634920634920601</v>
      </c>
      <c r="AB315">
        <v>12.2415339899575</v>
      </c>
      <c r="AC315">
        <v>4</v>
      </c>
      <c r="AD315">
        <v>158.4666575</v>
      </c>
      <c r="AE315">
        <v>0.21390000000000001</v>
      </c>
      <c r="AF315">
        <v>0.11224341674624499</v>
      </c>
      <c r="AG315">
        <v>0.148064010195298</v>
      </c>
      <c r="AH315">
        <v>0.26030783427941501</v>
      </c>
      <c r="AI315">
        <v>208.37979749778</v>
      </c>
      <c r="AJ315">
        <v>9.6147134799560892</v>
      </c>
      <c r="AK315">
        <v>2.1703706704016401</v>
      </c>
      <c r="AL315">
        <v>2.8938473710110899</v>
      </c>
      <c r="AM315">
        <v>5.5</v>
      </c>
      <c r="AN315">
        <v>1.52356925896507</v>
      </c>
      <c r="AO315">
        <v>78</v>
      </c>
      <c r="AP315">
        <v>3.1347962382445101E-3</v>
      </c>
      <c r="AQ315">
        <v>4.08</v>
      </c>
      <c r="AR315">
        <v>2.4004030580695899</v>
      </c>
      <c r="AS315">
        <v>219960.18</v>
      </c>
      <c r="AT315">
        <v>0.63919860660067696</v>
      </c>
      <c r="AU315">
        <v>8794678.7300000004</v>
      </c>
    </row>
    <row r="316" spans="1:47" ht="14.5" x14ac:dyDescent="0.35">
      <c r="A316" s="150" t="s">
        <v>1086</v>
      </c>
      <c r="B316" s="150" t="s">
        <v>475</v>
      </c>
      <c r="C316" t="s">
        <v>203</v>
      </c>
      <c r="D316" t="s">
        <v>2086</v>
      </c>
      <c r="E316">
        <v>77.748999999999995</v>
      </c>
      <c r="F316" t="s">
        <v>1859</v>
      </c>
      <c r="G316" s="151">
        <v>-942634</v>
      </c>
      <c r="H316">
        <v>-1.7338590579461799E-2</v>
      </c>
      <c r="I316">
        <v>-1033440</v>
      </c>
      <c r="J316">
        <v>1.1046097549063501E-2</v>
      </c>
      <c r="K316">
        <v>0.64991501809222596</v>
      </c>
      <c r="L316" s="152">
        <v>347832.39159999997</v>
      </c>
      <c r="M316" s="151">
        <v>36010</v>
      </c>
      <c r="N316">
        <v>24</v>
      </c>
      <c r="O316">
        <v>54.445808</v>
      </c>
      <c r="P316">
        <v>0</v>
      </c>
      <c r="Q316">
        <v>65.291644000000005</v>
      </c>
      <c r="R316">
        <v>15385.6</v>
      </c>
      <c r="S316">
        <v>1044.6466909999999</v>
      </c>
      <c r="T316">
        <v>1263.4260616731301</v>
      </c>
      <c r="U316">
        <v>0.234060372857678</v>
      </c>
      <c r="V316">
        <v>0.208449458439916</v>
      </c>
      <c r="W316">
        <v>9.5726144409909403E-4</v>
      </c>
      <c r="X316">
        <v>12721.4</v>
      </c>
      <c r="Y316">
        <v>69.569999999999993</v>
      </c>
      <c r="Z316">
        <v>65233.6057208567</v>
      </c>
      <c r="AA316">
        <v>15.3698630136986</v>
      </c>
      <c r="AB316">
        <v>15.0157638493604</v>
      </c>
      <c r="AC316">
        <v>14</v>
      </c>
      <c r="AD316">
        <v>74.617620785714294</v>
      </c>
      <c r="AE316">
        <v>0.41520000000000001</v>
      </c>
      <c r="AF316">
        <v>0.119342493194073</v>
      </c>
      <c r="AG316">
        <v>0.16128980316194599</v>
      </c>
      <c r="AH316">
        <v>0.28621312200847099</v>
      </c>
      <c r="AI316">
        <v>142.50751118303199</v>
      </c>
      <c r="AJ316">
        <v>8.1770650231745794</v>
      </c>
      <c r="AK316">
        <v>1.40324034392423</v>
      </c>
      <c r="AL316">
        <v>5.3796331698797601</v>
      </c>
      <c r="AM316">
        <v>1.5</v>
      </c>
      <c r="AN316">
        <v>0.93845152777242502</v>
      </c>
      <c r="AO316">
        <v>75</v>
      </c>
      <c r="AP316">
        <v>3.3519553072625698E-2</v>
      </c>
      <c r="AQ316">
        <v>6.93</v>
      </c>
      <c r="AR316">
        <v>3.6605648379895799</v>
      </c>
      <c r="AS316">
        <v>168043.97</v>
      </c>
      <c r="AT316">
        <v>0.61351417764224303</v>
      </c>
      <c r="AU316">
        <v>16072488.68</v>
      </c>
    </row>
    <row r="317" spans="1:47" ht="14.5" x14ac:dyDescent="0.35">
      <c r="A317" s="150" t="s">
        <v>1087</v>
      </c>
      <c r="B317" s="150" t="s">
        <v>229</v>
      </c>
      <c r="C317" t="s">
        <v>144</v>
      </c>
      <c r="D317" t="s">
        <v>2089</v>
      </c>
      <c r="E317">
        <v>105.46599999999999</v>
      </c>
      <c r="F317" t="s">
        <v>1860</v>
      </c>
      <c r="G317" s="151">
        <v>65022</v>
      </c>
      <c r="H317">
        <v>0.61807239908485601</v>
      </c>
      <c r="I317">
        <v>65022</v>
      </c>
      <c r="J317">
        <v>1.2217440037560499E-2</v>
      </c>
      <c r="K317">
        <v>0.71135093935132898</v>
      </c>
      <c r="L317" s="152">
        <v>269430.54519999999</v>
      </c>
      <c r="M317" s="151">
        <v>62005</v>
      </c>
      <c r="N317">
        <v>20</v>
      </c>
      <c r="O317">
        <v>4.4376870000000004</v>
      </c>
      <c r="P317">
        <v>0</v>
      </c>
      <c r="Q317">
        <v>-9.1721369999999993</v>
      </c>
      <c r="R317">
        <v>17178.5</v>
      </c>
      <c r="S317">
        <v>1538.001211</v>
      </c>
      <c r="T317">
        <v>1709.8058046582601</v>
      </c>
      <c r="U317">
        <v>5.9999229090333901E-2</v>
      </c>
      <c r="V317">
        <v>9.0296024480828602E-2</v>
      </c>
      <c r="W317">
        <v>3.9011672793799902E-3</v>
      </c>
      <c r="X317">
        <v>15452.4</v>
      </c>
      <c r="Y317">
        <v>114.97</v>
      </c>
      <c r="Z317">
        <v>76136.285117856794</v>
      </c>
      <c r="AA317">
        <v>15.4692307692308</v>
      </c>
      <c r="AB317">
        <v>13.3774133339132</v>
      </c>
      <c r="AC317">
        <v>10.8</v>
      </c>
      <c r="AD317">
        <v>142.40751953703699</v>
      </c>
      <c r="AE317">
        <v>0.21390000000000001</v>
      </c>
      <c r="AF317">
        <v>0.13817806213926301</v>
      </c>
      <c r="AG317">
        <v>0.103470714012035</v>
      </c>
      <c r="AH317">
        <v>0.24328353026789901</v>
      </c>
      <c r="AI317">
        <v>212.31647781843</v>
      </c>
      <c r="AJ317">
        <v>8.2875097307245902</v>
      </c>
      <c r="AK317">
        <v>1.4086361061177199</v>
      </c>
      <c r="AL317">
        <v>1.8936027414459999</v>
      </c>
      <c r="AM317">
        <v>5.75</v>
      </c>
      <c r="AN317">
        <v>0.653665999801606</v>
      </c>
      <c r="AO317">
        <v>4</v>
      </c>
      <c r="AP317">
        <v>6.8796068796068796E-2</v>
      </c>
      <c r="AQ317">
        <v>99</v>
      </c>
      <c r="AR317">
        <v>6.0659873450637098</v>
      </c>
      <c r="AS317">
        <v>29268.97</v>
      </c>
      <c r="AT317">
        <v>0.208369291213921</v>
      </c>
      <c r="AU317">
        <v>26420568.530000001</v>
      </c>
    </row>
    <row r="318" spans="1:47" ht="14.5" x14ac:dyDescent="0.35">
      <c r="A318" s="150" t="s">
        <v>1088</v>
      </c>
      <c r="B318" s="150" t="s">
        <v>230</v>
      </c>
      <c r="C318" t="s">
        <v>118</v>
      </c>
      <c r="D318" t="s">
        <v>2086</v>
      </c>
      <c r="E318">
        <v>66.858999999999995</v>
      </c>
      <c r="F318" t="s">
        <v>1861</v>
      </c>
      <c r="G318" s="151">
        <v>2138112</v>
      </c>
      <c r="H318">
        <v>0.34908290772671302</v>
      </c>
      <c r="I318">
        <v>2138112</v>
      </c>
      <c r="J318">
        <v>0</v>
      </c>
      <c r="K318">
        <v>0.71038512914206198</v>
      </c>
      <c r="L318" s="152">
        <v>215263.92499999999</v>
      </c>
      <c r="M318" s="151">
        <v>32662.5</v>
      </c>
      <c r="N318">
        <v>0</v>
      </c>
      <c r="O318">
        <v>72.594418000000005</v>
      </c>
      <c r="P318">
        <v>2</v>
      </c>
      <c r="Q318">
        <v>-64.431774000000004</v>
      </c>
      <c r="R318">
        <v>13360.1</v>
      </c>
      <c r="S318">
        <v>2181.7443509999998</v>
      </c>
      <c r="T318">
        <v>2717.6228687778798</v>
      </c>
      <c r="U318">
        <v>0.53726939779398797</v>
      </c>
      <c r="V318">
        <v>0.16599540795238099</v>
      </c>
      <c r="W318">
        <v>2.7435265138844498E-3</v>
      </c>
      <c r="X318">
        <v>10725.7</v>
      </c>
      <c r="Y318">
        <v>135.03</v>
      </c>
      <c r="Z318">
        <v>55387.396874768601</v>
      </c>
      <c r="AA318">
        <v>16.5661764705882</v>
      </c>
      <c r="AB318">
        <v>16.157478715840899</v>
      </c>
      <c r="AC318">
        <v>19</v>
      </c>
      <c r="AD318">
        <v>114.828650052632</v>
      </c>
      <c r="AE318">
        <v>0.42770000000000002</v>
      </c>
      <c r="AF318">
        <v>0.13368062076939499</v>
      </c>
      <c r="AG318">
        <v>0.174275854277577</v>
      </c>
      <c r="AH318">
        <v>0.31249077832435801</v>
      </c>
      <c r="AI318">
        <v>184.14577299849699</v>
      </c>
      <c r="AJ318">
        <v>11.2653474595466</v>
      </c>
      <c r="AK318">
        <v>0.94709280937079199</v>
      </c>
      <c r="AL318">
        <v>4.1375816098705904</v>
      </c>
      <c r="AM318">
        <v>2.95</v>
      </c>
      <c r="AN318">
        <v>1.4481919936107901</v>
      </c>
      <c r="AO318">
        <v>71</v>
      </c>
      <c r="AP318">
        <v>2.1422450728363299E-2</v>
      </c>
      <c r="AQ318">
        <v>15.31</v>
      </c>
      <c r="AR318">
        <v>2.73437692461787</v>
      </c>
      <c r="AS318">
        <v>571281.96</v>
      </c>
      <c r="AT318">
        <v>0.59125218338246599</v>
      </c>
      <c r="AU318">
        <v>29148294.300000001</v>
      </c>
    </row>
    <row r="319" spans="1:47" ht="14.5" x14ac:dyDescent="0.35">
      <c r="A319" s="150" t="s">
        <v>1089</v>
      </c>
      <c r="B319" s="150" t="s">
        <v>231</v>
      </c>
      <c r="C319" t="s">
        <v>232</v>
      </c>
      <c r="D319" t="s">
        <v>2086</v>
      </c>
      <c r="E319">
        <v>54.167999999999999</v>
      </c>
      <c r="F319" t="s">
        <v>1590</v>
      </c>
      <c r="G319" s="151">
        <v>1268127</v>
      </c>
      <c r="H319">
        <v>0.30585854968910298</v>
      </c>
      <c r="I319">
        <v>1174259</v>
      </c>
      <c r="J319">
        <v>3.69756333940287E-3</v>
      </c>
      <c r="K319">
        <v>0.76595971664433304</v>
      </c>
      <c r="L319" s="152">
        <v>74211.072400000005</v>
      </c>
      <c r="M319" s="151">
        <v>28964</v>
      </c>
      <c r="N319">
        <v>40</v>
      </c>
      <c r="O319">
        <v>527.24106600000005</v>
      </c>
      <c r="P319">
        <v>58.570127999999997</v>
      </c>
      <c r="Q319">
        <v>-461.43935499999998</v>
      </c>
      <c r="R319">
        <v>15795.7</v>
      </c>
      <c r="S319">
        <v>4210.2241279999998</v>
      </c>
      <c r="T319">
        <v>6113.8742429123504</v>
      </c>
      <c r="U319">
        <v>1</v>
      </c>
      <c r="V319">
        <v>0.195579485786463</v>
      </c>
      <c r="W319">
        <v>2.0362340197011001E-2</v>
      </c>
      <c r="X319">
        <v>10877.4</v>
      </c>
      <c r="Y319">
        <v>318.62</v>
      </c>
      <c r="Z319">
        <v>61766.912748728901</v>
      </c>
      <c r="AA319">
        <v>10.5603715170279</v>
      </c>
      <c r="AB319">
        <v>13.2139354968301</v>
      </c>
      <c r="AC319">
        <v>59</v>
      </c>
      <c r="AD319">
        <v>71.359730983050795</v>
      </c>
      <c r="AE319">
        <v>0.41520000000000001</v>
      </c>
      <c r="AF319">
        <v>0.119857475223307</v>
      </c>
      <c r="AG319">
        <v>0.146388954134828</v>
      </c>
      <c r="AH319">
        <v>0.26941243276433102</v>
      </c>
      <c r="AI319">
        <v>197.24389361534699</v>
      </c>
      <c r="AJ319">
        <v>7.5760687995896197</v>
      </c>
      <c r="AK319">
        <v>1.20285791525226</v>
      </c>
      <c r="AL319">
        <v>2.0555329397272102</v>
      </c>
      <c r="AM319">
        <v>0.5</v>
      </c>
      <c r="AN319">
        <v>1.1047963353027801</v>
      </c>
      <c r="AO319">
        <v>9</v>
      </c>
      <c r="AP319">
        <v>7.5308641975308593E-2</v>
      </c>
      <c r="AQ319">
        <v>171</v>
      </c>
      <c r="AR319">
        <v>3.8573529496024399</v>
      </c>
      <c r="AS319">
        <v>1026116.46</v>
      </c>
      <c r="AT319">
        <v>0.58037422267025596</v>
      </c>
      <c r="AU319">
        <v>66503237.899999999</v>
      </c>
    </row>
    <row r="320" spans="1:47" ht="14.5" x14ac:dyDescent="0.35">
      <c r="A320" s="150" t="s">
        <v>1090</v>
      </c>
      <c r="B320" s="150" t="s">
        <v>606</v>
      </c>
      <c r="C320" t="s">
        <v>138</v>
      </c>
      <c r="D320" t="s">
        <v>2085</v>
      </c>
      <c r="E320">
        <v>107.562</v>
      </c>
      <c r="F320" t="s">
        <v>1862</v>
      </c>
      <c r="G320" s="151">
        <v>671555</v>
      </c>
      <c r="H320">
        <v>0.71585244662623804</v>
      </c>
      <c r="I320">
        <v>671555</v>
      </c>
      <c r="J320">
        <v>0</v>
      </c>
      <c r="K320">
        <v>0.74842341774314503</v>
      </c>
      <c r="L320" s="152">
        <v>157768.92749999999</v>
      </c>
      <c r="M320" s="151">
        <v>46671</v>
      </c>
      <c r="N320">
        <v>20</v>
      </c>
      <c r="O320">
        <v>1.4640679999999999</v>
      </c>
      <c r="P320">
        <v>0</v>
      </c>
      <c r="Q320">
        <v>57.567283000000003</v>
      </c>
      <c r="R320">
        <v>10735</v>
      </c>
      <c r="S320">
        <v>885.83402100000001</v>
      </c>
      <c r="T320">
        <v>978.79313800409204</v>
      </c>
      <c r="U320">
        <v>4.5366648883764203E-2</v>
      </c>
      <c r="V320">
        <v>0.106499582047549</v>
      </c>
      <c r="W320">
        <v>3.3866389514068999E-3</v>
      </c>
      <c r="X320">
        <v>9715.5</v>
      </c>
      <c r="Y320">
        <v>57.25</v>
      </c>
      <c r="Z320">
        <v>63232.580786026199</v>
      </c>
      <c r="AA320">
        <v>15.0169491525424</v>
      </c>
      <c r="AB320">
        <v>15.4730833362445</v>
      </c>
      <c r="AC320">
        <v>10</v>
      </c>
      <c r="AD320">
        <v>88.583402100000001</v>
      </c>
      <c r="AE320">
        <v>0.21390000000000001</v>
      </c>
      <c r="AF320">
        <v>0.12416733702100199</v>
      </c>
      <c r="AG320">
        <v>0.15610085969691001</v>
      </c>
      <c r="AH320">
        <v>0.283313219793209</v>
      </c>
      <c r="AI320">
        <v>171.90805093271501</v>
      </c>
      <c r="AJ320">
        <v>4.7472617249576397</v>
      </c>
      <c r="AK320">
        <v>1.40435593175819</v>
      </c>
      <c r="AL320">
        <v>2.95830334510973</v>
      </c>
      <c r="AM320">
        <v>2.2999999999999998</v>
      </c>
      <c r="AN320">
        <v>1.3207432577540601</v>
      </c>
      <c r="AO320">
        <v>53</v>
      </c>
      <c r="AP320">
        <v>0</v>
      </c>
      <c r="AQ320">
        <v>10</v>
      </c>
      <c r="AR320">
        <v>3.0104755609160199</v>
      </c>
      <c r="AS320">
        <v>300300.21000000002</v>
      </c>
      <c r="AT320">
        <v>0.81117528750531798</v>
      </c>
      <c r="AU320">
        <v>9509456.25</v>
      </c>
    </row>
    <row r="321" spans="1:47" ht="14.5" x14ac:dyDescent="0.35">
      <c r="A321" s="150" t="s">
        <v>1091</v>
      </c>
      <c r="B321" s="150" t="s">
        <v>711</v>
      </c>
      <c r="C321" t="s">
        <v>99</v>
      </c>
      <c r="D321" t="s">
        <v>2085</v>
      </c>
      <c r="E321">
        <v>84.188999999999993</v>
      </c>
      <c r="F321" t="s">
        <v>1585</v>
      </c>
      <c r="G321" s="151">
        <v>25506</v>
      </c>
      <c r="H321">
        <v>0.33083583713518799</v>
      </c>
      <c r="I321">
        <v>25506</v>
      </c>
      <c r="J321">
        <v>6.0143515076450703E-3</v>
      </c>
      <c r="K321">
        <v>0.74539340698837597</v>
      </c>
      <c r="L321" s="152">
        <v>256998.98550000001</v>
      </c>
      <c r="M321" s="151">
        <v>34758</v>
      </c>
      <c r="N321">
        <v>182</v>
      </c>
      <c r="O321">
        <v>35.152757999999999</v>
      </c>
      <c r="P321">
        <v>0</v>
      </c>
      <c r="Q321">
        <v>140.48836499999999</v>
      </c>
      <c r="R321">
        <v>13368.8</v>
      </c>
      <c r="S321">
        <v>1879.4962860000001</v>
      </c>
      <c r="T321">
        <v>2196.08483679458</v>
      </c>
      <c r="U321">
        <v>0.34262661692751001</v>
      </c>
      <c r="V321">
        <v>0.124966583200793</v>
      </c>
      <c r="W321">
        <v>8.7327663918565397E-3</v>
      </c>
      <c r="X321">
        <v>11441.6</v>
      </c>
      <c r="Y321">
        <v>135.72999999999999</v>
      </c>
      <c r="Z321">
        <v>59772.621380682198</v>
      </c>
      <c r="AA321">
        <v>14.2344827586207</v>
      </c>
      <c r="AB321">
        <v>13.8473166286009</v>
      </c>
      <c r="AC321">
        <v>16.3</v>
      </c>
      <c r="AD321">
        <v>115.306520613497</v>
      </c>
      <c r="AE321">
        <v>0.3019</v>
      </c>
      <c r="AF321">
        <v>0.104426864341589</v>
      </c>
      <c r="AG321">
        <v>0.189807304672827</v>
      </c>
      <c r="AH321">
        <v>0.31214424545152403</v>
      </c>
      <c r="AI321">
        <v>194.30738050418299</v>
      </c>
      <c r="AJ321">
        <v>6.4285072015334102</v>
      </c>
      <c r="AK321">
        <v>1.05393513143483</v>
      </c>
      <c r="AL321">
        <v>2.9843179353778799</v>
      </c>
      <c r="AM321">
        <v>2</v>
      </c>
      <c r="AN321">
        <v>0.898714319651441</v>
      </c>
      <c r="AO321">
        <v>91</v>
      </c>
      <c r="AP321">
        <v>2.7799841143764902E-2</v>
      </c>
      <c r="AQ321">
        <v>13.27</v>
      </c>
      <c r="AR321">
        <v>2.5860228666886398</v>
      </c>
      <c r="AS321">
        <v>534828.31999999995</v>
      </c>
      <c r="AT321">
        <v>0.56978623426293395</v>
      </c>
      <c r="AU321">
        <v>25126683.66</v>
      </c>
    </row>
    <row r="322" spans="1:47" ht="14.5" x14ac:dyDescent="0.35">
      <c r="A322" s="150" t="s">
        <v>1092</v>
      </c>
      <c r="B322" s="150" t="s">
        <v>233</v>
      </c>
      <c r="C322" t="s">
        <v>112</v>
      </c>
      <c r="D322" t="s">
        <v>2088</v>
      </c>
      <c r="E322">
        <v>67.930999999999997</v>
      </c>
      <c r="F322" t="s">
        <v>1863</v>
      </c>
      <c r="G322" s="151">
        <v>963137</v>
      </c>
      <c r="H322">
        <v>0.36699464502861401</v>
      </c>
      <c r="I322">
        <v>705661</v>
      </c>
      <c r="J322">
        <v>1.3442905325207101E-2</v>
      </c>
      <c r="K322">
        <v>0.58086411961392703</v>
      </c>
      <c r="L322" s="152">
        <v>182338.747</v>
      </c>
      <c r="M322" s="151">
        <v>31042.5</v>
      </c>
      <c r="N322">
        <v>34</v>
      </c>
      <c r="O322">
        <v>30.097671999999999</v>
      </c>
      <c r="P322">
        <v>1</v>
      </c>
      <c r="Q322">
        <v>30.822303999999999</v>
      </c>
      <c r="R322">
        <v>13815.3</v>
      </c>
      <c r="S322">
        <v>1366.175405</v>
      </c>
      <c r="T322">
        <v>1776.3347558646999</v>
      </c>
      <c r="U322">
        <v>0.58091864345925603</v>
      </c>
      <c r="V322">
        <v>0.21008058258814899</v>
      </c>
      <c r="W322">
        <v>0</v>
      </c>
      <c r="X322">
        <v>10625.3</v>
      </c>
      <c r="Y322">
        <v>88.33</v>
      </c>
      <c r="Z322">
        <v>66110.032491792095</v>
      </c>
      <c r="AA322">
        <v>12.6741573033708</v>
      </c>
      <c r="AB322">
        <v>15.466720310200399</v>
      </c>
      <c r="AC322">
        <v>16.25</v>
      </c>
      <c r="AD322">
        <v>84.072332615384596</v>
      </c>
      <c r="AE322">
        <v>0.49059999999999998</v>
      </c>
      <c r="AF322">
        <v>0.107934814219717</v>
      </c>
      <c r="AG322">
        <v>0.211421923390995</v>
      </c>
      <c r="AH322">
        <v>0.32381420630816399</v>
      </c>
      <c r="AI322">
        <v>265.025997887877</v>
      </c>
      <c r="AJ322">
        <v>4.2491967067323602</v>
      </c>
      <c r="AK322">
        <v>0.77618495768797402</v>
      </c>
      <c r="AL322">
        <v>2.5373665182615599</v>
      </c>
      <c r="AM322">
        <v>2</v>
      </c>
      <c r="AN322">
        <v>1.3562075252869299</v>
      </c>
      <c r="AO322">
        <v>26</v>
      </c>
      <c r="AP322">
        <v>1.2790697674418599E-2</v>
      </c>
      <c r="AQ322">
        <v>32.69</v>
      </c>
      <c r="AR322">
        <v>4.0985450075770302</v>
      </c>
      <c r="AS322">
        <v>108480.86</v>
      </c>
      <c r="AT322">
        <v>0.33217631458612801</v>
      </c>
      <c r="AU322">
        <v>18874169.02</v>
      </c>
    </row>
    <row r="323" spans="1:47" ht="14.5" x14ac:dyDescent="0.35">
      <c r="A323" s="150" t="s">
        <v>1093</v>
      </c>
      <c r="B323" s="150" t="s">
        <v>369</v>
      </c>
      <c r="C323" t="s">
        <v>370</v>
      </c>
      <c r="D323" t="s">
        <v>2085</v>
      </c>
      <c r="E323">
        <v>87.927000000000007</v>
      </c>
      <c r="F323" t="s">
        <v>1805</v>
      </c>
      <c r="G323" s="151">
        <v>1372825</v>
      </c>
      <c r="H323">
        <v>0.53392157460737899</v>
      </c>
      <c r="I323">
        <v>1334081</v>
      </c>
      <c r="J323">
        <v>0</v>
      </c>
      <c r="K323">
        <v>0.92202778770161098</v>
      </c>
      <c r="L323" s="152">
        <v>175177.39850000001</v>
      </c>
      <c r="M323" s="151">
        <v>49308</v>
      </c>
      <c r="N323">
        <v>297</v>
      </c>
      <c r="O323">
        <v>82.573492999999999</v>
      </c>
      <c r="P323">
        <v>0</v>
      </c>
      <c r="Q323">
        <v>-143.96599499999999</v>
      </c>
      <c r="R323">
        <v>12775</v>
      </c>
      <c r="S323">
        <v>5141.3299530000004</v>
      </c>
      <c r="T323">
        <v>6357.61005489125</v>
      </c>
      <c r="U323">
        <v>0.13746572568982901</v>
      </c>
      <c r="V323">
        <v>0.171415390581138</v>
      </c>
      <c r="W323">
        <v>1.03827440541628E-2</v>
      </c>
      <c r="X323">
        <v>10331</v>
      </c>
      <c r="Y323">
        <v>298.52999999999997</v>
      </c>
      <c r="Z323">
        <v>74379.439151843995</v>
      </c>
      <c r="AA323">
        <v>14.2068965517241</v>
      </c>
      <c r="AB323">
        <v>17.222155069842199</v>
      </c>
      <c r="AC323">
        <v>33</v>
      </c>
      <c r="AD323">
        <v>155.79787736363599</v>
      </c>
      <c r="AE323">
        <v>0.37740000000000001</v>
      </c>
      <c r="AF323">
        <v>0.121445047371474</v>
      </c>
      <c r="AG323">
        <v>0.14896365796090499</v>
      </c>
      <c r="AH323">
        <v>0.28100546738271598</v>
      </c>
      <c r="AI323">
        <v>254.620888362969</v>
      </c>
      <c r="AJ323">
        <v>5.1081817292928697</v>
      </c>
      <c r="AK323">
        <v>0.73590548396214195</v>
      </c>
      <c r="AL323">
        <v>1.8658354658579599</v>
      </c>
      <c r="AM323">
        <v>7</v>
      </c>
      <c r="AN323">
        <v>1.27826982979515</v>
      </c>
      <c r="AO323">
        <v>140</v>
      </c>
      <c r="AP323">
        <v>1.45757418011452E-2</v>
      </c>
      <c r="AQ323">
        <v>13.18</v>
      </c>
      <c r="AR323">
        <v>2.9687276521627202</v>
      </c>
      <c r="AS323">
        <v>1076818.97</v>
      </c>
      <c r="AT323">
        <v>0.51727320489718898</v>
      </c>
      <c r="AU323">
        <v>65680618.759999998</v>
      </c>
    </row>
    <row r="324" spans="1:47" ht="14.5" x14ac:dyDescent="0.35">
      <c r="A324" s="150" t="s">
        <v>1094</v>
      </c>
      <c r="B324" s="150" t="s">
        <v>759</v>
      </c>
      <c r="C324" t="s">
        <v>182</v>
      </c>
      <c r="D324" t="s">
        <v>2089</v>
      </c>
      <c r="E324">
        <v>89.138999999999996</v>
      </c>
      <c r="F324" t="s">
        <v>1864</v>
      </c>
      <c r="G324" s="151">
        <v>11887022</v>
      </c>
      <c r="H324">
        <v>0.24712996591764</v>
      </c>
      <c r="I324">
        <v>11187022</v>
      </c>
      <c r="J324">
        <v>0</v>
      </c>
      <c r="K324">
        <v>0.78374289684713605</v>
      </c>
      <c r="L324" s="152">
        <v>224100.5564</v>
      </c>
      <c r="M324" s="151">
        <v>61567.5</v>
      </c>
      <c r="N324">
        <v>183</v>
      </c>
      <c r="O324">
        <v>76.709041999999997</v>
      </c>
      <c r="P324">
        <v>0</v>
      </c>
      <c r="Q324">
        <v>103.21336599999999</v>
      </c>
      <c r="R324">
        <v>13470.9</v>
      </c>
      <c r="S324">
        <v>9897.2816899999998</v>
      </c>
      <c r="T324">
        <v>11551.289812319999</v>
      </c>
      <c r="U324">
        <v>9.6871718824444203E-2</v>
      </c>
      <c r="V324">
        <v>9.4485177778141999E-2</v>
      </c>
      <c r="W324">
        <v>8.3367194331113406E-2</v>
      </c>
      <c r="X324">
        <v>11542.1</v>
      </c>
      <c r="Y324">
        <v>545.89</v>
      </c>
      <c r="Z324">
        <v>88942.085365183506</v>
      </c>
      <c r="AA324">
        <v>17.0700525394046</v>
      </c>
      <c r="AB324">
        <v>18.1305422154647</v>
      </c>
      <c r="AC324">
        <v>58.4</v>
      </c>
      <c r="AD324">
        <v>169.47400154109599</v>
      </c>
      <c r="AE324" t="s">
        <v>1553</v>
      </c>
      <c r="AF324">
        <v>0.11785999944162701</v>
      </c>
      <c r="AG324">
        <v>0.14098788220514399</v>
      </c>
      <c r="AH324">
        <v>0.26924943255947398</v>
      </c>
      <c r="AI324">
        <v>158.01025463184499</v>
      </c>
      <c r="AJ324">
        <v>7.5165146444210302</v>
      </c>
      <c r="AK324">
        <v>1.3693293824558499</v>
      </c>
      <c r="AL324">
        <v>2.9184879261218302</v>
      </c>
      <c r="AM324">
        <v>0.43</v>
      </c>
      <c r="AN324">
        <v>0.82976722455457397</v>
      </c>
      <c r="AO324">
        <v>25</v>
      </c>
      <c r="AP324">
        <v>3.4766567333617097E-2</v>
      </c>
      <c r="AQ324">
        <v>279.16000000000003</v>
      </c>
      <c r="AR324">
        <v>3.59166402644248</v>
      </c>
      <c r="AS324">
        <v>2306934.4</v>
      </c>
      <c r="AT324">
        <v>0.55563236171769503</v>
      </c>
      <c r="AU324">
        <v>133325659.65000001</v>
      </c>
    </row>
    <row r="325" spans="1:47" ht="14.5" x14ac:dyDescent="0.35">
      <c r="A325" s="150" t="s">
        <v>1095</v>
      </c>
      <c r="B325" s="150" t="s">
        <v>234</v>
      </c>
      <c r="C325" t="s">
        <v>99</v>
      </c>
      <c r="D325" t="s">
        <v>2086</v>
      </c>
      <c r="E325">
        <v>69.938000000000002</v>
      </c>
      <c r="F325" t="s">
        <v>1865</v>
      </c>
      <c r="G325" s="151">
        <v>-13062918</v>
      </c>
      <c r="H325">
        <v>0.19603619978919301</v>
      </c>
      <c r="I325">
        <v>-13062918</v>
      </c>
      <c r="J325">
        <v>0</v>
      </c>
      <c r="K325">
        <v>0.69530821988381897</v>
      </c>
      <c r="L325" s="152">
        <v>114947.8484</v>
      </c>
      <c r="M325" s="151">
        <v>30063</v>
      </c>
      <c r="N325">
        <v>91</v>
      </c>
      <c r="O325">
        <v>132.12476899999999</v>
      </c>
      <c r="P325">
        <v>13.145747</v>
      </c>
      <c r="Q325">
        <v>11.727046</v>
      </c>
      <c r="R325">
        <v>13323.6</v>
      </c>
      <c r="S325">
        <v>3886.714293</v>
      </c>
      <c r="T325">
        <v>5440.0014776760399</v>
      </c>
      <c r="U325">
        <v>1</v>
      </c>
      <c r="V325">
        <v>0.14910959394256701</v>
      </c>
      <c r="W325">
        <v>3.3543751140855997E-2</v>
      </c>
      <c r="X325">
        <v>9519.2999999999993</v>
      </c>
      <c r="Y325">
        <v>257.60000000000002</v>
      </c>
      <c r="Z325">
        <v>67170.241459627301</v>
      </c>
      <c r="AA325">
        <v>15.492700729927</v>
      </c>
      <c r="AB325">
        <v>15.0881766032609</v>
      </c>
      <c r="AC325">
        <v>27</v>
      </c>
      <c r="AD325">
        <v>143.95238122222199</v>
      </c>
      <c r="AE325">
        <v>0.41520000000000001</v>
      </c>
      <c r="AF325">
        <v>0.107907069089067</v>
      </c>
      <c r="AG325">
        <v>0.17492044104663201</v>
      </c>
      <c r="AH325">
        <v>0.28581631865551899</v>
      </c>
      <c r="AI325">
        <v>168.66302758107099</v>
      </c>
      <c r="AJ325">
        <v>7.9444270645035804</v>
      </c>
      <c r="AK325">
        <v>1.4598079155511801</v>
      </c>
      <c r="AL325">
        <v>3.0146366458443001</v>
      </c>
      <c r="AM325">
        <v>4.5999999999999996</v>
      </c>
      <c r="AN325">
        <v>1.1263385973778499</v>
      </c>
      <c r="AO325">
        <v>13</v>
      </c>
      <c r="AP325">
        <v>2.7666220437304798E-2</v>
      </c>
      <c r="AQ325">
        <v>168.08</v>
      </c>
      <c r="AR325">
        <v>3.0694630270074499</v>
      </c>
      <c r="AS325">
        <v>843106.84</v>
      </c>
      <c r="AT325">
        <v>0.63007089560610396</v>
      </c>
      <c r="AU325">
        <v>51784973.340000004</v>
      </c>
    </row>
    <row r="326" spans="1:47" ht="14.5" x14ac:dyDescent="0.35">
      <c r="A326" s="150" t="s">
        <v>1096</v>
      </c>
      <c r="B326" s="150" t="s">
        <v>734</v>
      </c>
      <c r="C326" t="s">
        <v>191</v>
      </c>
      <c r="D326" t="s">
        <v>2085</v>
      </c>
      <c r="E326">
        <v>84.442999999999998</v>
      </c>
      <c r="F326" t="s">
        <v>1866</v>
      </c>
      <c r="G326" s="151">
        <v>721888</v>
      </c>
      <c r="H326">
        <v>0.65793572655363097</v>
      </c>
      <c r="I326">
        <v>658327</v>
      </c>
      <c r="J326">
        <v>0</v>
      </c>
      <c r="K326">
        <v>0.65618754636714405</v>
      </c>
      <c r="L326" s="152">
        <v>249268.95569999999</v>
      </c>
      <c r="M326" s="151">
        <v>35960</v>
      </c>
      <c r="N326">
        <v>15</v>
      </c>
      <c r="O326">
        <v>16.772456999999999</v>
      </c>
      <c r="P326">
        <v>0</v>
      </c>
      <c r="Q326">
        <v>-28.130428999999999</v>
      </c>
      <c r="R326">
        <v>15502.1</v>
      </c>
      <c r="S326">
        <v>609.60024099999998</v>
      </c>
      <c r="T326">
        <v>715.24054913529596</v>
      </c>
      <c r="U326">
        <v>0.352442058827861</v>
      </c>
      <c r="V326">
        <v>0.11991990173770301</v>
      </c>
      <c r="W326">
        <v>0</v>
      </c>
      <c r="X326">
        <v>13212.4</v>
      </c>
      <c r="Y326">
        <v>45.91</v>
      </c>
      <c r="Z326">
        <v>55997.412981921203</v>
      </c>
      <c r="AA326">
        <v>7.3333333333333304</v>
      </c>
      <c r="AB326">
        <v>13.278158157264199</v>
      </c>
      <c r="AC326">
        <v>6</v>
      </c>
      <c r="AD326">
        <v>101.600040166667</v>
      </c>
      <c r="AE326">
        <v>0.60389999999999999</v>
      </c>
      <c r="AF326">
        <v>0.108101094201716</v>
      </c>
      <c r="AG326">
        <v>0.15789172020558101</v>
      </c>
      <c r="AH326">
        <v>0.27456081841437502</v>
      </c>
      <c r="AI326">
        <v>182.70005900473399</v>
      </c>
      <c r="AJ326">
        <v>13.1368438773861</v>
      </c>
      <c r="AK326">
        <v>1.1473493813636899</v>
      </c>
      <c r="AL326">
        <v>5.8838910338139998</v>
      </c>
      <c r="AM326">
        <v>2</v>
      </c>
      <c r="AN326">
        <v>1.4490374798913499</v>
      </c>
      <c r="AO326">
        <v>49</v>
      </c>
      <c r="AP326">
        <v>3.7383177570093497E-2</v>
      </c>
      <c r="AQ326">
        <v>8.41</v>
      </c>
      <c r="AR326">
        <v>3.35562103295366</v>
      </c>
      <c r="AS326">
        <v>121444.29</v>
      </c>
      <c r="AT326">
        <v>0.54894809152296398</v>
      </c>
      <c r="AU326">
        <v>9450078.1099999994</v>
      </c>
    </row>
    <row r="327" spans="1:47" ht="14.5" x14ac:dyDescent="0.35">
      <c r="A327" s="150" t="s">
        <v>1097</v>
      </c>
      <c r="B327" s="150" t="s">
        <v>235</v>
      </c>
      <c r="C327" t="s">
        <v>236</v>
      </c>
      <c r="D327" t="s">
        <v>2087</v>
      </c>
      <c r="E327">
        <v>86.820999999999998</v>
      </c>
      <c r="F327" t="s">
        <v>1867</v>
      </c>
      <c r="G327" s="151">
        <v>2302522</v>
      </c>
      <c r="H327">
        <v>0.30711776378323102</v>
      </c>
      <c r="I327">
        <v>2302522</v>
      </c>
      <c r="J327">
        <v>0</v>
      </c>
      <c r="K327">
        <v>0.79250040819934897</v>
      </c>
      <c r="L327" s="152">
        <v>197361.95790000001</v>
      </c>
      <c r="M327" s="151">
        <v>39343.5</v>
      </c>
      <c r="N327">
        <v>24</v>
      </c>
      <c r="O327">
        <v>82.763092</v>
      </c>
      <c r="P327">
        <v>0</v>
      </c>
      <c r="Q327">
        <v>53.907687000000003</v>
      </c>
      <c r="R327">
        <v>15484.6</v>
      </c>
      <c r="S327">
        <v>2154.264764</v>
      </c>
      <c r="T327">
        <v>2624.2225225412599</v>
      </c>
      <c r="U327">
        <v>0.298261914569383</v>
      </c>
      <c r="V327">
        <v>0.144845233610292</v>
      </c>
      <c r="W327">
        <v>6.4114658656692402E-3</v>
      </c>
      <c r="X327">
        <v>12711.5</v>
      </c>
      <c r="Y327">
        <v>158.05000000000001</v>
      </c>
      <c r="Z327">
        <v>79344.248528946497</v>
      </c>
      <c r="AA327">
        <v>16.486187845303899</v>
      </c>
      <c r="AB327">
        <v>13.630273736159401</v>
      </c>
      <c r="AC327">
        <v>18.3</v>
      </c>
      <c r="AD327">
        <v>117.719386010929</v>
      </c>
      <c r="AE327">
        <v>0.36480000000000001</v>
      </c>
      <c r="AF327">
        <v>0.12107562993665</v>
      </c>
      <c r="AG327">
        <v>0.12387388645116899</v>
      </c>
      <c r="AH327">
        <v>0.25214340654131001</v>
      </c>
      <c r="AI327">
        <v>190.779242583387</v>
      </c>
      <c r="AJ327">
        <v>8.1434278776317601</v>
      </c>
      <c r="AK327">
        <v>1.68133059522274</v>
      </c>
      <c r="AL327">
        <v>3.04783887159997</v>
      </c>
      <c r="AM327">
        <v>2.65</v>
      </c>
      <c r="AN327">
        <v>0.86360324435604996</v>
      </c>
      <c r="AO327">
        <v>9</v>
      </c>
      <c r="AP327">
        <v>7.6845298281092003E-2</v>
      </c>
      <c r="AQ327">
        <v>98.78</v>
      </c>
      <c r="AR327">
        <v>2.3554816816563902</v>
      </c>
      <c r="AS327">
        <v>793381.47</v>
      </c>
      <c r="AT327">
        <v>0.64314543816005898</v>
      </c>
      <c r="AU327">
        <v>33357882.16</v>
      </c>
    </row>
    <row r="328" spans="1:47" ht="14.5" x14ac:dyDescent="0.35">
      <c r="A328" s="150" t="s">
        <v>1098</v>
      </c>
      <c r="B328" s="150" t="s">
        <v>237</v>
      </c>
      <c r="C328" t="s">
        <v>108</v>
      </c>
      <c r="D328" t="s">
        <v>2087</v>
      </c>
      <c r="E328">
        <v>83.007999999999996</v>
      </c>
      <c r="F328" t="s">
        <v>1868</v>
      </c>
      <c r="G328" s="151">
        <v>2234657</v>
      </c>
      <c r="H328">
        <v>0.75039947083362202</v>
      </c>
      <c r="I328">
        <v>2003179</v>
      </c>
      <c r="J328">
        <v>0</v>
      </c>
      <c r="K328">
        <v>0.76043811284847196</v>
      </c>
      <c r="L328" s="152">
        <v>357077.79810000001</v>
      </c>
      <c r="M328" s="151">
        <v>44322.5</v>
      </c>
      <c r="N328">
        <v>55</v>
      </c>
      <c r="O328">
        <v>55.517892000000003</v>
      </c>
      <c r="P328">
        <v>4</v>
      </c>
      <c r="Q328">
        <v>-11.827073</v>
      </c>
      <c r="R328">
        <v>17671.2</v>
      </c>
      <c r="S328">
        <v>4073.2726210000001</v>
      </c>
      <c r="T328">
        <v>5226.1329254360899</v>
      </c>
      <c r="U328">
        <v>0.23789621249610901</v>
      </c>
      <c r="V328">
        <v>0.166136853573494</v>
      </c>
      <c r="W328">
        <v>2.8143181580577999E-2</v>
      </c>
      <c r="X328">
        <v>13773</v>
      </c>
      <c r="Y328">
        <v>302.55</v>
      </c>
      <c r="Z328">
        <v>88791.646075028897</v>
      </c>
      <c r="AA328">
        <v>15.556634304207099</v>
      </c>
      <c r="AB328">
        <v>13.463138724177799</v>
      </c>
      <c r="AC328">
        <v>34</v>
      </c>
      <c r="AD328">
        <v>119.80213591176501</v>
      </c>
      <c r="AE328" t="s">
        <v>1553</v>
      </c>
      <c r="AF328">
        <v>0.10848937044000601</v>
      </c>
      <c r="AG328">
        <v>0.18389977998667001</v>
      </c>
      <c r="AH328">
        <v>0.29560885987504198</v>
      </c>
      <c r="AI328">
        <v>200.71600309416201</v>
      </c>
      <c r="AJ328">
        <v>9.8702936870314595</v>
      </c>
      <c r="AK328">
        <v>1.6028061783013301</v>
      </c>
      <c r="AL328">
        <v>5.3246294083327301</v>
      </c>
      <c r="AM328">
        <v>5.2</v>
      </c>
      <c r="AN328">
        <v>0.66351356413815599</v>
      </c>
      <c r="AO328">
        <v>22</v>
      </c>
      <c r="AP328">
        <v>9.9394550958627606E-2</v>
      </c>
      <c r="AQ328">
        <v>85.18</v>
      </c>
      <c r="AR328">
        <v>2.9502200193024701</v>
      </c>
      <c r="AS328">
        <v>544976.27</v>
      </c>
      <c r="AT328">
        <v>0.45535594139376101</v>
      </c>
      <c r="AU328">
        <v>71979605.659999996</v>
      </c>
    </row>
    <row r="329" spans="1:47" ht="14.5" x14ac:dyDescent="0.35">
      <c r="A329" s="150" t="s">
        <v>1099</v>
      </c>
      <c r="B329" s="150" t="s">
        <v>631</v>
      </c>
      <c r="C329" t="s">
        <v>334</v>
      </c>
      <c r="D329" t="s">
        <v>2085</v>
      </c>
      <c r="E329">
        <v>75.016999999999996</v>
      </c>
      <c r="F329" t="s">
        <v>1869</v>
      </c>
      <c r="G329" s="151">
        <v>2117124</v>
      </c>
      <c r="H329">
        <v>0.42331164191724302</v>
      </c>
      <c r="I329">
        <v>2117124</v>
      </c>
      <c r="J329">
        <v>0</v>
      </c>
      <c r="K329">
        <v>0.72775977554535798</v>
      </c>
      <c r="L329" s="152">
        <v>122309.236</v>
      </c>
      <c r="M329" s="151">
        <v>33296</v>
      </c>
      <c r="N329">
        <v>52</v>
      </c>
      <c r="O329">
        <v>106.367509</v>
      </c>
      <c r="P329">
        <v>13.21</v>
      </c>
      <c r="Q329">
        <v>294.06112400000001</v>
      </c>
      <c r="R329">
        <v>12236.1</v>
      </c>
      <c r="S329">
        <v>1970.3171580000001</v>
      </c>
      <c r="T329">
        <v>2769.2105025535502</v>
      </c>
      <c r="U329">
        <v>0.94001352344717304</v>
      </c>
      <c r="V329">
        <v>0.21058400639477101</v>
      </c>
      <c r="W329">
        <v>5.0753250355646605E-4</v>
      </c>
      <c r="X329">
        <v>8706.1</v>
      </c>
      <c r="Y329">
        <v>116.2</v>
      </c>
      <c r="Z329">
        <v>60333.588640275397</v>
      </c>
      <c r="AA329">
        <v>14.7008547008547</v>
      </c>
      <c r="AB329">
        <v>16.956257814113599</v>
      </c>
      <c r="AC329">
        <v>15</v>
      </c>
      <c r="AD329">
        <v>131.35447719999999</v>
      </c>
      <c r="AE329">
        <v>0.56610000000000005</v>
      </c>
      <c r="AF329">
        <v>0.10532318314014</v>
      </c>
      <c r="AG329">
        <v>0.210147121273253</v>
      </c>
      <c r="AH329">
        <v>0.31827555645368799</v>
      </c>
      <c r="AI329">
        <v>149.37442878422101</v>
      </c>
      <c r="AJ329">
        <v>8.6941854475646796</v>
      </c>
      <c r="AK329">
        <v>1.5927918046990499</v>
      </c>
      <c r="AL329">
        <v>3.7619012282758302</v>
      </c>
      <c r="AM329">
        <v>0.5</v>
      </c>
      <c r="AN329">
        <v>1.3937431263812901</v>
      </c>
      <c r="AO329">
        <v>54</v>
      </c>
      <c r="AP329">
        <v>6.9571865443425099E-2</v>
      </c>
      <c r="AQ329">
        <v>23.74</v>
      </c>
      <c r="AR329">
        <v>2.61662668415405</v>
      </c>
      <c r="AS329">
        <v>586165.84</v>
      </c>
      <c r="AT329">
        <v>0.64817821916702101</v>
      </c>
      <c r="AU329">
        <v>24109034.989999998</v>
      </c>
    </row>
    <row r="330" spans="1:47" ht="14.5" x14ac:dyDescent="0.35">
      <c r="A330" s="150" t="s">
        <v>1100</v>
      </c>
      <c r="B330" s="150" t="s">
        <v>521</v>
      </c>
      <c r="C330" t="s">
        <v>178</v>
      </c>
      <c r="D330" t="s">
        <v>2089</v>
      </c>
      <c r="E330">
        <v>80.748999999999995</v>
      </c>
      <c r="F330" t="s">
        <v>1870</v>
      </c>
      <c r="G330" s="151">
        <v>81594</v>
      </c>
      <c r="H330">
        <v>0.78941844883579604</v>
      </c>
      <c r="I330">
        <v>105797</v>
      </c>
      <c r="J330">
        <v>0</v>
      </c>
      <c r="K330">
        <v>0.63324051962670602</v>
      </c>
      <c r="L330" s="152">
        <v>182624.88740000001</v>
      </c>
      <c r="M330" s="151">
        <v>38509</v>
      </c>
      <c r="N330">
        <v>25</v>
      </c>
      <c r="O330">
        <v>5.147462</v>
      </c>
      <c r="P330">
        <v>0</v>
      </c>
      <c r="Q330">
        <v>-51.446576</v>
      </c>
      <c r="R330">
        <v>14448.8</v>
      </c>
      <c r="S330">
        <v>597.499055</v>
      </c>
      <c r="T330">
        <v>701.34404473058305</v>
      </c>
      <c r="U330">
        <v>0.254396422434509</v>
      </c>
      <c r="V330">
        <v>0.13416899881121999</v>
      </c>
      <c r="W330">
        <v>3.0521691787445598E-2</v>
      </c>
      <c r="X330">
        <v>12309.5</v>
      </c>
      <c r="Y330">
        <v>53.82</v>
      </c>
      <c r="Z330">
        <v>57774.631178000804</v>
      </c>
      <c r="AA330">
        <v>13.8507462686567</v>
      </c>
      <c r="AB330">
        <v>11.1018033259012</v>
      </c>
      <c r="AC330">
        <v>6.13</v>
      </c>
      <c r="AD330">
        <v>97.471297716150104</v>
      </c>
      <c r="AE330">
        <v>0.21390000000000001</v>
      </c>
      <c r="AF330">
        <v>0.11059233064856</v>
      </c>
      <c r="AG330">
        <v>0.19333579716649399</v>
      </c>
      <c r="AH330">
        <v>0.30798047398483203</v>
      </c>
      <c r="AI330">
        <v>0</v>
      </c>
      <c r="AJ330" t="s">
        <v>1553</v>
      </c>
      <c r="AK330" t="s">
        <v>1553</v>
      </c>
      <c r="AL330" t="s">
        <v>1553</v>
      </c>
      <c r="AM330">
        <v>3.36</v>
      </c>
      <c r="AN330">
        <v>1.1435292526954099</v>
      </c>
      <c r="AO330">
        <v>102</v>
      </c>
      <c r="AP330">
        <v>6.1452513966480403E-2</v>
      </c>
      <c r="AQ330">
        <v>1.59</v>
      </c>
      <c r="AR330">
        <v>2.93218692325611</v>
      </c>
      <c r="AS330">
        <v>165768.20000000001</v>
      </c>
      <c r="AT330">
        <v>0.70374820741580701</v>
      </c>
      <c r="AU330">
        <v>8633172.9299999997</v>
      </c>
    </row>
    <row r="331" spans="1:47" ht="14.5" x14ac:dyDescent="0.35">
      <c r="A331" s="150" t="s">
        <v>1521</v>
      </c>
      <c r="B331" s="150" t="s">
        <v>741</v>
      </c>
      <c r="C331" t="s">
        <v>191</v>
      </c>
      <c r="D331" t="s">
        <v>2087</v>
      </c>
      <c r="E331">
        <v>85.396000000000001</v>
      </c>
      <c r="F331" t="s">
        <v>1871</v>
      </c>
      <c r="G331" s="151">
        <v>22203</v>
      </c>
      <c r="H331">
        <v>0.62121421386539499</v>
      </c>
      <c r="I331">
        <v>28763</v>
      </c>
      <c r="J331">
        <v>0</v>
      </c>
      <c r="K331">
        <v>0.71914185070012704</v>
      </c>
      <c r="L331" s="152">
        <v>92641.462400000004</v>
      </c>
      <c r="M331" s="151">
        <v>34382.5</v>
      </c>
      <c r="N331">
        <v>4</v>
      </c>
      <c r="O331">
        <v>13.472324</v>
      </c>
      <c r="P331">
        <v>0</v>
      </c>
      <c r="Q331">
        <v>170.90205599999999</v>
      </c>
      <c r="R331">
        <v>11885</v>
      </c>
      <c r="S331">
        <v>726.31419500000004</v>
      </c>
      <c r="T331">
        <v>869.85738742650994</v>
      </c>
      <c r="U331">
        <v>0.41447118763801699</v>
      </c>
      <c r="V331">
        <v>0.13354717926172399</v>
      </c>
      <c r="W331">
        <v>1.37681461671006E-3</v>
      </c>
      <c r="X331">
        <v>9923.7999999999993</v>
      </c>
      <c r="Y331">
        <v>51.96</v>
      </c>
      <c r="Z331">
        <v>68523.329676674402</v>
      </c>
      <c r="AA331">
        <v>13.440677966101701</v>
      </c>
      <c r="AB331">
        <v>13.978333237105501</v>
      </c>
      <c r="AC331">
        <v>4.0999999999999996</v>
      </c>
      <c r="AD331">
        <v>177.149803658537</v>
      </c>
      <c r="AE331">
        <v>0.47810000000000002</v>
      </c>
      <c r="AF331">
        <v>0.112075350539349</v>
      </c>
      <c r="AG331">
        <v>0.146033633102817</v>
      </c>
      <c r="AH331">
        <v>0.263256744237998</v>
      </c>
      <c r="AI331">
        <v>253.05439610745901</v>
      </c>
      <c r="AJ331">
        <v>7.7166446677584499</v>
      </c>
      <c r="AK331">
        <v>1.18157325745252</v>
      </c>
      <c r="AL331">
        <v>2.4521086307175901</v>
      </c>
      <c r="AM331">
        <v>4.8</v>
      </c>
      <c r="AN331">
        <v>0.55228395500726901</v>
      </c>
      <c r="AO331">
        <v>2</v>
      </c>
      <c r="AP331">
        <v>2.1978021978022001E-2</v>
      </c>
      <c r="AQ331">
        <v>44.5</v>
      </c>
      <c r="AR331">
        <v>2.1696329880789502</v>
      </c>
      <c r="AS331">
        <v>114604.03</v>
      </c>
      <c r="AT331">
        <v>0.29405700624889702</v>
      </c>
      <c r="AU331">
        <v>8632258.1500000004</v>
      </c>
    </row>
    <row r="332" spans="1:47" ht="14.5" x14ac:dyDescent="0.35">
      <c r="A332" s="150" t="s">
        <v>1101</v>
      </c>
      <c r="B332" s="150" t="s">
        <v>371</v>
      </c>
      <c r="C332" t="s">
        <v>307</v>
      </c>
      <c r="D332" t="s">
        <v>2085</v>
      </c>
      <c r="E332">
        <v>91.221000000000004</v>
      </c>
      <c r="F332" t="s">
        <v>1805</v>
      </c>
      <c r="G332" s="151">
        <v>887094</v>
      </c>
      <c r="H332">
        <v>0.961075883689258</v>
      </c>
      <c r="I332">
        <v>889508</v>
      </c>
      <c r="J332">
        <v>0</v>
      </c>
      <c r="K332">
        <v>0.64796921608972302</v>
      </c>
      <c r="L332" s="152">
        <v>150533.11739999999</v>
      </c>
      <c r="M332" s="151">
        <v>40090</v>
      </c>
      <c r="N332">
        <v>62</v>
      </c>
      <c r="O332">
        <v>16.009143999999999</v>
      </c>
      <c r="P332">
        <v>0</v>
      </c>
      <c r="Q332">
        <v>84.378928000000002</v>
      </c>
      <c r="R332">
        <v>12948.7</v>
      </c>
      <c r="S332">
        <v>782.00710100000003</v>
      </c>
      <c r="T332">
        <v>960.42550152809804</v>
      </c>
      <c r="U332">
        <v>0.243447924905736</v>
      </c>
      <c r="V332">
        <v>0.16992529202110099</v>
      </c>
      <c r="W332">
        <v>5.5895579393210604E-3</v>
      </c>
      <c r="X332">
        <v>10543.2</v>
      </c>
      <c r="Y332">
        <v>57.58</v>
      </c>
      <c r="Z332">
        <v>57110.288294546699</v>
      </c>
      <c r="AA332">
        <v>13.9583333333333</v>
      </c>
      <c r="AB332">
        <v>13.5812278742619</v>
      </c>
      <c r="AC332">
        <v>8.4</v>
      </c>
      <c r="AD332">
        <v>93.096083452380995</v>
      </c>
      <c r="AE332">
        <v>0.59130000000000005</v>
      </c>
      <c r="AF332">
        <v>0.120649365335008</v>
      </c>
      <c r="AG332">
        <v>0.118667987005787</v>
      </c>
      <c r="AH332">
        <v>0.242846316645634</v>
      </c>
      <c r="AI332">
        <v>196.38696349894099</v>
      </c>
      <c r="AJ332">
        <v>10.1954401729437</v>
      </c>
      <c r="AK332">
        <v>0.99377070636036902</v>
      </c>
      <c r="AL332">
        <v>3.8209422696254598</v>
      </c>
      <c r="AM332">
        <v>5.5</v>
      </c>
      <c r="AN332">
        <v>1.12426585810174</v>
      </c>
      <c r="AO332">
        <v>61</v>
      </c>
      <c r="AP332">
        <v>0</v>
      </c>
      <c r="AQ332">
        <v>3.74</v>
      </c>
      <c r="AR332">
        <v>2.9976560821914302</v>
      </c>
      <c r="AS332">
        <v>165928.94</v>
      </c>
      <c r="AT332">
        <v>0.59999455171187799</v>
      </c>
      <c r="AU332">
        <v>10125936.689999999</v>
      </c>
    </row>
    <row r="333" spans="1:47" ht="14.5" x14ac:dyDescent="0.35">
      <c r="A333" s="150" t="s">
        <v>1545</v>
      </c>
      <c r="B333" s="150" t="s">
        <v>238</v>
      </c>
      <c r="C333" t="s">
        <v>127</v>
      </c>
      <c r="D333" t="s">
        <v>2087</v>
      </c>
      <c r="E333">
        <v>87.87</v>
      </c>
      <c r="F333" t="s">
        <v>1872</v>
      </c>
      <c r="G333" s="151">
        <v>-1675713</v>
      </c>
      <c r="H333">
        <v>0.60692302744846705</v>
      </c>
      <c r="I333">
        <v>-1675713</v>
      </c>
      <c r="J333">
        <v>0</v>
      </c>
      <c r="K333">
        <v>0.88281302323352395</v>
      </c>
      <c r="L333" s="152">
        <v>233704.0784</v>
      </c>
      <c r="M333" s="151">
        <v>46281.5</v>
      </c>
      <c r="N333">
        <v>221</v>
      </c>
      <c r="O333">
        <v>123.370099</v>
      </c>
      <c r="P333">
        <v>13</v>
      </c>
      <c r="Q333">
        <v>-115.34204</v>
      </c>
      <c r="R333">
        <v>14465.5</v>
      </c>
      <c r="S333">
        <v>6129.7295809999996</v>
      </c>
      <c r="T333">
        <v>7386.1845439102999</v>
      </c>
      <c r="U333">
        <v>0.148994831816219</v>
      </c>
      <c r="V333">
        <v>0.15131196878161299</v>
      </c>
      <c r="W333">
        <v>7.9489077545980592E-3</v>
      </c>
      <c r="X333">
        <v>12004.8</v>
      </c>
      <c r="Y333">
        <v>407.48</v>
      </c>
      <c r="Z333">
        <v>81486.1629773241</v>
      </c>
      <c r="AA333">
        <v>14.4629258517034</v>
      </c>
      <c r="AB333">
        <v>15.043019488073</v>
      </c>
      <c r="AC333">
        <v>38.79</v>
      </c>
      <c r="AD333">
        <v>158.023448852797</v>
      </c>
      <c r="AE333" t="s">
        <v>1553</v>
      </c>
      <c r="AF333">
        <v>0.14801697964896701</v>
      </c>
      <c r="AG333">
        <v>0.112210855348</v>
      </c>
      <c r="AH333">
        <v>0.26413985555367098</v>
      </c>
      <c r="AI333">
        <v>217.60405289892</v>
      </c>
      <c r="AJ333">
        <v>7.8742811881960098</v>
      </c>
      <c r="AK333">
        <v>0.90308227887010095</v>
      </c>
      <c r="AL333">
        <v>3.2575960787312601</v>
      </c>
      <c r="AM333">
        <v>0</v>
      </c>
      <c r="AN333">
        <v>0.92396344564218902</v>
      </c>
      <c r="AO333">
        <v>48</v>
      </c>
      <c r="AP333">
        <v>9.3600000000000003E-2</v>
      </c>
      <c r="AQ333">
        <v>49.13</v>
      </c>
      <c r="AR333">
        <v>3.4663854946787498</v>
      </c>
      <c r="AS333">
        <v>1106736.73</v>
      </c>
      <c r="AT333">
        <v>0.62063912440642499</v>
      </c>
      <c r="AU333">
        <v>88669447.519999996</v>
      </c>
    </row>
    <row r="334" spans="1:47" ht="14.5" x14ac:dyDescent="0.35">
      <c r="A334" s="150" t="s">
        <v>1102</v>
      </c>
      <c r="B334" s="150" t="s">
        <v>604</v>
      </c>
      <c r="C334" t="s">
        <v>603</v>
      </c>
      <c r="D334" t="s">
        <v>2089</v>
      </c>
      <c r="E334">
        <v>58.234000000000002</v>
      </c>
      <c r="F334" t="s">
        <v>1610</v>
      </c>
      <c r="G334" s="151">
        <v>1375041</v>
      </c>
      <c r="H334">
        <v>0.33265003830520801</v>
      </c>
      <c r="I334">
        <v>1375041</v>
      </c>
      <c r="J334">
        <v>3.1520124414741702E-3</v>
      </c>
      <c r="K334">
        <v>0.79257617602732999</v>
      </c>
      <c r="L334" s="152">
        <v>107370.7377</v>
      </c>
      <c r="M334" s="151">
        <v>29735</v>
      </c>
      <c r="N334">
        <v>90</v>
      </c>
      <c r="O334">
        <v>59.189653</v>
      </c>
      <c r="P334">
        <v>0.94</v>
      </c>
      <c r="Q334">
        <v>-83.015912</v>
      </c>
      <c r="R334">
        <v>15880.8</v>
      </c>
      <c r="S334">
        <v>1577.75602</v>
      </c>
      <c r="T334">
        <v>2252.58926676792</v>
      </c>
      <c r="U334">
        <v>0.97932567609534504</v>
      </c>
      <c r="V334">
        <v>0.15891836939402099</v>
      </c>
      <c r="W334">
        <v>0</v>
      </c>
      <c r="X334">
        <v>11123.2</v>
      </c>
      <c r="Y334">
        <v>123</v>
      </c>
      <c r="Z334">
        <v>56730.634146341501</v>
      </c>
      <c r="AA334">
        <v>14.9268292682927</v>
      </c>
      <c r="AB334">
        <v>12.827284715447201</v>
      </c>
      <c r="AC334">
        <v>14</v>
      </c>
      <c r="AD334">
        <v>112.696858571429</v>
      </c>
      <c r="AE334">
        <v>0.49059999999999998</v>
      </c>
      <c r="AF334">
        <v>0.102046764889484</v>
      </c>
      <c r="AG334">
        <v>0.241124915598245</v>
      </c>
      <c r="AH334">
        <v>0.34593796384245701</v>
      </c>
      <c r="AI334">
        <v>222.20736004544</v>
      </c>
      <c r="AJ334">
        <v>7.4185479863886199</v>
      </c>
      <c r="AK334">
        <v>1.1948959607973999</v>
      </c>
      <c r="AL334">
        <v>4.8553806594045996</v>
      </c>
      <c r="AM334">
        <v>0.5</v>
      </c>
      <c r="AN334">
        <v>1.0747542596409101</v>
      </c>
      <c r="AO334">
        <v>199</v>
      </c>
      <c r="AP334">
        <v>0</v>
      </c>
      <c r="AQ334">
        <v>4</v>
      </c>
      <c r="AR334">
        <v>4.4570105748496802</v>
      </c>
      <c r="AS334">
        <v>168797.45</v>
      </c>
      <c r="AT334">
        <v>0.64439268908284297</v>
      </c>
      <c r="AU334">
        <v>25056064.949999999</v>
      </c>
    </row>
    <row r="335" spans="1:47" ht="14.5" x14ac:dyDescent="0.35">
      <c r="A335" s="150" t="s">
        <v>1103</v>
      </c>
      <c r="B335" s="150" t="s">
        <v>372</v>
      </c>
      <c r="C335" t="s">
        <v>268</v>
      </c>
      <c r="D335" t="s">
        <v>2086</v>
      </c>
      <c r="E335">
        <v>79.191000000000003</v>
      </c>
      <c r="F335" t="s">
        <v>1679</v>
      </c>
      <c r="G335" s="151">
        <v>-7631205</v>
      </c>
      <c r="H335">
        <v>0.58364338326054899</v>
      </c>
      <c r="I335">
        <v>-9247250</v>
      </c>
      <c r="J335">
        <v>0</v>
      </c>
      <c r="K335">
        <v>0.84426181895045205</v>
      </c>
      <c r="L335" s="152">
        <v>262380.48149999999</v>
      </c>
      <c r="M335" s="151">
        <v>43149.5</v>
      </c>
      <c r="N335">
        <v>0</v>
      </c>
      <c r="O335">
        <v>103.729133</v>
      </c>
      <c r="P335">
        <v>0</v>
      </c>
      <c r="Q335">
        <v>-54.907611000000003</v>
      </c>
      <c r="R335">
        <v>15588.7</v>
      </c>
      <c r="S335">
        <v>7323.8725050000003</v>
      </c>
      <c r="T335">
        <v>9104.9766837067691</v>
      </c>
      <c r="U335">
        <v>0.29182192556477299</v>
      </c>
      <c r="V335">
        <v>0.14559330371630999</v>
      </c>
      <c r="W335">
        <v>1.2668072380650999E-2</v>
      </c>
      <c r="X335">
        <v>12539.3</v>
      </c>
      <c r="Y335">
        <v>499.05</v>
      </c>
      <c r="Z335">
        <v>81837.157859933897</v>
      </c>
      <c r="AA335">
        <v>15.32421875</v>
      </c>
      <c r="AB335">
        <v>14.6756287045386</v>
      </c>
      <c r="AC335">
        <v>54</v>
      </c>
      <c r="AD335">
        <v>135.62726861111099</v>
      </c>
      <c r="AE335" t="s">
        <v>1553</v>
      </c>
      <c r="AF335">
        <v>0.111160053967574</v>
      </c>
      <c r="AG335">
        <v>0.15232017895580899</v>
      </c>
      <c r="AH335">
        <v>0.27286269326198098</v>
      </c>
      <c r="AI335">
        <v>141.063624372855</v>
      </c>
      <c r="AJ335">
        <v>12.4031517269816</v>
      </c>
      <c r="AK335">
        <v>1.2125508066733</v>
      </c>
      <c r="AL335">
        <v>4.9142980277447599</v>
      </c>
      <c r="AM335">
        <v>1</v>
      </c>
      <c r="AN335">
        <v>1.1677957059127799</v>
      </c>
      <c r="AO335">
        <v>35</v>
      </c>
      <c r="AP335">
        <v>0.106834249803614</v>
      </c>
      <c r="AQ335">
        <v>99.06</v>
      </c>
      <c r="AR335">
        <v>2.5613074938688598</v>
      </c>
      <c r="AS335">
        <v>2307046.29</v>
      </c>
      <c r="AT335">
        <v>0.553584641262585</v>
      </c>
      <c r="AU335">
        <v>114169777.16</v>
      </c>
    </row>
    <row r="336" spans="1:47" ht="14.5" x14ac:dyDescent="0.35">
      <c r="A336" s="150" t="s">
        <v>1104</v>
      </c>
      <c r="B336" s="150" t="s">
        <v>611</v>
      </c>
      <c r="C336" t="s">
        <v>271</v>
      </c>
      <c r="D336" t="s">
        <v>2087</v>
      </c>
      <c r="E336">
        <v>94.149000000000001</v>
      </c>
      <c r="F336" t="s">
        <v>1795</v>
      </c>
      <c r="G336" s="151">
        <v>-259246</v>
      </c>
      <c r="H336">
        <v>0.62228486144488404</v>
      </c>
      <c r="I336">
        <v>-441506</v>
      </c>
      <c r="J336">
        <v>0</v>
      </c>
      <c r="K336">
        <v>0.717226325206056</v>
      </c>
      <c r="L336" s="152">
        <v>185902.3842</v>
      </c>
      <c r="M336" s="151">
        <v>45534</v>
      </c>
      <c r="N336" t="s">
        <v>1553</v>
      </c>
      <c r="O336">
        <v>18.907363</v>
      </c>
      <c r="P336">
        <v>0</v>
      </c>
      <c r="Q336">
        <v>-27.661363999999999</v>
      </c>
      <c r="R336">
        <v>11892</v>
      </c>
      <c r="S336">
        <v>1309.234461</v>
      </c>
      <c r="T336">
        <v>1465.9629919465399</v>
      </c>
      <c r="U336">
        <v>0.12592391806894199</v>
      </c>
      <c r="V336">
        <v>9.7376469072333702E-2</v>
      </c>
      <c r="W336">
        <v>7.6380513176852599E-4</v>
      </c>
      <c r="X336">
        <v>10620.6</v>
      </c>
      <c r="Y336">
        <v>74.11</v>
      </c>
      <c r="Z336">
        <v>70617.169072999604</v>
      </c>
      <c r="AA336">
        <v>16.259259259259299</v>
      </c>
      <c r="AB336">
        <v>17.6660971663743</v>
      </c>
      <c r="AC336">
        <v>7.31</v>
      </c>
      <c r="AD336">
        <v>179.10184145006801</v>
      </c>
      <c r="AE336">
        <v>0.21390000000000001</v>
      </c>
      <c r="AF336">
        <v>0.121483307009898</v>
      </c>
      <c r="AG336">
        <v>0.18556246332575499</v>
      </c>
      <c r="AH336">
        <v>0.31414387044685699</v>
      </c>
      <c r="AI336">
        <v>189.598584053769</v>
      </c>
      <c r="AJ336">
        <v>5.0321731949127599</v>
      </c>
      <c r="AK336">
        <v>1.6241236116650399</v>
      </c>
      <c r="AL336">
        <v>2.4004866876956399</v>
      </c>
      <c r="AM336">
        <v>1.3</v>
      </c>
      <c r="AN336">
        <v>1.1075917955893799</v>
      </c>
      <c r="AO336">
        <v>121</v>
      </c>
      <c r="AP336">
        <v>2.49266862170088E-2</v>
      </c>
      <c r="AQ336">
        <v>5.5</v>
      </c>
      <c r="AR336">
        <v>4.5121761141138501</v>
      </c>
      <c r="AS336">
        <v>181897.13</v>
      </c>
      <c r="AT336">
        <v>0.569976849496733</v>
      </c>
      <c r="AU336">
        <v>15569376.76</v>
      </c>
    </row>
    <row r="337" spans="1:47" ht="14.5" x14ac:dyDescent="0.35">
      <c r="A337" s="150" t="s">
        <v>1105</v>
      </c>
      <c r="B337" s="150" t="s">
        <v>485</v>
      </c>
      <c r="C337" t="s">
        <v>316</v>
      </c>
      <c r="D337" t="s">
        <v>2085</v>
      </c>
      <c r="E337">
        <v>86.712999999999994</v>
      </c>
      <c r="F337" t="s">
        <v>1873</v>
      </c>
      <c r="G337" s="151">
        <v>-215977</v>
      </c>
      <c r="H337">
        <v>0.53965751946677798</v>
      </c>
      <c r="I337">
        <v>-892386</v>
      </c>
      <c r="J337">
        <v>0</v>
      </c>
      <c r="K337">
        <v>0.83895642212994004</v>
      </c>
      <c r="L337" s="152">
        <v>264194.20819999999</v>
      </c>
      <c r="M337" s="151">
        <v>35667.5</v>
      </c>
      <c r="N337">
        <v>72</v>
      </c>
      <c r="O337">
        <v>67.282644000000005</v>
      </c>
      <c r="P337">
        <v>0</v>
      </c>
      <c r="Q337">
        <v>143.43526499999999</v>
      </c>
      <c r="R337">
        <v>13600.1</v>
      </c>
      <c r="S337">
        <v>2391.1129430000001</v>
      </c>
      <c r="T337">
        <v>2824.2619531085702</v>
      </c>
      <c r="U337">
        <v>0.23525703277496701</v>
      </c>
      <c r="V337">
        <v>0.12684213386402099</v>
      </c>
      <c r="W337">
        <v>7.4514054437118202E-3</v>
      </c>
      <c r="X337">
        <v>11514.3</v>
      </c>
      <c r="Y337">
        <v>161</v>
      </c>
      <c r="Z337">
        <v>64039.788819875801</v>
      </c>
      <c r="AA337">
        <v>13.771604938271601</v>
      </c>
      <c r="AB337">
        <v>14.8516331863354</v>
      </c>
      <c r="AC337">
        <v>25</v>
      </c>
      <c r="AD337">
        <v>95.644517719999996</v>
      </c>
      <c r="AE337">
        <v>0.40260000000000001</v>
      </c>
      <c r="AF337">
        <v>0.103514619924166</v>
      </c>
      <c r="AG337">
        <v>0.186560516563406</v>
      </c>
      <c r="AH337">
        <v>0.30050345645238302</v>
      </c>
      <c r="AI337">
        <v>170.56283401164299</v>
      </c>
      <c r="AJ337">
        <v>6.05543670847279</v>
      </c>
      <c r="AK337">
        <v>0.93563411673838703</v>
      </c>
      <c r="AL337">
        <v>3.51886208883495</v>
      </c>
      <c r="AM337">
        <v>2.5</v>
      </c>
      <c r="AN337">
        <v>2.17431517679971</v>
      </c>
      <c r="AO337">
        <v>401</v>
      </c>
      <c r="AP337">
        <v>0</v>
      </c>
      <c r="AQ337">
        <v>3.34</v>
      </c>
      <c r="AR337">
        <v>3.80547080081142</v>
      </c>
      <c r="AS337">
        <v>458240.22</v>
      </c>
      <c r="AT337">
        <v>0.55562457432238099</v>
      </c>
      <c r="AU337">
        <v>32519493.140000001</v>
      </c>
    </row>
    <row r="338" spans="1:47" ht="14.5" x14ac:dyDescent="0.35">
      <c r="A338" s="150" t="s">
        <v>1106</v>
      </c>
      <c r="B338" s="150" t="s">
        <v>239</v>
      </c>
      <c r="C338" t="s">
        <v>140</v>
      </c>
      <c r="D338" t="s">
        <v>2085</v>
      </c>
      <c r="E338">
        <v>78.165000000000006</v>
      </c>
      <c r="F338" t="s">
        <v>1874</v>
      </c>
      <c r="G338" s="151">
        <v>2650571</v>
      </c>
      <c r="H338">
        <v>0.40298129228108698</v>
      </c>
      <c r="I338">
        <v>2650571</v>
      </c>
      <c r="J338">
        <v>0</v>
      </c>
      <c r="K338">
        <v>0.80645603678416</v>
      </c>
      <c r="L338" s="152">
        <v>199348.3823</v>
      </c>
      <c r="M338" s="151">
        <v>39469.5</v>
      </c>
      <c r="N338">
        <v>202</v>
      </c>
      <c r="O338">
        <v>196.293937</v>
      </c>
      <c r="P338">
        <v>17.72</v>
      </c>
      <c r="Q338">
        <v>-46.027529999999999</v>
      </c>
      <c r="R338">
        <v>13192.3</v>
      </c>
      <c r="S338">
        <v>4928.0504300000002</v>
      </c>
      <c r="T338">
        <v>6228.7850538406201</v>
      </c>
      <c r="U338">
        <v>0.32451127392379397</v>
      </c>
      <c r="V338">
        <v>0.18632320245959799</v>
      </c>
      <c r="W338">
        <v>2.76589572156631E-2</v>
      </c>
      <c r="X338">
        <v>10437.4</v>
      </c>
      <c r="Y338">
        <v>295.92</v>
      </c>
      <c r="Z338">
        <v>72584.456339551194</v>
      </c>
      <c r="AA338">
        <v>15.438547486033499</v>
      </c>
      <c r="AB338">
        <v>16.6533199175453</v>
      </c>
      <c r="AC338">
        <v>25</v>
      </c>
      <c r="AD338">
        <v>197.12201719999999</v>
      </c>
      <c r="AE338">
        <v>0.50319999999999998</v>
      </c>
      <c r="AF338">
        <v>0.120886382434286</v>
      </c>
      <c r="AG338">
        <v>0.11694347638104401</v>
      </c>
      <c r="AH338">
        <v>0.246592600834381</v>
      </c>
      <c r="AI338">
        <v>146.97231903124</v>
      </c>
      <c r="AJ338">
        <v>6.3430501859069697</v>
      </c>
      <c r="AK338">
        <v>1.1257974532195101</v>
      </c>
      <c r="AL338">
        <v>3.3035346623645001</v>
      </c>
      <c r="AM338">
        <v>3.69</v>
      </c>
      <c r="AN338">
        <v>1.0310549791725301</v>
      </c>
      <c r="AO338">
        <v>30</v>
      </c>
      <c r="AP338">
        <v>7.6245443499392496E-2</v>
      </c>
      <c r="AQ338">
        <v>97.57</v>
      </c>
      <c r="AR338">
        <v>2.4559507134129901</v>
      </c>
      <c r="AS338">
        <v>1754741.4</v>
      </c>
      <c r="AT338">
        <v>0.59091544465203705</v>
      </c>
      <c r="AU338">
        <v>65012512.130000003</v>
      </c>
    </row>
    <row r="339" spans="1:47" ht="14.5" x14ac:dyDescent="0.35">
      <c r="A339" s="150" t="s">
        <v>1107</v>
      </c>
      <c r="B339" s="150" t="s">
        <v>240</v>
      </c>
      <c r="C339" t="s">
        <v>197</v>
      </c>
      <c r="D339" t="s">
        <v>2089</v>
      </c>
      <c r="E339">
        <v>51.021000000000001</v>
      </c>
      <c r="F339" t="s">
        <v>1875</v>
      </c>
      <c r="G339" s="151">
        <v>139311</v>
      </c>
      <c r="H339">
        <v>0.272832176251051</v>
      </c>
      <c r="I339">
        <v>139311</v>
      </c>
      <c r="J339">
        <v>1.09233234902209E-3</v>
      </c>
      <c r="K339">
        <v>0.681136683872269</v>
      </c>
      <c r="L339" s="152">
        <v>113251.6384</v>
      </c>
      <c r="M339" s="151">
        <v>29232.5</v>
      </c>
      <c r="N339">
        <v>129</v>
      </c>
      <c r="O339">
        <v>880.898009</v>
      </c>
      <c r="P339">
        <v>356.73661499999997</v>
      </c>
      <c r="Q339">
        <v>-257.34819299999998</v>
      </c>
      <c r="R339">
        <v>14050.6</v>
      </c>
      <c r="S339">
        <v>5724.2162120000003</v>
      </c>
      <c r="T339">
        <v>8622.3908988278308</v>
      </c>
      <c r="U339">
        <v>1</v>
      </c>
      <c r="V339">
        <v>0.199346209810846</v>
      </c>
      <c r="W339">
        <v>8.5395163441810307E-2</v>
      </c>
      <c r="X339">
        <v>9327.9</v>
      </c>
      <c r="Y339">
        <v>393.43</v>
      </c>
      <c r="Z339">
        <v>59519.668225605601</v>
      </c>
      <c r="AA339">
        <v>11.127058823529399</v>
      </c>
      <c r="AB339">
        <v>14.549516335815801</v>
      </c>
      <c r="AC339">
        <v>29</v>
      </c>
      <c r="AD339">
        <v>197.38676593103401</v>
      </c>
      <c r="AE339">
        <v>0.3901</v>
      </c>
      <c r="AF339">
        <v>0.125302422003432</v>
      </c>
      <c r="AG339">
        <v>0.121626641366209</v>
      </c>
      <c r="AH339">
        <v>0.25044340336883902</v>
      </c>
      <c r="AI339">
        <v>163.57750394491899</v>
      </c>
      <c r="AJ339">
        <v>5.97239342427482</v>
      </c>
      <c r="AK339">
        <v>1.2957905191738599</v>
      </c>
      <c r="AL339">
        <v>2.5386963463565602</v>
      </c>
      <c r="AM339">
        <v>2.4</v>
      </c>
      <c r="AN339">
        <v>0.90762825944162295</v>
      </c>
      <c r="AO339">
        <v>26</v>
      </c>
      <c r="AP339">
        <v>3.6814159292035402E-2</v>
      </c>
      <c r="AQ339">
        <v>99.5</v>
      </c>
      <c r="AR339">
        <v>2.9204296771377201</v>
      </c>
      <c r="AS339">
        <v>1356474.97</v>
      </c>
      <c r="AT339">
        <v>0.68438481734041601</v>
      </c>
      <c r="AU339">
        <v>80428861.840000004</v>
      </c>
    </row>
    <row r="340" spans="1:47" ht="14.5" x14ac:dyDescent="0.35">
      <c r="A340" s="150" t="s">
        <v>1108</v>
      </c>
      <c r="B340" s="150" t="s">
        <v>575</v>
      </c>
      <c r="C340" t="s">
        <v>172</v>
      </c>
      <c r="D340" t="s">
        <v>2089</v>
      </c>
      <c r="E340">
        <v>80.991</v>
      </c>
      <c r="F340" t="s">
        <v>1627</v>
      </c>
      <c r="G340" s="151">
        <v>3342633</v>
      </c>
      <c r="H340">
        <v>0.80326725387976505</v>
      </c>
      <c r="I340">
        <v>3087407</v>
      </c>
      <c r="J340">
        <v>0</v>
      </c>
      <c r="K340">
        <v>0.71807893585599003</v>
      </c>
      <c r="L340" s="152">
        <v>233611.9785</v>
      </c>
      <c r="M340" s="151">
        <v>39108.5</v>
      </c>
      <c r="N340">
        <v>73</v>
      </c>
      <c r="O340">
        <v>52.653382999999998</v>
      </c>
      <c r="P340">
        <v>4.1194230000000003</v>
      </c>
      <c r="Q340">
        <v>331.82952299999999</v>
      </c>
      <c r="R340">
        <v>12038.4</v>
      </c>
      <c r="S340">
        <v>2819.4163819999999</v>
      </c>
      <c r="T340">
        <v>3347.5155257871502</v>
      </c>
      <c r="U340">
        <v>0.38849856232409502</v>
      </c>
      <c r="V340">
        <v>0.140061720049976</v>
      </c>
      <c r="W340">
        <v>3.21420385362576E-3</v>
      </c>
      <c r="X340">
        <v>10139.200000000001</v>
      </c>
      <c r="Y340">
        <v>170.84</v>
      </c>
      <c r="Z340">
        <v>67964.445387497093</v>
      </c>
      <c r="AA340">
        <v>11.5326086956522</v>
      </c>
      <c r="AB340">
        <v>16.5032567431515</v>
      </c>
      <c r="AC340">
        <v>19</v>
      </c>
      <c r="AD340">
        <v>148.39033589473701</v>
      </c>
      <c r="AE340">
        <v>0.3397</v>
      </c>
      <c r="AF340">
        <v>0.114138790362177</v>
      </c>
      <c r="AG340">
        <v>0.158876759218227</v>
      </c>
      <c r="AH340">
        <v>0.27597987528755602</v>
      </c>
      <c r="AI340">
        <v>157.85678299999299</v>
      </c>
      <c r="AJ340">
        <v>6.1467569607966501</v>
      </c>
      <c r="AK340">
        <v>1.6269399007783101</v>
      </c>
      <c r="AL340">
        <v>3.21382014721478</v>
      </c>
      <c r="AM340">
        <v>3.64</v>
      </c>
      <c r="AN340">
        <v>1.1851308612118701</v>
      </c>
      <c r="AO340">
        <v>63</v>
      </c>
      <c r="AP340">
        <v>3.73961218836565E-2</v>
      </c>
      <c r="AQ340">
        <v>22.02</v>
      </c>
      <c r="AR340">
        <v>2.7981096798073199</v>
      </c>
      <c r="AS340">
        <v>516219.06</v>
      </c>
      <c r="AT340">
        <v>0.43426047990917499</v>
      </c>
      <c r="AU340">
        <v>33941197.82</v>
      </c>
    </row>
    <row r="341" spans="1:47" ht="14.5" x14ac:dyDescent="0.35">
      <c r="A341" s="150" t="s">
        <v>1109</v>
      </c>
      <c r="B341" s="150" t="s">
        <v>373</v>
      </c>
      <c r="C341" t="s">
        <v>374</v>
      </c>
      <c r="D341" t="s">
        <v>2089</v>
      </c>
      <c r="E341">
        <v>90.159000000000006</v>
      </c>
      <c r="F341" t="s">
        <v>1806</v>
      </c>
      <c r="G341" s="151">
        <v>-1218600</v>
      </c>
      <c r="H341">
        <v>0.514639424534585</v>
      </c>
      <c r="I341">
        <v>-732433</v>
      </c>
      <c r="J341">
        <v>0</v>
      </c>
      <c r="K341">
        <v>0.75778365929576097</v>
      </c>
      <c r="L341" s="152">
        <v>179900.3314</v>
      </c>
      <c r="M341" s="151">
        <v>46244.5</v>
      </c>
      <c r="N341">
        <v>330</v>
      </c>
      <c r="O341">
        <v>90.103616000000002</v>
      </c>
      <c r="P341">
        <v>0</v>
      </c>
      <c r="Q341">
        <v>99.093283</v>
      </c>
      <c r="R341">
        <v>12221.4</v>
      </c>
      <c r="S341">
        <v>6403.5559270000003</v>
      </c>
      <c r="T341">
        <v>7483.6427119027303</v>
      </c>
      <c r="U341">
        <v>0.195515618864369</v>
      </c>
      <c r="V341">
        <v>0.11566338866146</v>
      </c>
      <c r="W341">
        <v>7.55455992755945E-3</v>
      </c>
      <c r="X341">
        <v>10457.5</v>
      </c>
      <c r="Y341">
        <v>356.94</v>
      </c>
      <c r="Z341">
        <v>75963.532022188607</v>
      </c>
      <c r="AA341">
        <v>12.889189189189199</v>
      </c>
      <c r="AB341">
        <v>17.9401465988682</v>
      </c>
      <c r="AC341">
        <v>30</v>
      </c>
      <c r="AD341">
        <v>213.451864233333</v>
      </c>
      <c r="AE341" t="s">
        <v>1553</v>
      </c>
      <c r="AF341">
        <v>0.112672652333866</v>
      </c>
      <c r="AG341">
        <v>0.16066213780029001</v>
      </c>
      <c r="AH341">
        <v>0.27554754511510698</v>
      </c>
      <c r="AI341">
        <v>138.69075403173301</v>
      </c>
      <c r="AJ341">
        <v>5.7628644520861103</v>
      </c>
      <c r="AK341">
        <v>1.13054721578536</v>
      </c>
      <c r="AL341">
        <v>2.9306816129460902</v>
      </c>
      <c r="AM341">
        <v>0.5</v>
      </c>
      <c r="AN341">
        <v>0.89662613161042204</v>
      </c>
      <c r="AO341">
        <v>31</v>
      </c>
      <c r="AP341">
        <v>8.5714285714285701E-2</v>
      </c>
      <c r="AQ341">
        <v>118.52</v>
      </c>
      <c r="AR341">
        <v>2.5856982116854401</v>
      </c>
      <c r="AS341">
        <v>3388446.67</v>
      </c>
      <c r="AT341">
        <v>1.23502560853882</v>
      </c>
      <c r="AU341">
        <v>78260475.769999996</v>
      </c>
    </row>
    <row r="342" spans="1:47" ht="14.5" x14ac:dyDescent="0.35">
      <c r="A342" s="150" t="s">
        <v>1110</v>
      </c>
      <c r="B342" s="150" t="s">
        <v>774</v>
      </c>
      <c r="C342" t="s">
        <v>129</v>
      </c>
      <c r="D342" t="s">
        <v>2085</v>
      </c>
      <c r="E342">
        <v>84.337000000000003</v>
      </c>
      <c r="F342" t="s">
        <v>1876</v>
      </c>
      <c r="G342" s="151">
        <v>-1732652</v>
      </c>
      <c r="H342">
        <v>0.739685884300889</v>
      </c>
      <c r="I342">
        <v>-1728911</v>
      </c>
      <c r="J342">
        <v>0</v>
      </c>
      <c r="K342">
        <v>0.74193173033473003</v>
      </c>
      <c r="L342" s="152">
        <v>160870.64230000001</v>
      </c>
      <c r="M342" s="151">
        <v>33871</v>
      </c>
      <c r="N342">
        <v>30</v>
      </c>
      <c r="O342">
        <v>9.5918109999999999</v>
      </c>
      <c r="P342">
        <v>0</v>
      </c>
      <c r="Q342">
        <v>23.232953999999999</v>
      </c>
      <c r="R342">
        <v>15947</v>
      </c>
      <c r="S342">
        <v>485.49681600000002</v>
      </c>
      <c r="T342">
        <v>591.327665853035</v>
      </c>
      <c r="U342">
        <v>0.39541600000936</v>
      </c>
      <c r="V342">
        <v>0.18780239127253101</v>
      </c>
      <c r="W342">
        <v>0</v>
      </c>
      <c r="X342">
        <v>13092.9</v>
      </c>
      <c r="Y342">
        <v>41.74</v>
      </c>
      <c r="Z342">
        <v>58657.704120747498</v>
      </c>
      <c r="AA342">
        <v>11.422222222222199</v>
      </c>
      <c r="AB342">
        <v>11.631452228078601</v>
      </c>
      <c r="AC342">
        <v>8.57</v>
      </c>
      <c r="AD342">
        <v>56.650736989498199</v>
      </c>
      <c r="AE342">
        <v>0.3271</v>
      </c>
      <c r="AF342">
        <v>0.11840489839547499</v>
      </c>
      <c r="AG342">
        <v>0.20275530212618001</v>
      </c>
      <c r="AH342">
        <v>0.32682684750650998</v>
      </c>
      <c r="AI342">
        <v>234.320795216091</v>
      </c>
      <c r="AJ342">
        <v>6.8908226824422902</v>
      </c>
      <c r="AK342">
        <v>1.54421063272446</v>
      </c>
      <c r="AL342">
        <v>2.8041361790404502</v>
      </c>
      <c r="AM342">
        <v>0.5</v>
      </c>
      <c r="AN342">
        <v>1.1954298074010701</v>
      </c>
      <c r="AO342">
        <v>54</v>
      </c>
      <c r="AP342">
        <v>3.3557046979865801E-3</v>
      </c>
      <c r="AQ342">
        <v>4.96</v>
      </c>
      <c r="AR342">
        <v>3.5755302615193001</v>
      </c>
      <c r="AS342">
        <v>86788.29</v>
      </c>
      <c r="AT342">
        <v>0.73768649482645499</v>
      </c>
      <c r="AU342">
        <v>7742196.4900000002</v>
      </c>
    </row>
    <row r="343" spans="1:47" ht="14.5" x14ac:dyDescent="0.35">
      <c r="A343" s="150" t="s">
        <v>1111</v>
      </c>
      <c r="B343" s="150" t="s">
        <v>668</v>
      </c>
      <c r="C343" t="s">
        <v>663</v>
      </c>
      <c r="D343" t="s">
        <v>2088</v>
      </c>
      <c r="E343">
        <v>106.14100000000001</v>
      </c>
      <c r="F343" t="s">
        <v>1877</v>
      </c>
      <c r="G343" s="151">
        <v>579523</v>
      </c>
      <c r="H343">
        <v>0.86098048410865502</v>
      </c>
      <c r="I343">
        <v>540191</v>
      </c>
      <c r="J343">
        <v>5.0385235867757604E-3</v>
      </c>
      <c r="K343">
        <v>0.67675983991154698</v>
      </c>
      <c r="L343" s="152">
        <v>143852.6482</v>
      </c>
      <c r="M343" s="151">
        <v>42426</v>
      </c>
      <c r="N343">
        <v>28</v>
      </c>
      <c r="O343">
        <v>0.82872900000000005</v>
      </c>
      <c r="P343">
        <v>0</v>
      </c>
      <c r="Q343">
        <v>79.622579999999999</v>
      </c>
      <c r="R343">
        <v>12631.3</v>
      </c>
      <c r="S343">
        <v>516.49019699999997</v>
      </c>
      <c r="T343">
        <v>591.04559960695997</v>
      </c>
      <c r="U343">
        <v>8.23315239030568E-2</v>
      </c>
      <c r="V343">
        <v>0.12651993664073399</v>
      </c>
      <c r="W343">
        <v>0</v>
      </c>
      <c r="X343">
        <v>11037.9</v>
      </c>
      <c r="Y343">
        <v>36.869999999999997</v>
      </c>
      <c r="Z343">
        <v>59594.5397342012</v>
      </c>
      <c r="AA343">
        <v>11.2173913043478</v>
      </c>
      <c r="AB343">
        <v>14.008413262815299</v>
      </c>
      <c r="AC343">
        <v>3</v>
      </c>
      <c r="AD343">
        <v>172.163399</v>
      </c>
      <c r="AE343">
        <v>0.21390000000000001</v>
      </c>
      <c r="AF343">
        <v>0.110697158821745</v>
      </c>
      <c r="AG343">
        <v>0.21079041006822299</v>
      </c>
      <c r="AH343">
        <v>0.32343175124476398</v>
      </c>
      <c r="AI343">
        <v>270.61694648194799</v>
      </c>
      <c r="AJ343">
        <v>7.2557008964663599</v>
      </c>
      <c r="AK343">
        <v>1.35990591753654</v>
      </c>
      <c r="AL343">
        <v>2.1134985798198498</v>
      </c>
      <c r="AM343">
        <v>0.5</v>
      </c>
      <c r="AN343">
        <v>1.4391189975371901</v>
      </c>
      <c r="AO343">
        <v>46</v>
      </c>
      <c r="AP343">
        <v>0</v>
      </c>
      <c r="AQ343">
        <v>6.93</v>
      </c>
      <c r="AR343">
        <v>4.1456024047664002</v>
      </c>
      <c r="AS343">
        <v>87545.600000000006</v>
      </c>
      <c r="AT343">
        <v>0.79797147523488099</v>
      </c>
      <c r="AU343">
        <v>6523926.4699999997</v>
      </c>
    </row>
    <row r="344" spans="1:47" ht="14.5" x14ac:dyDescent="0.35">
      <c r="A344" s="150" t="s">
        <v>1112</v>
      </c>
      <c r="B344" s="150" t="s">
        <v>375</v>
      </c>
      <c r="C344" t="s">
        <v>271</v>
      </c>
      <c r="D344" t="s">
        <v>2086</v>
      </c>
      <c r="E344">
        <v>79.522000000000006</v>
      </c>
      <c r="F344" t="s">
        <v>1584</v>
      </c>
      <c r="G344" s="151">
        <v>-722362</v>
      </c>
      <c r="H344">
        <v>0.52839635843035104</v>
      </c>
      <c r="I344">
        <v>-645902</v>
      </c>
      <c r="J344">
        <v>0</v>
      </c>
      <c r="K344">
        <v>0.82699378156619296</v>
      </c>
      <c r="L344" s="152">
        <v>158702.43590000001</v>
      </c>
      <c r="M344" s="151">
        <v>36538.5</v>
      </c>
      <c r="N344">
        <v>77</v>
      </c>
      <c r="O344">
        <v>31.363503999999999</v>
      </c>
      <c r="P344">
        <v>0</v>
      </c>
      <c r="Q344">
        <v>87.194518000000002</v>
      </c>
      <c r="R344">
        <v>12676.9</v>
      </c>
      <c r="S344">
        <v>1306.19966</v>
      </c>
      <c r="T344">
        <v>1543.7601006028699</v>
      </c>
      <c r="U344">
        <v>0.37840313095778899</v>
      </c>
      <c r="V344">
        <v>0.139626689230649</v>
      </c>
      <c r="W344">
        <v>0</v>
      </c>
      <c r="X344">
        <v>10726.2</v>
      </c>
      <c r="Y344">
        <v>83.49</v>
      </c>
      <c r="Z344">
        <v>64811.641154629302</v>
      </c>
      <c r="AA344">
        <v>14.619565217391299</v>
      </c>
      <c r="AB344">
        <v>15.644983351299601</v>
      </c>
      <c r="AC344">
        <v>6.9</v>
      </c>
      <c r="AD344">
        <v>189.30429855072501</v>
      </c>
      <c r="AE344">
        <v>0.3901</v>
      </c>
      <c r="AF344">
        <v>0.12291372235898999</v>
      </c>
      <c r="AG344">
        <v>0.17092961247088401</v>
      </c>
      <c r="AH344">
        <v>0.29645650911756899</v>
      </c>
      <c r="AI344">
        <v>168.831003982959</v>
      </c>
      <c r="AJ344">
        <v>4.9136128909385199</v>
      </c>
      <c r="AK344">
        <v>0.73720746212481902</v>
      </c>
      <c r="AL344">
        <v>2.9512081513828199</v>
      </c>
      <c r="AM344">
        <v>3.9</v>
      </c>
      <c r="AN344">
        <v>0.95586038141957597</v>
      </c>
      <c r="AO344">
        <v>46</v>
      </c>
      <c r="AP344">
        <v>1.63487738419619E-2</v>
      </c>
      <c r="AQ344">
        <v>15.61</v>
      </c>
      <c r="AR344">
        <v>3.5577594631023302</v>
      </c>
      <c r="AS344">
        <v>213963.16</v>
      </c>
      <c r="AT344">
        <v>0.52512390538110099</v>
      </c>
      <c r="AU344">
        <v>16558606.529999999</v>
      </c>
    </row>
    <row r="345" spans="1:47" ht="14.5" x14ac:dyDescent="0.35">
      <c r="A345" s="150" t="s">
        <v>1113</v>
      </c>
      <c r="B345" s="150" t="s">
        <v>712</v>
      </c>
      <c r="C345" t="s">
        <v>99</v>
      </c>
      <c r="D345" t="s">
        <v>2089</v>
      </c>
      <c r="E345">
        <v>77.328000000000003</v>
      </c>
      <c r="F345" t="s">
        <v>1878</v>
      </c>
      <c r="G345" s="151">
        <v>1120588</v>
      </c>
      <c r="H345">
        <v>0.69453115710040303</v>
      </c>
      <c r="I345">
        <v>976522</v>
      </c>
      <c r="J345">
        <v>0</v>
      </c>
      <c r="K345">
        <v>0.71169869518162499</v>
      </c>
      <c r="L345" s="152">
        <v>149708.7415</v>
      </c>
      <c r="M345" s="151">
        <v>33023</v>
      </c>
      <c r="N345">
        <v>82</v>
      </c>
      <c r="O345">
        <v>37.720047999999998</v>
      </c>
      <c r="P345">
        <v>0</v>
      </c>
      <c r="Q345">
        <v>65.995731000000006</v>
      </c>
      <c r="R345">
        <v>12724.7</v>
      </c>
      <c r="S345">
        <v>1686.498368</v>
      </c>
      <c r="T345">
        <v>2104.6426819666099</v>
      </c>
      <c r="U345">
        <v>0.44970062454010001</v>
      </c>
      <c r="V345">
        <v>0.139916200499697</v>
      </c>
      <c r="W345">
        <v>5.85742196107416E-4</v>
      </c>
      <c r="X345">
        <v>10196.6</v>
      </c>
      <c r="Y345">
        <v>115.62</v>
      </c>
      <c r="Z345">
        <v>62649.8707836014</v>
      </c>
      <c r="AA345">
        <v>11.307359307359301</v>
      </c>
      <c r="AB345">
        <v>14.586562601625999</v>
      </c>
      <c r="AC345">
        <v>11.53</v>
      </c>
      <c r="AD345">
        <v>146.27045689505599</v>
      </c>
      <c r="AE345">
        <v>0.3397</v>
      </c>
      <c r="AF345">
        <v>0.118136414904309</v>
      </c>
      <c r="AG345">
        <v>0.17929440006729</v>
      </c>
      <c r="AH345">
        <v>0.300277606142065</v>
      </c>
      <c r="AI345">
        <v>183.940883600072</v>
      </c>
      <c r="AJ345">
        <v>5.9503170693968102</v>
      </c>
      <c r="AK345">
        <v>0.89995925419707601</v>
      </c>
      <c r="AL345">
        <v>3.1293088041880499</v>
      </c>
      <c r="AM345">
        <v>0.5</v>
      </c>
      <c r="AN345">
        <v>1.22856268278561</v>
      </c>
      <c r="AO345">
        <v>81</v>
      </c>
      <c r="AP345">
        <v>0</v>
      </c>
      <c r="AQ345">
        <v>10.33</v>
      </c>
      <c r="AR345">
        <v>3.03372183786822</v>
      </c>
      <c r="AS345">
        <v>373337.57</v>
      </c>
      <c r="AT345">
        <v>0.60120294037413402</v>
      </c>
      <c r="AU345">
        <v>21460217.789999999</v>
      </c>
    </row>
    <row r="346" spans="1:47" ht="14.5" x14ac:dyDescent="0.35">
      <c r="A346" s="150" t="s">
        <v>1114</v>
      </c>
      <c r="B346" s="150" t="s">
        <v>690</v>
      </c>
      <c r="C346" t="s">
        <v>249</v>
      </c>
      <c r="D346" t="s">
        <v>2085</v>
      </c>
      <c r="E346">
        <v>72.069999999999993</v>
      </c>
      <c r="F346" t="s">
        <v>1879</v>
      </c>
      <c r="G346" s="151">
        <v>1180207</v>
      </c>
      <c r="H346">
        <v>0.16964541188984</v>
      </c>
      <c r="I346">
        <v>1035574</v>
      </c>
      <c r="J346">
        <v>0</v>
      </c>
      <c r="K346">
        <v>0.68071813936561598</v>
      </c>
      <c r="L346" s="152">
        <v>94620.026700000002</v>
      </c>
      <c r="M346" s="151">
        <v>35699</v>
      </c>
      <c r="N346">
        <v>47</v>
      </c>
      <c r="O346">
        <v>34.802649000000002</v>
      </c>
      <c r="P346">
        <v>0</v>
      </c>
      <c r="Q346">
        <v>5.2966280000000303</v>
      </c>
      <c r="R346">
        <v>12200.3</v>
      </c>
      <c r="S346">
        <v>1219.079142</v>
      </c>
      <c r="T346">
        <v>1571.4516769125601</v>
      </c>
      <c r="U346">
        <v>0.449582156824401</v>
      </c>
      <c r="V346">
        <v>0.18846193334345501</v>
      </c>
      <c r="W346">
        <v>0</v>
      </c>
      <c r="X346">
        <v>9464.6</v>
      </c>
      <c r="Y346">
        <v>81.73</v>
      </c>
      <c r="Z346">
        <v>59852.120518781398</v>
      </c>
      <c r="AA346">
        <v>18.011627906976699</v>
      </c>
      <c r="AB346">
        <v>14.9159322403034</v>
      </c>
      <c r="AC346">
        <v>5.7</v>
      </c>
      <c r="AD346">
        <v>213.873533684211</v>
      </c>
      <c r="AE346">
        <v>0.3019</v>
      </c>
      <c r="AF346">
        <v>0.119264330394476</v>
      </c>
      <c r="AG346">
        <v>0.17369619671391001</v>
      </c>
      <c r="AH346">
        <v>0.29554798805481802</v>
      </c>
      <c r="AI346">
        <v>216.06964710089301</v>
      </c>
      <c r="AJ346">
        <v>7.5049659840702203</v>
      </c>
      <c r="AK346">
        <v>1.5457052990440601</v>
      </c>
      <c r="AL346">
        <v>3.6159076862334198</v>
      </c>
      <c r="AM346">
        <v>0.5</v>
      </c>
      <c r="AN346">
        <v>0.91156915135889505</v>
      </c>
      <c r="AO346">
        <v>80</v>
      </c>
      <c r="AP346">
        <v>2.9761904761904799E-3</v>
      </c>
      <c r="AQ346">
        <v>8.25</v>
      </c>
      <c r="AR346">
        <v>3.1961197905560699</v>
      </c>
      <c r="AS346">
        <v>180307.26</v>
      </c>
      <c r="AT346">
        <v>0.52582494453196205</v>
      </c>
      <c r="AU346">
        <v>14873143.74</v>
      </c>
    </row>
    <row r="347" spans="1:47" ht="14.5" x14ac:dyDescent="0.35">
      <c r="A347" s="150" t="s">
        <v>1115</v>
      </c>
      <c r="B347" s="150" t="s">
        <v>410</v>
      </c>
      <c r="C347" t="s">
        <v>281</v>
      </c>
      <c r="D347" t="s">
        <v>2087</v>
      </c>
      <c r="E347">
        <v>104.10299999999999</v>
      </c>
      <c r="F347" t="s">
        <v>1684</v>
      </c>
      <c r="G347" s="151">
        <v>296558</v>
      </c>
      <c r="H347">
        <v>0.74229557548357805</v>
      </c>
      <c r="I347">
        <v>296558</v>
      </c>
      <c r="J347">
        <v>0</v>
      </c>
      <c r="K347">
        <v>0.74647143372767399</v>
      </c>
      <c r="L347" s="152">
        <v>210944.37400000001</v>
      </c>
      <c r="M347" s="151">
        <v>48102.5</v>
      </c>
      <c r="N347">
        <v>18</v>
      </c>
      <c r="O347">
        <v>1.6743479999999999</v>
      </c>
      <c r="P347">
        <v>0</v>
      </c>
      <c r="Q347">
        <v>-17.946960000000001</v>
      </c>
      <c r="R347">
        <v>12030.6</v>
      </c>
      <c r="S347">
        <v>823.76672399999995</v>
      </c>
      <c r="T347">
        <v>915.34244782758799</v>
      </c>
      <c r="U347">
        <v>6.58986633210982E-2</v>
      </c>
      <c r="V347">
        <v>9.1512516594443094E-2</v>
      </c>
      <c r="W347">
        <v>5.2825391864214197E-4</v>
      </c>
      <c r="X347">
        <v>10827</v>
      </c>
      <c r="Y347">
        <v>56.57</v>
      </c>
      <c r="Z347">
        <v>70975.726179953999</v>
      </c>
      <c r="AA347">
        <v>14.9411764705882</v>
      </c>
      <c r="AB347">
        <v>14.561900724765801</v>
      </c>
      <c r="AC347">
        <v>7</v>
      </c>
      <c r="AD347">
        <v>117.680960571429</v>
      </c>
      <c r="AE347">
        <v>0.21390000000000001</v>
      </c>
      <c r="AF347">
        <v>0.124377095660811</v>
      </c>
      <c r="AG347">
        <v>0.14679994686980499</v>
      </c>
      <c r="AH347">
        <v>0.277767570171432</v>
      </c>
      <c r="AI347">
        <v>281.87955793174302</v>
      </c>
      <c r="AJ347">
        <v>5.0348976111419796</v>
      </c>
      <c r="AK347">
        <v>1.1081087238321601</v>
      </c>
      <c r="AL347">
        <v>2.1384633704129601</v>
      </c>
      <c r="AM347">
        <v>1.3</v>
      </c>
      <c r="AN347">
        <v>0.95406120667087102</v>
      </c>
      <c r="AO347">
        <v>30</v>
      </c>
      <c r="AP347">
        <v>2.4844720496894401E-2</v>
      </c>
      <c r="AQ347">
        <v>9.83</v>
      </c>
      <c r="AR347">
        <v>4.17040558482877</v>
      </c>
      <c r="AS347">
        <v>159444.74</v>
      </c>
      <c r="AT347">
        <v>0.80762481059436997</v>
      </c>
      <c r="AU347">
        <v>9910414.8100000005</v>
      </c>
    </row>
    <row r="348" spans="1:47" ht="14.5" x14ac:dyDescent="0.35">
      <c r="A348" s="150" t="s">
        <v>1116</v>
      </c>
      <c r="B348" s="150" t="s">
        <v>466</v>
      </c>
      <c r="C348" t="s">
        <v>195</v>
      </c>
      <c r="D348" t="s">
        <v>2085</v>
      </c>
      <c r="E348">
        <v>80.563999999999993</v>
      </c>
      <c r="F348" t="s">
        <v>1880</v>
      </c>
      <c r="G348" s="151">
        <v>550567</v>
      </c>
      <c r="H348">
        <v>0.542564296746325</v>
      </c>
      <c r="I348">
        <v>897507</v>
      </c>
      <c r="J348">
        <v>0</v>
      </c>
      <c r="K348">
        <v>0.70233306906346504</v>
      </c>
      <c r="L348" s="152">
        <v>128367.685</v>
      </c>
      <c r="M348" s="151">
        <v>29421</v>
      </c>
      <c r="N348">
        <v>24</v>
      </c>
      <c r="O348">
        <v>10.489303</v>
      </c>
      <c r="P348">
        <v>0</v>
      </c>
      <c r="Q348">
        <v>-17.555762000000001</v>
      </c>
      <c r="R348">
        <v>13559.4</v>
      </c>
      <c r="S348">
        <v>640.77205900000001</v>
      </c>
      <c r="T348">
        <v>817.54198990347902</v>
      </c>
      <c r="U348">
        <v>0.49851417912715201</v>
      </c>
      <c r="V348">
        <v>0.155904739597892</v>
      </c>
      <c r="W348">
        <v>1.1591604059002799E-2</v>
      </c>
      <c r="X348">
        <v>10627.6</v>
      </c>
      <c r="Y348">
        <v>43.38</v>
      </c>
      <c r="Z348">
        <v>65507.0355002305</v>
      </c>
      <c r="AA348">
        <v>17.155555555555601</v>
      </c>
      <c r="AB348">
        <v>14.7711401337022</v>
      </c>
      <c r="AC348">
        <v>8.34</v>
      </c>
      <c r="AD348">
        <v>76.831182134292604</v>
      </c>
      <c r="AE348">
        <v>0.23899999999999999</v>
      </c>
      <c r="AF348">
        <v>0.102353696215548</v>
      </c>
      <c r="AG348">
        <v>0.194733634256501</v>
      </c>
      <c r="AH348">
        <v>0.29887627170262399</v>
      </c>
      <c r="AI348">
        <v>183.78766418714901</v>
      </c>
      <c r="AJ348">
        <v>7.6419218619975204</v>
      </c>
      <c r="AK348">
        <v>2.2184648370497402</v>
      </c>
      <c r="AL348">
        <v>2.8002656114668101</v>
      </c>
      <c r="AM348">
        <v>1.5</v>
      </c>
      <c r="AN348">
        <v>1.65402259502169</v>
      </c>
      <c r="AO348">
        <v>80</v>
      </c>
      <c r="AP348">
        <v>0</v>
      </c>
      <c r="AQ348">
        <v>4.45</v>
      </c>
      <c r="AR348">
        <v>3.0139739780010801</v>
      </c>
      <c r="AS348">
        <v>175099.67</v>
      </c>
      <c r="AT348">
        <v>0.70930926087018298</v>
      </c>
      <c r="AU348">
        <v>8688505.3200000003</v>
      </c>
    </row>
    <row r="349" spans="1:47" ht="14.5" x14ac:dyDescent="0.35">
      <c r="A349" s="150" t="s">
        <v>1117</v>
      </c>
      <c r="B349" s="150" t="s">
        <v>725</v>
      </c>
      <c r="C349" t="s">
        <v>97</v>
      </c>
      <c r="D349" t="s">
        <v>2087</v>
      </c>
      <c r="E349">
        <v>82.236000000000004</v>
      </c>
      <c r="F349" t="s">
        <v>1881</v>
      </c>
      <c r="G349" s="151">
        <v>-1401468</v>
      </c>
      <c r="H349">
        <v>5.1928773934438399E-2</v>
      </c>
      <c r="I349">
        <v>-1526468</v>
      </c>
      <c r="J349">
        <v>0</v>
      </c>
      <c r="K349">
        <v>0.80668939284452701</v>
      </c>
      <c r="L349" s="152">
        <v>153748.9921</v>
      </c>
      <c r="M349" s="151">
        <v>38264</v>
      </c>
      <c r="N349">
        <v>7</v>
      </c>
      <c r="O349">
        <v>19.664755</v>
      </c>
      <c r="P349">
        <v>0</v>
      </c>
      <c r="Q349">
        <v>196.40840700000001</v>
      </c>
      <c r="R349">
        <v>15630.4</v>
      </c>
      <c r="S349">
        <v>772.31106299999999</v>
      </c>
      <c r="T349">
        <v>915.25027926100302</v>
      </c>
      <c r="U349">
        <v>0.19821962591775</v>
      </c>
      <c r="V349">
        <v>0.16649214696021999</v>
      </c>
      <c r="W349">
        <v>1.26398551926479E-3</v>
      </c>
      <c r="X349">
        <v>13189.4</v>
      </c>
      <c r="Y349">
        <v>57.74</v>
      </c>
      <c r="Z349">
        <v>75542.7073086249</v>
      </c>
      <c r="AA349">
        <v>15.836065573770499</v>
      </c>
      <c r="AB349">
        <v>13.375667873224801</v>
      </c>
      <c r="AC349">
        <v>16.82</v>
      </c>
      <c r="AD349">
        <v>45.916234423305603</v>
      </c>
      <c r="AE349">
        <v>0.56610000000000005</v>
      </c>
      <c r="AF349">
        <v>0.11752857820056301</v>
      </c>
      <c r="AG349">
        <v>0.158061904688271</v>
      </c>
      <c r="AH349">
        <v>0.280391630384696</v>
      </c>
      <c r="AI349">
        <v>203.34423203775901</v>
      </c>
      <c r="AJ349">
        <v>6.8147430354356997</v>
      </c>
      <c r="AK349">
        <v>1.3714077493712</v>
      </c>
      <c r="AL349">
        <v>2.74505434748002</v>
      </c>
      <c r="AM349">
        <v>3</v>
      </c>
      <c r="AN349">
        <v>0.77318348450853502</v>
      </c>
      <c r="AO349">
        <v>3</v>
      </c>
      <c r="AP349">
        <v>0</v>
      </c>
      <c r="AQ349">
        <v>57</v>
      </c>
      <c r="AR349">
        <v>3.6294393440575301</v>
      </c>
      <c r="AS349">
        <v>140173.69</v>
      </c>
      <c r="AT349">
        <v>0.55728121098330596</v>
      </c>
      <c r="AU349">
        <v>12071561.220000001</v>
      </c>
    </row>
    <row r="350" spans="1:47" ht="14.5" x14ac:dyDescent="0.35">
      <c r="A350" s="150" t="s">
        <v>1118</v>
      </c>
      <c r="B350" s="150" t="s">
        <v>783</v>
      </c>
      <c r="C350" t="s">
        <v>346</v>
      </c>
      <c r="D350" t="s">
        <v>2088</v>
      </c>
      <c r="E350">
        <v>90.917000000000002</v>
      </c>
      <c r="F350" t="s">
        <v>1882</v>
      </c>
      <c r="G350" s="151">
        <v>-241552</v>
      </c>
      <c r="H350">
        <v>0.41895047468872398</v>
      </c>
      <c r="I350">
        <v>-284959</v>
      </c>
      <c r="J350">
        <v>0</v>
      </c>
      <c r="K350">
        <v>0.66924472214213604</v>
      </c>
      <c r="L350" s="152">
        <v>306383.00949999999</v>
      </c>
      <c r="M350" s="151">
        <v>39106.5</v>
      </c>
      <c r="N350">
        <v>18</v>
      </c>
      <c r="O350">
        <v>22.692349</v>
      </c>
      <c r="P350">
        <v>8</v>
      </c>
      <c r="Q350">
        <v>30.388442999999999</v>
      </c>
      <c r="R350">
        <v>14259.1</v>
      </c>
      <c r="S350">
        <v>845.80574799999999</v>
      </c>
      <c r="T350">
        <v>1008.37157881211</v>
      </c>
      <c r="U350">
        <v>0.222885804980365</v>
      </c>
      <c r="V350">
        <v>0.14999816009763001</v>
      </c>
      <c r="W350">
        <v>1.1823045685898999E-3</v>
      </c>
      <c r="X350">
        <v>11960.3</v>
      </c>
      <c r="Y350">
        <v>51</v>
      </c>
      <c r="Z350">
        <v>58311.745098039202</v>
      </c>
      <c r="AA350">
        <v>13.235294117647101</v>
      </c>
      <c r="AB350">
        <v>16.584426431372499</v>
      </c>
      <c r="AC350">
        <v>6</v>
      </c>
      <c r="AD350">
        <v>140.96762466666701</v>
      </c>
      <c r="AE350">
        <v>0.21390000000000001</v>
      </c>
      <c r="AF350">
        <v>0.121568350617705</v>
      </c>
      <c r="AG350">
        <v>0.18066532233132401</v>
      </c>
      <c r="AH350">
        <v>0.30552957980362899</v>
      </c>
      <c r="AI350">
        <v>202.55241869082201</v>
      </c>
      <c r="AJ350">
        <v>9.6529838897968698</v>
      </c>
      <c r="AK350">
        <v>1.68297781928555</v>
      </c>
      <c r="AL350">
        <v>3.49033679663787</v>
      </c>
      <c r="AM350">
        <v>0.5</v>
      </c>
      <c r="AN350">
        <v>1.13180811417948</v>
      </c>
      <c r="AO350">
        <v>127</v>
      </c>
      <c r="AP350">
        <v>7.0393374741200804E-2</v>
      </c>
      <c r="AQ350">
        <v>3.56</v>
      </c>
      <c r="AR350">
        <v>3.6672004845103499</v>
      </c>
      <c r="AS350">
        <v>136329.75</v>
      </c>
      <c r="AT350">
        <v>0.59796367228177205</v>
      </c>
      <c r="AU350">
        <v>12060406.939999999</v>
      </c>
    </row>
    <row r="351" spans="1:47" ht="14.5" x14ac:dyDescent="0.35">
      <c r="A351" s="150" t="s">
        <v>1119</v>
      </c>
      <c r="B351" s="150" t="s">
        <v>788</v>
      </c>
      <c r="C351" t="s">
        <v>197</v>
      </c>
      <c r="D351" t="s">
        <v>2085</v>
      </c>
      <c r="E351">
        <v>83.218000000000004</v>
      </c>
      <c r="F351" t="s">
        <v>1883</v>
      </c>
      <c r="G351" s="151">
        <v>3282120</v>
      </c>
      <c r="H351">
        <v>1.11873268056609</v>
      </c>
      <c r="I351">
        <v>3282120</v>
      </c>
      <c r="J351">
        <v>1.9502363255313401E-3</v>
      </c>
      <c r="K351">
        <v>0.66603486448051796</v>
      </c>
      <c r="L351" s="152">
        <v>149792.12</v>
      </c>
      <c r="M351" s="151">
        <v>47012</v>
      </c>
      <c r="N351">
        <v>89</v>
      </c>
      <c r="O351">
        <v>57.378410000000002</v>
      </c>
      <c r="P351">
        <v>0</v>
      </c>
      <c r="Q351">
        <v>-5.1318360000000096</v>
      </c>
      <c r="R351">
        <v>10258.799999999999</v>
      </c>
      <c r="S351">
        <v>2718.800201</v>
      </c>
      <c r="T351">
        <v>3218.9038514441199</v>
      </c>
      <c r="U351">
        <v>0.22606332520276301</v>
      </c>
      <c r="V351">
        <v>0.123794877930421</v>
      </c>
      <c r="W351">
        <v>5.4455535550403597E-2</v>
      </c>
      <c r="X351">
        <v>8665</v>
      </c>
      <c r="Y351">
        <v>147.15</v>
      </c>
      <c r="Z351">
        <v>62061.2191641182</v>
      </c>
      <c r="AA351">
        <v>12.288590604026799</v>
      </c>
      <c r="AB351">
        <v>18.476386007475401</v>
      </c>
      <c r="AC351">
        <v>14.5</v>
      </c>
      <c r="AD351">
        <v>187.503462137931</v>
      </c>
      <c r="AE351">
        <v>0.23899999999999999</v>
      </c>
      <c r="AF351">
        <v>0.13188912873703501</v>
      </c>
      <c r="AG351">
        <v>0.138172842064542</v>
      </c>
      <c r="AH351">
        <v>0.27349067143803502</v>
      </c>
      <c r="AI351">
        <v>112.63681674268101</v>
      </c>
      <c r="AJ351">
        <v>5.8166119704673198</v>
      </c>
      <c r="AK351">
        <v>0.98686817726140197</v>
      </c>
      <c r="AL351">
        <v>0.24382488072963099</v>
      </c>
      <c r="AM351">
        <v>2.0299999999999998</v>
      </c>
      <c r="AN351">
        <v>1.1203282221692299</v>
      </c>
      <c r="AO351">
        <v>18</v>
      </c>
      <c r="AP351">
        <v>2.76633313713949E-2</v>
      </c>
      <c r="AQ351">
        <v>93.11</v>
      </c>
      <c r="AR351">
        <v>2.9702613405048401</v>
      </c>
      <c r="AS351">
        <v>547111.68999999994</v>
      </c>
      <c r="AT351">
        <v>0.51877458443826396</v>
      </c>
      <c r="AU351">
        <v>27891720.579999998</v>
      </c>
    </row>
    <row r="352" spans="1:47" ht="14.5" x14ac:dyDescent="0.35">
      <c r="A352" s="150" t="s">
        <v>1120</v>
      </c>
      <c r="B352" s="150" t="s">
        <v>538</v>
      </c>
      <c r="C352" t="s">
        <v>116</v>
      </c>
      <c r="D352" t="s">
        <v>2086</v>
      </c>
      <c r="E352">
        <v>73.988</v>
      </c>
      <c r="F352" t="s">
        <v>1884</v>
      </c>
      <c r="G352" s="151">
        <v>1267237</v>
      </c>
      <c r="H352">
        <v>0.73665070599433902</v>
      </c>
      <c r="I352">
        <v>1203819</v>
      </c>
      <c r="J352">
        <v>1.0958941905191999E-2</v>
      </c>
      <c r="K352">
        <v>0.65465255697648095</v>
      </c>
      <c r="L352" s="152">
        <v>203941.48180000001</v>
      </c>
      <c r="M352" s="151">
        <v>39754</v>
      </c>
      <c r="N352">
        <v>21</v>
      </c>
      <c r="O352">
        <v>10.022012</v>
      </c>
      <c r="P352">
        <v>0</v>
      </c>
      <c r="Q352">
        <v>41.150115</v>
      </c>
      <c r="R352">
        <v>13511.9</v>
      </c>
      <c r="S352">
        <v>551.915888</v>
      </c>
      <c r="T352">
        <v>640.196471824117</v>
      </c>
      <c r="U352">
        <v>0.21782624420480501</v>
      </c>
      <c r="V352">
        <v>0.13612163670852701</v>
      </c>
      <c r="W352">
        <v>0</v>
      </c>
      <c r="X352">
        <v>11648.7</v>
      </c>
      <c r="Y352">
        <v>43.82</v>
      </c>
      <c r="Z352">
        <v>53237.256960292099</v>
      </c>
      <c r="AA352">
        <v>13.659574468085101</v>
      </c>
      <c r="AB352">
        <v>12.595068188041999</v>
      </c>
      <c r="AC352">
        <v>5</v>
      </c>
      <c r="AD352">
        <v>110.3831776</v>
      </c>
      <c r="AE352">
        <v>0.23899999999999999</v>
      </c>
      <c r="AF352">
        <v>0.132989158837862</v>
      </c>
      <c r="AG352">
        <v>0.14387470271142</v>
      </c>
      <c r="AH352">
        <v>0.27983802554371201</v>
      </c>
      <c r="AI352">
        <v>229.12005751137201</v>
      </c>
      <c r="AJ352">
        <v>4.5937837966074904</v>
      </c>
      <c r="AK352">
        <v>1.07981147443755</v>
      </c>
      <c r="AL352">
        <v>3.0495065438298199</v>
      </c>
      <c r="AM352">
        <v>1.8</v>
      </c>
      <c r="AN352">
        <v>0.89495849286500495</v>
      </c>
      <c r="AO352">
        <v>63</v>
      </c>
      <c r="AP352">
        <v>0.11267605633802801</v>
      </c>
      <c r="AQ352">
        <v>2.13</v>
      </c>
      <c r="AR352">
        <v>2.85194128924728</v>
      </c>
      <c r="AS352">
        <v>213324.78</v>
      </c>
      <c r="AT352">
        <v>0.73394839066089301</v>
      </c>
      <c r="AU352">
        <v>7457456.6600000001</v>
      </c>
    </row>
    <row r="353" spans="1:47" ht="14.5" x14ac:dyDescent="0.35">
      <c r="A353" s="150" t="s">
        <v>1121</v>
      </c>
      <c r="B353" s="150" t="s">
        <v>376</v>
      </c>
      <c r="C353" t="s">
        <v>129</v>
      </c>
      <c r="D353" t="s">
        <v>2085</v>
      </c>
      <c r="E353">
        <v>80.364999999999995</v>
      </c>
      <c r="F353" t="s">
        <v>1885</v>
      </c>
      <c r="G353" s="151">
        <v>159605</v>
      </c>
      <c r="H353">
        <v>0.61919472928303998</v>
      </c>
      <c r="I353">
        <v>97334</v>
      </c>
      <c r="J353">
        <v>0</v>
      </c>
      <c r="K353">
        <v>0.76942381585611996</v>
      </c>
      <c r="L353" s="152">
        <v>112463.39690000001</v>
      </c>
      <c r="M353" s="151">
        <v>33812</v>
      </c>
      <c r="N353">
        <v>25</v>
      </c>
      <c r="O353">
        <v>20.987539999999999</v>
      </c>
      <c r="P353">
        <v>1</v>
      </c>
      <c r="Q353">
        <v>-25.132435000000001</v>
      </c>
      <c r="R353">
        <v>15601.4</v>
      </c>
      <c r="S353">
        <v>786.37469799999997</v>
      </c>
      <c r="T353">
        <v>989.46485517553106</v>
      </c>
      <c r="U353">
        <v>0.48340558129198602</v>
      </c>
      <c r="V353">
        <v>0.19469149680093101</v>
      </c>
      <c r="W353">
        <v>0</v>
      </c>
      <c r="X353">
        <v>12399.2</v>
      </c>
      <c r="Y353">
        <v>62.7</v>
      </c>
      <c r="Z353">
        <v>55806.5644338118</v>
      </c>
      <c r="AA353">
        <v>12.3692307692308</v>
      </c>
      <c r="AB353">
        <v>12.5418612121212</v>
      </c>
      <c r="AC353">
        <v>10</v>
      </c>
      <c r="AD353">
        <v>78.637469800000005</v>
      </c>
      <c r="AE353">
        <v>0.21390000000000001</v>
      </c>
      <c r="AF353">
        <v>0.10884913855974999</v>
      </c>
      <c r="AG353">
        <v>0.177314233336095</v>
      </c>
      <c r="AH353">
        <v>0.293923196855438</v>
      </c>
      <c r="AI353">
        <v>224.67152166688899</v>
      </c>
      <c r="AJ353">
        <v>7.5570738527021204</v>
      </c>
      <c r="AK353">
        <v>2.18945023659127</v>
      </c>
      <c r="AL353">
        <v>3.63236438452308</v>
      </c>
      <c r="AM353">
        <v>4.5</v>
      </c>
      <c r="AN353">
        <v>0.97052396847344602</v>
      </c>
      <c r="AO353">
        <v>46</v>
      </c>
      <c r="AP353">
        <v>1.9801980198019798E-3</v>
      </c>
      <c r="AQ353">
        <v>10.83</v>
      </c>
      <c r="AR353">
        <v>5.1753831099451002</v>
      </c>
      <c r="AS353">
        <v>36911.059999999903</v>
      </c>
      <c r="AT353">
        <v>0.57696555123790505</v>
      </c>
      <c r="AU353">
        <v>12268555.57</v>
      </c>
    </row>
    <row r="354" spans="1:47" ht="14.5" x14ac:dyDescent="0.35">
      <c r="A354" s="150" t="s">
        <v>1122</v>
      </c>
      <c r="B354" s="150" t="s">
        <v>624</v>
      </c>
      <c r="C354" t="s">
        <v>625</v>
      </c>
      <c r="D354" t="s">
        <v>2086</v>
      </c>
      <c r="E354">
        <v>77.573999999999998</v>
      </c>
      <c r="F354" t="s">
        <v>1886</v>
      </c>
      <c r="G354" s="151">
        <v>1575673</v>
      </c>
      <c r="H354">
        <v>0.45810298398839899</v>
      </c>
      <c r="I354">
        <v>1575673</v>
      </c>
      <c r="J354">
        <v>0</v>
      </c>
      <c r="K354">
        <v>0.73995800951351798</v>
      </c>
      <c r="L354" s="152">
        <v>208545.13190000001</v>
      </c>
      <c r="M354" s="151">
        <v>32225.5</v>
      </c>
      <c r="N354">
        <v>147</v>
      </c>
      <c r="O354">
        <v>34.904496000000002</v>
      </c>
      <c r="P354">
        <v>0</v>
      </c>
      <c r="Q354">
        <v>-174.305373</v>
      </c>
      <c r="R354">
        <v>15801.8</v>
      </c>
      <c r="S354">
        <v>1684.5751230000001</v>
      </c>
      <c r="T354">
        <v>2451.0750403082602</v>
      </c>
      <c r="U354">
        <v>1</v>
      </c>
      <c r="V354">
        <v>0.201550484371008</v>
      </c>
      <c r="W354">
        <v>8.4282498335338401E-4</v>
      </c>
      <c r="X354">
        <v>10860.2</v>
      </c>
      <c r="Y354">
        <v>135</v>
      </c>
      <c r="Z354">
        <v>60513.274074074099</v>
      </c>
      <c r="AA354">
        <v>12.2222222222222</v>
      </c>
      <c r="AB354">
        <v>12.478334244444399</v>
      </c>
      <c r="AC354">
        <v>15.25</v>
      </c>
      <c r="AD354">
        <v>110.463942491803</v>
      </c>
      <c r="AE354">
        <v>0.59130000000000005</v>
      </c>
      <c r="AF354">
        <v>0.12077325983340199</v>
      </c>
      <c r="AG354">
        <v>0.201848138928022</v>
      </c>
      <c r="AH354">
        <v>0.32662015069334499</v>
      </c>
      <c r="AI354">
        <v>229.413336765748</v>
      </c>
      <c r="AJ354">
        <v>7.2706680570505897</v>
      </c>
      <c r="AK354">
        <v>1.7085108315392901</v>
      </c>
      <c r="AL354">
        <v>2.99023885795313</v>
      </c>
      <c r="AM354">
        <v>1</v>
      </c>
      <c r="AN354">
        <v>1.6270054423109199</v>
      </c>
      <c r="AO354">
        <v>387</v>
      </c>
      <c r="AP354">
        <v>0</v>
      </c>
      <c r="AQ354">
        <v>2.5</v>
      </c>
      <c r="AR354">
        <v>4.09262290472358</v>
      </c>
      <c r="AS354">
        <v>67457.75</v>
      </c>
      <c r="AT354">
        <v>0.59391500609524595</v>
      </c>
      <c r="AU354">
        <v>26619280.780000001</v>
      </c>
    </row>
    <row r="355" spans="1:47" ht="14.5" x14ac:dyDescent="0.35">
      <c r="A355" s="150" t="s">
        <v>1123</v>
      </c>
      <c r="B355" s="150" t="s">
        <v>377</v>
      </c>
      <c r="C355" t="s">
        <v>378</v>
      </c>
      <c r="D355" t="s">
        <v>2087</v>
      </c>
      <c r="E355">
        <v>71.167000000000002</v>
      </c>
      <c r="F355" t="s">
        <v>1887</v>
      </c>
      <c r="G355" s="151">
        <v>-679743</v>
      </c>
      <c r="H355">
        <v>0.52806529461381302</v>
      </c>
      <c r="I355">
        <v>-663000</v>
      </c>
      <c r="J355">
        <v>0</v>
      </c>
      <c r="K355">
        <v>0.64751777687789402</v>
      </c>
      <c r="L355" s="152">
        <v>163165.86309999999</v>
      </c>
      <c r="M355" s="151">
        <v>36494</v>
      </c>
      <c r="N355">
        <v>52</v>
      </c>
      <c r="O355">
        <v>62.337021</v>
      </c>
      <c r="P355">
        <v>41.72</v>
      </c>
      <c r="Q355">
        <v>-47.227412999999999</v>
      </c>
      <c r="R355">
        <v>14102.1</v>
      </c>
      <c r="S355">
        <v>1030.0688909999999</v>
      </c>
      <c r="T355">
        <v>1329.15180373827</v>
      </c>
      <c r="U355">
        <v>0.40237195164454298</v>
      </c>
      <c r="V355">
        <v>0.20891338227978801</v>
      </c>
      <c r="W355">
        <v>1.94161770875187E-3</v>
      </c>
      <c r="X355">
        <v>10928.9</v>
      </c>
      <c r="Y355">
        <v>76.400000000000006</v>
      </c>
      <c r="Z355">
        <v>52793.539267015702</v>
      </c>
      <c r="AA355">
        <v>12.430379746835399</v>
      </c>
      <c r="AB355">
        <v>13.482577107329799</v>
      </c>
      <c r="AC355">
        <v>12.38</v>
      </c>
      <c r="AD355">
        <v>83.204272294022601</v>
      </c>
      <c r="AE355">
        <v>0.23899999999999999</v>
      </c>
      <c r="AF355">
        <v>0.11657079297783</v>
      </c>
      <c r="AG355">
        <v>0.123099584303191</v>
      </c>
      <c r="AH355">
        <v>0.24205039974161099</v>
      </c>
      <c r="AI355">
        <v>252.79474244407601</v>
      </c>
      <c r="AJ355">
        <v>6.3717072842900802</v>
      </c>
      <c r="AK355">
        <v>1.6356859552374099</v>
      </c>
      <c r="AL355">
        <v>2.5079286548180502</v>
      </c>
      <c r="AM355">
        <v>2.75</v>
      </c>
      <c r="AN355">
        <v>0.81663983214868696</v>
      </c>
      <c r="AO355">
        <v>77</v>
      </c>
      <c r="AP355">
        <v>5.78313253012048E-2</v>
      </c>
      <c r="AQ355">
        <v>5.18</v>
      </c>
      <c r="AR355">
        <v>3.4517966253309398</v>
      </c>
      <c r="AS355">
        <v>100481.26</v>
      </c>
      <c r="AT355">
        <v>0.51371968544059898</v>
      </c>
      <c r="AU355">
        <v>14526106.1</v>
      </c>
    </row>
    <row r="356" spans="1:47" ht="14.5" x14ac:dyDescent="0.35">
      <c r="A356" s="150" t="s">
        <v>1124</v>
      </c>
      <c r="B356" s="150" t="s">
        <v>242</v>
      </c>
      <c r="C356" t="s">
        <v>243</v>
      </c>
      <c r="D356" t="s">
        <v>2089</v>
      </c>
      <c r="E356">
        <v>81.061000000000007</v>
      </c>
      <c r="F356" t="s">
        <v>1888</v>
      </c>
      <c r="G356" s="151">
        <v>4008976</v>
      </c>
      <c r="H356">
        <v>0.23766936318753701</v>
      </c>
      <c r="I356">
        <v>4008976</v>
      </c>
      <c r="J356">
        <v>0</v>
      </c>
      <c r="K356">
        <v>0.73387572673866097</v>
      </c>
      <c r="L356" s="152">
        <v>188123.58439999999</v>
      </c>
      <c r="M356" s="151">
        <v>32939</v>
      </c>
      <c r="N356">
        <v>269</v>
      </c>
      <c r="O356">
        <v>132.43921700000001</v>
      </c>
      <c r="P356">
        <v>24.63</v>
      </c>
      <c r="Q356">
        <v>-42.370182</v>
      </c>
      <c r="R356">
        <v>12957.5</v>
      </c>
      <c r="S356">
        <v>3511.7288600000002</v>
      </c>
      <c r="T356">
        <v>4471.1217186881804</v>
      </c>
      <c r="U356">
        <v>0.43984517415162899</v>
      </c>
      <c r="V356">
        <v>0.19021081940819301</v>
      </c>
      <c r="W356">
        <v>9.3695209145503305E-3</v>
      </c>
      <c r="X356">
        <v>10177.1</v>
      </c>
      <c r="Y356">
        <v>238.62</v>
      </c>
      <c r="Z356">
        <v>67820.779984913301</v>
      </c>
      <c r="AA356">
        <v>13.950757575757599</v>
      </c>
      <c r="AB356">
        <v>14.716825328974901</v>
      </c>
      <c r="AC356">
        <v>28.5</v>
      </c>
      <c r="AD356">
        <v>123.218556491228</v>
      </c>
      <c r="AE356">
        <v>0.40260000000000001</v>
      </c>
      <c r="AF356">
        <v>0.106219298114302</v>
      </c>
      <c r="AG356">
        <v>0.15445489311676799</v>
      </c>
      <c r="AH356">
        <v>0.26466958437864202</v>
      </c>
      <c r="AI356">
        <v>171.30451238766801</v>
      </c>
      <c r="AJ356">
        <v>6.0424503345384997</v>
      </c>
      <c r="AK356">
        <v>1.30706344179861</v>
      </c>
      <c r="AL356">
        <v>3.6577865602792698</v>
      </c>
      <c r="AM356">
        <v>2.9</v>
      </c>
      <c r="AN356">
        <v>1.47800471987997</v>
      </c>
      <c r="AO356">
        <v>147</v>
      </c>
      <c r="AP356">
        <v>6.2539086929330799E-4</v>
      </c>
      <c r="AQ356">
        <v>10.73</v>
      </c>
      <c r="AR356">
        <v>1.7411477062835099</v>
      </c>
      <c r="AS356">
        <v>1373220.03</v>
      </c>
      <c r="AT356">
        <v>0.57133460532093105</v>
      </c>
      <c r="AU356">
        <v>45503074.030000001</v>
      </c>
    </row>
    <row r="357" spans="1:47" ht="14.5" x14ac:dyDescent="0.35">
      <c r="A357" s="150" t="s">
        <v>1125</v>
      </c>
      <c r="B357" s="150" t="s">
        <v>241</v>
      </c>
      <c r="C357" t="s">
        <v>144</v>
      </c>
      <c r="D357" t="s">
        <v>2086</v>
      </c>
      <c r="E357">
        <v>48.427999999999997</v>
      </c>
      <c r="F357" t="s">
        <v>1889</v>
      </c>
      <c r="G357" s="151">
        <v>-2067118</v>
      </c>
      <c r="H357">
        <v>0.47303999077423298</v>
      </c>
      <c r="I357">
        <v>-2067118</v>
      </c>
      <c r="J357">
        <v>0</v>
      </c>
      <c r="K357">
        <v>0.70604004467223402</v>
      </c>
      <c r="L357" s="152">
        <v>82782.956600000005</v>
      </c>
      <c r="M357" s="151">
        <v>32091</v>
      </c>
      <c r="N357" t="s">
        <v>1553</v>
      </c>
      <c r="O357">
        <v>621.71237599999995</v>
      </c>
      <c r="P357">
        <v>334.01528400000001</v>
      </c>
      <c r="Q357">
        <v>-253.09692200000001</v>
      </c>
      <c r="R357">
        <v>17770.8</v>
      </c>
      <c r="S357">
        <v>2848.1936179999998</v>
      </c>
      <c r="T357">
        <v>4258.9520909925996</v>
      </c>
      <c r="U357">
        <v>0.98247721057845605</v>
      </c>
      <c r="V357">
        <v>0.23682180654335</v>
      </c>
      <c r="W357">
        <v>6.9574668220466498E-2</v>
      </c>
      <c r="X357">
        <v>11884.3</v>
      </c>
      <c r="Y357">
        <v>213.85</v>
      </c>
      <c r="Z357">
        <v>64762.0257657236</v>
      </c>
      <c r="AA357">
        <v>6.5636363636363599</v>
      </c>
      <c r="AB357">
        <v>13.318651475333199</v>
      </c>
      <c r="AC357">
        <v>53.5</v>
      </c>
      <c r="AD357">
        <v>53.237263887850503</v>
      </c>
      <c r="AE357">
        <v>0.40260000000000001</v>
      </c>
      <c r="AF357">
        <v>0.114785293588525</v>
      </c>
      <c r="AG357">
        <v>0.13666618791427601</v>
      </c>
      <c r="AH357">
        <v>0.254625451414841</v>
      </c>
      <c r="AI357">
        <v>196.22437058631201</v>
      </c>
      <c r="AJ357">
        <v>6.7287579555722603</v>
      </c>
      <c r="AK357">
        <v>1.06896515383308</v>
      </c>
      <c r="AL357">
        <v>2.2168096835663902</v>
      </c>
      <c r="AM357">
        <v>0.5</v>
      </c>
      <c r="AN357">
        <v>0.86081238780720204</v>
      </c>
      <c r="AO357">
        <v>8</v>
      </c>
      <c r="AP357">
        <v>0.202234636871508</v>
      </c>
      <c r="AQ357">
        <v>195.75</v>
      </c>
      <c r="AR357">
        <v>3.8117638359778701</v>
      </c>
      <c r="AS357">
        <v>189772.79999999999</v>
      </c>
      <c r="AT357">
        <v>0.51951836403872198</v>
      </c>
      <c r="AU357">
        <v>50614696.270000003</v>
      </c>
    </row>
    <row r="358" spans="1:47" ht="14.5" x14ac:dyDescent="0.35">
      <c r="A358" s="150" t="s">
        <v>1126</v>
      </c>
      <c r="B358" s="150" t="s">
        <v>244</v>
      </c>
      <c r="C358" t="s">
        <v>245</v>
      </c>
      <c r="D358" t="s">
        <v>2086</v>
      </c>
      <c r="E358">
        <v>87.703000000000003</v>
      </c>
      <c r="F358" t="s">
        <v>1890</v>
      </c>
      <c r="G358" s="151">
        <v>-636786</v>
      </c>
      <c r="H358">
        <v>0.73084005323997203</v>
      </c>
      <c r="I358">
        <v>-587346</v>
      </c>
      <c r="J358">
        <v>8.1514300174026794E-3</v>
      </c>
      <c r="K358">
        <v>0.86114704187977498</v>
      </c>
      <c r="L358" s="152">
        <v>205100.1208</v>
      </c>
      <c r="M358" s="151">
        <v>35384</v>
      </c>
      <c r="N358">
        <v>65</v>
      </c>
      <c r="O358">
        <v>26.413374000000001</v>
      </c>
      <c r="P358">
        <v>0</v>
      </c>
      <c r="Q358">
        <v>-137.00745800000001</v>
      </c>
      <c r="R358">
        <v>13692.3</v>
      </c>
      <c r="S358">
        <v>1792.247112</v>
      </c>
      <c r="T358">
        <v>2163.8819703693198</v>
      </c>
      <c r="U358">
        <v>0.244997834874458</v>
      </c>
      <c r="V358">
        <v>0.14664403376089799</v>
      </c>
      <c r="W358">
        <v>2.99494247420497E-3</v>
      </c>
      <c r="X358">
        <v>11340.7</v>
      </c>
      <c r="Y358">
        <v>122.74</v>
      </c>
      <c r="Z358">
        <v>63739.847563956297</v>
      </c>
      <c r="AA358">
        <v>16.861538461538501</v>
      </c>
      <c r="AB358">
        <v>14.6019807071859</v>
      </c>
      <c r="AC358">
        <v>15</v>
      </c>
      <c r="AD358">
        <v>119.4831408</v>
      </c>
      <c r="AE358">
        <v>0.3271</v>
      </c>
      <c r="AF358">
        <v>0.124228680057796</v>
      </c>
      <c r="AG358">
        <v>0.16261527105811799</v>
      </c>
      <c r="AH358">
        <v>0.29176725473395798</v>
      </c>
      <c r="AI358">
        <v>169.914627263743</v>
      </c>
      <c r="AJ358">
        <v>6.0032788995465101</v>
      </c>
      <c r="AK358">
        <v>1.53577948241383</v>
      </c>
      <c r="AL358">
        <v>3.02675876517507</v>
      </c>
      <c r="AM358">
        <v>2</v>
      </c>
      <c r="AN358">
        <v>0.94619982838649397</v>
      </c>
      <c r="AO358">
        <v>131</v>
      </c>
      <c r="AP358">
        <v>1.8292682926829298E-2</v>
      </c>
      <c r="AQ358">
        <v>4.79</v>
      </c>
      <c r="AR358">
        <v>3.2380235806619599</v>
      </c>
      <c r="AS358">
        <v>420571.19</v>
      </c>
      <c r="AT358">
        <v>0.630973878289118</v>
      </c>
      <c r="AU358">
        <v>24540039.359999999</v>
      </c>
    </row>
    <row r="359" spans="1:47" ht="14.5" x14ac:dyDescent="0.35">
      <c r="A359" s="150" t="s">
        <v>1127</v>
      </c>
      <c r="B359" s="150" t="s">
        <v>659</v>
      </c>
      <c r="C359" t="s">
        <v>170</v>
      </c>
      <c r="D359" t="s">
        <v>2088</v>
      </c>
      <c r="E359">
        <v>79.177000000000007</v>
      </c>
      <c r="F359" t="s">
        <v>1891</v>
      </c>
      <c r="G359" s="151">
        <v>7438</v>
      </c>
      <c r="H359">
        <v>0.480259301577595</v>
      </c>
      <c r="I359">
        <v>36183</v>
      </c>
      <c r="J359">
        <v>0</v>
      </c>
      <c r="K359">
        <v>0.75357718066459101</v>
      </c>
      <c r="L359" s="152">
        <v>153604.36189999999</v>
      </c>
      <c r="M359" s="151">
        <v>33427</v>
      </c>
      <c r="N359">
        <v>74</v>
      </c>
      <c r="O359">
        <v>25.897369999999999</v>
      </c>
      <c r="P359">
        <v>0</v>
      </c>
      <c r="Q359">
        <v>11.082115</v>
      </c>
      <c r="R359">
        <v>17210.599999999999</v>
      </c>
      <c r="S359">
        <v>896.54701899999998</v>
      </c>
      <c r="T359">
        <v>1102.21721160573</v>
      </c>
      <c r="U359">
        <v>0.385211006986796</v>
      </c>
      <c r="V359">
        <v>0.15042985826937399</v>
      </c>
      <c r="W359">
        <v>1.03141718214781E-3</v>
      </c>
      <c r="X359">
        <v>13999.2</v>
      </c>
      <c r="Y359">
        <v>64.739999999999995</v>
      </c>
      <c r="Z359">
        <v>53698.956441149203</v>
      </c>
      <c r="AA359">
        <v>13.728571428571399</v>
      </c>
      <c r="AB359">
        <v>13.8484247605808</v>
      </c>
      <c r="AC359">
        <v>6.5</v>
      </c>
      <c r="AD359">
        <v>137.930310615385</v>
      </c>
      <c r="AE359">
        <v>0.40260000000000001</v>
      </c>
      <c r="AF359">
        <v>0.113984715529471</v>
      </c>
      <c r="AG359">
        <v>0.23106526980703601</v>
      </c>
      <c r="AH359">
        <v>0.34981425247292602</v>
      </c>
      <c r="AI359">
        <v>229.265164730864</v>
      </c>
      <c r="AJ359">
        <v>13.7255217541487</v>
      </c>
      <c r="AK359">
        <v>1.15716784968888</v>
      </c>
      <c r="AL359">
        <v>4.1434267101928004</v>
      </c>
      <c r="AM359">
        <v>0</v>
      </c>
      <c r="AN359">
        <v>1.9137749219061899</v>
      </c>
      <c r="AO359">
        <v>112</v>
      </c>
      <c r="AP359">
        <v>0</v>
      </c>
      <c r="AQ359">
        <v>4.9000000000000004</v>
      </c>
      <c r="AR359">
        <v>3.8507927013235701</v>
      </c>
      <c r="AS359">
        <v>118019.39</v>
      </c>
      <c r="AT359">
        <v>0.63192447021007803</v>
      </c>
      <c r="AU359">
        <v>15430110.960000001</v>
      </c>
    </row>
    <row r="360" spans="1:47" ht="14.5" x14ac:dyDescent="0.35">
      <c r="A360" s="150" t="s">
        <v>1128</v>
      </c>
      <c r="B360" s="150" t="s">
        <v>246</v>
      </c>
      <c r="C360" t="s">
        <v>105</v>
      </c>
      <c r="D360" t="s">
        <v>2086</v>
      </c>
      <c r="E360">
        <v>61.142000000000003</v>
      </c>
      <c r="F360" t="s">
        <v>1892</v>
      </c>
      <c r="G360" s="151">
        <v>281480</v>
      </c>
      <c r="H360">
        <v>0.44522476468352501</v>
      </c>
      <c r="I360">
        <v>281480</v>
      </c>
      <c r="J360">
        <v>5.88716986425633E-3</v>
      </c>
      <c r="K360">
        <v>0.82717371858367805</v>
      </c>
      <c r="L360" s="152">
        <v>134083.609</v>
      </c>
      <c r="M360" s="151">
        <v>29209</v>
      </c>
      <c r="N360">
        <v>33</v>
      </c>
      <c r="O360">
        <v>35.817131000000003</v>
      </c>
      <c r="P360">
        <v>0</v>
      </c>
      <c r="Q360">
        <v>54.424956000000002</v>
      </c>
      <c r="R360">
        <v>15761.3</v>
      </c>
      <c r="S360">
        <v>1049.190797</v>
      </c>
      <c r="T360">
        <v>1506.4052651817401</v>
      </c>
      <c r="U360">
        <v>1</v>
      </c>
      <c r="V360">
        <v>0.21147866111143601</v>
      </c>
      <c r="W360">
        <v>0</v>
      </c>
      <c r="X360">
        <v>10977.5</v>
      </c>
      <c r="Y360">
        <v>83.16</v>
      </c>
      <c r="Z360">
        <v>62643.641895141896</v>
      </c>
      <c r="AA360">
        <v>14.154639175257699</v>
      </c>
      <c r="AB360">
        <v>12.616531950456899</v>
      </c>
      <c r="AC360">
        <v>10.01</v>
      </c>
      <c r="AD360">
        <v>104.814265434565</v>
      </c>
      <c r="AE360">
        <v>0.21390000000000001</v>
      </c>
      <c r="AF360">
        <v>9.4586522281690705E-2</v>
      </c>
      <c r="AG360">
        <v>0.22328209502556801</v>
      </c>
      <c r="AH360">
        <v>0.321392209320289</v>
      </c>
      <c r="AI360">
        <v>219.40813878488501</v>
      </c>
      <c r="AJ360">
        <v>5.6203833171880202</v>
      </c>
      <c r="AK360">
        <v>1.17395271957985</v>
      </c>
      <c r="AL360">
        <v>2.5515758402439599</v>
      </c>
      <c r="AM360">
        <v>0.5</v>
      </c>
      <c r="AN360">
        <v>1.2981644600584199</v>
      </c>
      <c r="AO360">
        <v>76</v>
      </c>
      <c r="AP360">
        <v>0</v>
      </c>
      <c r="AQ360">
        <v>6.95</v>
      </c>
      <c r="AR360">
        <v>3.6245506616630498</v>
      </c>
      <c r="AS360">
        <v>112034.38</v>
      </c>
      <c r="AT360">
        <v>0.72221796703812002</v>
      </c>
      <c r="AU360">
        <v>16536608.380000001</v>
      </c>
    </row>
    <row r="361" spans="1:47" ht="14.5" x14ac:dyDescent="0.35">
      <c r="A361" s="150" t="s">
        <v>1129</v>
      </c>
      <c r="B361" s="150" t="s">
        <v>490</v>
      </c>
      <c r="C361" t="s">
        <v>121</v>
      </c>
      <c r="D361" t="s">
        <v>2087</v>
      </c>
      <c r="E361">
        <v>96.504999999999995</v>
      </c>
      <c r="F361" t="s">
        <v>1893</v>
      </c>
      <c r="G361" s="151">
        <v>3345727</v>
      </c>
      <c r="H361">
        <v>0.55135058199212394</v>
      </c>
      <c r="I361">
        <v>3230877</v>
      </c>
      <c r="J361">
        <v>0</v>
      </c>
      <c r="K361">
        <v>0.75327987292014098</v>
      </c>
      <c r="L361" s="152">
        <v>234086.8014</v>
      </c>
      <c r="M361" s="151">
        <v>71937</v>
      </c>
      <c r="N361">
        <v>48</v>
      </c>
      <c r="O361">
        <v>43.303539999999998</v>
      </c>
      <c r="P361">
        <v>0</v>
      </c>
      <c r="Q361">
        <v>-5.4412799999999999</v>
      </c>
      <c r="R361">
        <v>14953.9</v>
      </c>
      <c r="S361">
        <v>5009.2180749999998</v>
      </c>
      <c r="T361">
        <v>6084.6692064583704</v>
      </c>
      <c r="U361">
        <v>6.4262813113801207E-2</v>
      </c>
      <c r="V361">
        <v>0.132703784113052</v>
      </c>
      <c r="W361">
        <v>4.06974347987435E-2</v>
      </c>
      <c r="X361">
        <v>12310.9</v>
      </c>
      <c r="Y361">
        <v>313.89999999999998</v>
      </c>
      <c r="Z361">
        <v>77920.533673144295</v>
      </c>
      <c r="AA361">
        <v>15.3028571428571</v>
      </c>
      <c r="AB361">
        <v>15.958005973239899</v>
      </c>
      <c r="AC361">
        <v>33</v>
      </c>
      <c r="AD361">
        <v>151.794487121212</v>
      </c>
      <c r="AE361">
        <v>0.3019</v>
      </c>
      <c r="AF361">
        <v>0.121815137826148</v>
      </c>
      <c r="AG361">
        <v>0.108354603429289</v>
      </c>
      <c r="AH361">
        <v>0.23318857936982301</v>
      </c>
      <c r="AI361">
        <v>175.263082352429</v>
      </c>
      <c r="AJ361">
        <v>11.7731588245545</v>
      </c>
      <c r="AK361">
        <v>1.4151401875545999</v>
      </c>
      <c r="AL361">
        <v>3.5366122622392901</v>
      </c>
      <c r="AM361">
        <v>1.25</v>
      </c>
      <c r="AN361">
        <v>0.99804805628424997</v>
      </c>
      <c r="AO361">
        <v>23</v>
      </c>
      <c r="AP361">
        <v>2.2717711400925499E-2</v>
      </c>
      <c r="AQ361">
        <v>100.13</v>
      </c>
      <c r="AR361">
        <v>3.2492934969944098</v>
      </c>
      <c r="AS361">
        <v>1597029.69</v>
      </c>
      <c r="AT361">
        <v>0.554603080996384</v>
      </c>
      <c r="AU361">
        <v>74907593.780000001</v>
      </c>
    </row>
    <row r="362" spans="1:47" ht="14.5" x14ac:dyDescent="0.35">
      <c r="A362" s="150" t="s">
        <v>1130</v>
      </c>
      <c r="B362" s="150" t="s">
        <v>248</v>
      </c>
      <c r="C362" t="s">
        <v>249</v>
      </c>
      <c r="D362" t="s">
        <v>2087</v>
      </c>
      <c r="E362">
        <v>62.624000000000002</v>
      </c>
      <c r="F362" t="s">
        <v>1894</v>
      </c>
      <c r="G362" s="151">
        <v>-167559</v>
      </c>
      <c r="H362">
        <v>0.78173775298843495</v>
      </c>
      <c r="I362">
        <v>-110057</v>
      </c>
      <c r="J362">
        <v>0</v>
      </c>
      <c r="K362">
        <v>0.68691296668958501</v>
      </c>
      <c r="L362" s="152">
        <v>117172.1793</v>
      </c>
      <c r="M362" s="151">
        <v>23514.5</v>
      </c>
      <c r="N362">
        <v>2</v>
      </c>
      <c r="O362">
        <v>21.048805999999999</v>
      </c>
      <c r="P362">
        <v>0</v>
      </c>
      <c r="Q362">
        <v>79.361827000000005</v>
      </c>
      <c r="R362">
        <v>17623.2</v>
      </c>
      <c r="S362">
        <v>381.84886299999999</v>
      </c>
      <c r="T362">
        <v>546.96172740577595</v>
      </c>
      <c r="U362">
        <v>0.99363065014547403</v>
      </c>
      <c r="V362">
        <v>0.14406639466672999</v>
      </c>
      <c r="W362">
        <v>0</v>
      </c>
      <c r="X362">
        <v>12303.2</v>
      </c>
      <c r="Y362">
        <v>33.1</v>
      </c>
      <c r="Z362">
        <v>54742.832326283999</v>
      </c>
      <c r="AA362">
        <v>12.8333333333333</v>
      </c>
      <c r="AB362">
        <v>11.5362194259819</v>
      </c>
      <c r="AC362">
        <v>8.1999999999999993</v>
      </c>
      <c r="AD362">
        <v>46.566934512195097</v>
      </c>
      <c r="AE362">
        <v>0.21390000000000001</v>
      </c>
      <c r="AF362">
        <v>0.112704154855363</v>
      </c>
      <c r="AG362">
        <v>0.11102469979610299</v>
      </c>
      <c r="AH362">
        <v>0.226717937977302</v>
      </c>
      <c r="AI362">
        <v>183.23218105274299</v>
      </c>
      <c r="AJ362">
        <v>19.0655972101133</v>
      </c>
      <c r="AK362">
        <v>3.4257580002000898</v>
      </c>
      <c r="AL362">
        <v>4.8679830491517402</v>
      </c>
      <c r="AM362">
        <v>0.5</v>
      </c>
      <c r="AN362">
        <v>0.61238456938326502</v>
      </c>
      <c r="AO362">
        <v>1</v>
      </c>
      <c r="AP362">
        <v>0</v>
      </c>
      <c r="AQ362">
        <v>115</v>
      </c>
      <c r="AR362">
        <v>3.5265366893545398</v>
      </c>
      <c r="AS362">
        <v>63767.22</v>
      </c>
      <c r="AT362">
        <v>0.845389740262527</v>
      </c>
      <c r="AU362">
        <v>6729406.5800000001</v>
      </c>
    </row>
    <row r="363" spans="1:47" ht="14.5" x14ac:dyDescent="0.35">
      <c r="A363" s="150" t="s">
        <v>1131</v>
      </c>
      <c r="B363" s="150" t="s">
        <v>411</v>
      </c>
      <c r="C363" t="s">
        <v>281</v>
      </c>
      <c r="D363" t="s">
        <v>2085</v>
      </c>
      <c r="E363">
        <v>102.878</v>
      </c>
      <c r="F363" t="s">
        <v>1895</v>
      </c>
      <c r="G363" s="151">
        <v>321945</v>
      </c>
      <c r="H363">
        <v>0.60848674698599403</v>
      </c>
      <c r="I363">
        <v>321945</v>
      </c>
      <c r="J363">
        <v>0</v>
      </c>
      <c r="K363">
        <v>0.753216923526288</v>
      </c>
      <c r="L363" s="152">
        <v>191237.68770000001</v>
      </c>
      <c r="M363" s="151">
        <v>45252</v>
      </c>
      <c r="N363">
        <v>19</v>
      </c>
      <c r="O363">
        <v>3.9738579999999999</v>
      </c>
      <c r="P363">
        <v>0</v>
      </c>
      <c r="Q363">
        <v>74.939116999999996</v>
      </c>
      <c r="R363">
        <v>12496.7</v>
      </c>
      <c r="S363">
        <v>784.31223599999998</v>
      </c>
      <c r="T363">
        <v>871.30152031880505</v>
      </c>
      <c r="U363">
        <v>5.3065511526712898E-2</v>
      </c>
      <c r="V363">
        <v>8.1081837157516906E-2</v>
      </c>
      <c r="W363">
        <v>3.57269830991136E-3</v>
      </c>
      <c r="X363">
        <v>11249</v>
      </c>
      <c r="Y363">
        <v>54.87</v>
      </c>
      <c r="Z363">
        <v>67172.425733551994</v>
      </c>
      <c r="AA363">
        <v>17.821428571428601</v>
      </c>
      <c r="AB363">
        <v>14.294008310552201</v>
      </c>
      <c r="AC363">
        <v>6</v>
      </c>
      <c r="AD363">
        <v>130.718706</v>
      </c>
      <c r="AE363">
        <v>0.21390000000000001</v>
      </c>
      <c r="AF363">
        <v>0.108217466975865</v>
      </c>
      <c r="AG363">
        <v>0.164511967010573</v>
      </c>
      <c r="AH363">
        <v>0.27592314920183197</v>
      </c>
      <c r="AI363">
        <v>214.20040678799299</v>
      </c>
      <c r="AJ363">
        <v>6.8055110714285698</v>
      </c>
      <c r="AK363">
        <v>1.38226202380952</v>
      </c>
      <c r="AL363">
        <v>2.6724301190476201</v>
      </c>
      <c r="AM363">
        <v>1</v>
      </c>
      <c r="AN363">
        <v>1.1212612712148999</v>
      </c>
      <c r="AO363">
        <v>36</v>
      </c>
      <c r="AP363">
        <v>0</v>
      </c>
      <c r="AQ363">
        <v>9.39</v>
      </c>
      <c r="AR363">
        <v>3.8404719581307498</v>
      </c>
      <c r="AS363">
        <v>156948.44</v>
      </c>
      <c r="AT363">
        <v>0.686185053134034</v>
      </c>
      <c r="AU363">
        <v>9801284.1799999997</v>
      </c>
    </row>
    <row r="364" spans="1:47" ht="14.5" x14ac:dyDescent="0.35">
      <c r="A364" s="150" t="s">
        <v>1132</v>
      </c>
      <c r="B364" s="150" t="s">
        <v>412</v>
      </c>
      <c r="C364" t="s">
        <v>281</v>
      </c>
      <c r="D364" t="s">
        <v>2088</v>
      </c>
      <c r="E364">
        <v>99.298000000000002</v>
      </c>
      <c r="F364" t="s">
        <v>1896</v>
      </c>
      <c r="G364" s="151">
        <v>-87168</v>
      </c>
      <c r="H364">
        <v>0.709480062141569</v>
      </c>
      <c r="I364">
        <v>-87168</v>
      </c>
      <c r="J364">
        <v>0</v>
      </c>
      <c r="K364">
        <v>0.82117223911075499</v>
      </c>
      <c r="L364" s="152">
        <v>167528.74600000001</v>
      </c>
      <c r="M364" s="151">
        <v>39258</v>
      </c>
      <c r="N364">
        <v>10</v>
      </c>
      <c r="O364">
        <v>0.93856099999999998</v>
      </c>
      <c r="P364">
        <v>0</v>
      </c>
      <c r="Q364">
        <v>-5.56502699999999</v>
      </c>
      <c r="R364">
        <v>14825.2</v>
      </c>
      <c r="S364">
        <v>371.231019</v>
      </c>
      <c r="T364">
        <v>417.21876861659803</v>
      </c>
      <c r="U364">
        <v>0.13235096876427799</v>
      </c>
      <c r="V364">
        <v>0.107813202430695</v>
      </c>
      <c r="W364">
        <v>5.7319213403339E-3</v>
      </c>
      <c r="X364">
        <v>13191.1</v>
      </c>
      <c r="Y364">
        <v>31.25</v>
      </c>
      <c r="Z364">
        <v>62336.944000000003</v>
      </c>
      <c r="AA364">
        <v>14.2702702702703</v>
      </c>
      <c r="AB364">
        <v>11.879392608</v>
      </c>
      <c r="AC364">
        <v>5</v>
      </c>
      <c r="AD364">
        <v>74.246203800000004</v>
      </c>
      <c r="AE364">
        <v>0.21390000000000001</v>
      </c>
      <c r="AF364">
        <v>0.112797058778583</v>
      </c>
      <c r="AG364">
        <v>0.15188104348956799</v>
      </c>
      <c r="AH364">
        <v>0.26710050276290498</v>
      </c>
      <c r="AI364">
        <v>0</v>
      </c>
      <c r="AJ364" t="s">
        <v>1553</v>
      </c>
      <c r="AK364" t="s">
        <v>1553</v>
      </c>
      <c r="AL364" t="s">
        <v>1553</v>
      </c>
      <c r="AM364">
        <v>1.5</v>
      </c>
      <c r="AN364">
        <v>1.4010357181970401</v>
      </c>
      <c r="AO364">
        <v>27</v>
      </c>
      <c r="AP364">
        <v>1.4388489208633099E-2</v>
      </c>
      <c r="AQ364">
        <v>5</v>
      </c>
      <c r="AR364">
        <v>4.6239315027607804</v>
      </c>
      <c r="AS364">
        <v>53693.39</v>
      </c>
      <c r="AT364">
        <v>0.60169181785605796</v>
      </c>
      <c r="AU364">
        <v>5503582.8300000001</v>
      </c>
    </row>
    <row r="365" spans="1:47" ht="14.5" x14ac:dyDescent="0.35">
      <c r="A365" s="150" t="s">
        <v>1133</v>
      </c>
      <c r="B365" s="150" t="s">
        <v>619</v>
      </c>
      <c r="C365" t="s">
        <v>140</v>
      </c>
      <c r="D365" t="s">
        <v>2086</v>
      </c>
      <c r="E365">
        <v>74.162999999999997</v>
      </c>
      <c r="F365" t="s">
        <v>1728</v>
      </c>
      <c r="G365" s="151">
        <v>607253</v>
      </c>
      <c r="H365">
        <v>1.34063953395716</v>
      </c>
      <c r="I365">
        <v>440040</v>
      </c>
      <c r="J365">
        <v>0</v>
      </c>
      <c r="K365">
        <v>0.70565884780876698</v>
      </c>
      <c r="L365" s="152">
        <v>123274.0165</v>
      </c>
      <c r="M365" s="151">
        <v>34100</v>
      </c>
      <c r="N365">
        <v>93</v>
      </c>
      <c r="O365">
        <v>32.900073999999996</v>
      </c>
      <c r="P365">
        <v>0</v>
      </c>
      <c r="Q365">
        <v>156.456785</v>
      </c>
      <c r="R365">
        <v>13148.6</v>
      </c>
      <c r="S365">
        <v>1099.6274940000001</v>
      </c>
      <c r="T365">
        <v>1342.5429800757399</v>
      </c>
      <c r="U365">
        <v>0.33074812969345402</v>
      </c>
      <c r="V365">
        <v>0.165771740880098</v>
      </c>
      <c r="W365">
        <v>0</v>
      </c>
      <c r="X365">
        <v>10769.5</v>
      </c>
      <c r="Y365">
        <v>78.75</v>
      </c>
      <c r="Z365">
        <v>59548.004698412697</v>
      </c>
      <c r="AA365">
        <v>10.967032967032999</v>
      </c>
      <c r="AB365">
        <v>13.9635237333333</v>
      </c>
      <c r="AC365">
        <v>14</v>
      </c>
      <c r="AD365">
        <v>78.544820999999999</v>
      </c>
      <c r="AE365">
        <v>0.3901</v>
      </c>
      <c r="AF365">
        <v>0.12686412778398301</v>
      </c>
      <c r="AG365">
        <v>0.158334192359742</v>
      </c>
      <c r="AH365">
        <v>0.28907739826140999</v>
      </c>
      <c r="AI365">
        <v>187.56169805263201</v>
      </c>
      <c r="AJ365">
        <v>10.2622161184593</v>
      </c>
      <c r="AK365">
        <v>1.4829052887785601</v>
      </c>
      <c r="AL365">
        <v>2.3776310073309799</v>
      </c>
      <c r="AM365">
        <v>3.3</v>
      </c>
      <c r="AN365">
        <v>0.95810353334810605</v>
      </c>
      <c r="AO365">
        <v>29</v>
      </c>
      <c r="AP365">
        <v>4.26439232409382E-3</v>
      </c>
      <c r="AQ365">
        <v>14.86</v>
      </c>
      <c r="AR365">
        <v>3.6477593742521401</v>
      </c>
      <c r="AS365">
        <v>127971.44</v>
      </c>
      <c r="AT365">
        <v>0.59411028149501699</v>
      </c>
      <c r="AU365">
        <v>14458562.939999999</v>
      </c>
    </row>
    <row r="366" spans="1:47" ht="14.5" x14ac:dyDescent="0.35">
      <c r="A366" s="150" t="s">
        <v>1546</v>
      </c>
      <c r="B366" s="150" t="s">
        <v>250</v>
      </c>
      <c r="C366" t="s">
        <v>251</v>
      </c>
      <c r="D366" t="s">
        <v>2088</v>
      </c>
      <c r="E366">
        <v>76.659000000000006</v>
      </c>
      <c r="F366" t="s">
        <v>1897</v>
      </c>
      <c r="G366" s="151">
        <v>1195544</v>
      </c>
      <c r="H366">
        <v>0.22137548342911001</v>
      </c>
      <c r="I366">
        <v>1195544</v>
      </c>
      <c r="J366">
        <v>0</v>
      </c>
      <c r="K366">
        <v>0.74046473007904701</v>
      </c>
      <c r="L366" s="152">
        <v>164257.40640000001</v>
      </c>
      <c r="M366" s="151">
        <v>32883.5</v>
      </c>
      <c r="N366">
        <v>52</v>
      </c>
      <c r="O366">
        <v>29.751214999999998</v>
      </c>
      <c r="P366">
        <v>5.23</v>
      </c>
      <c r="Q366">
        <v>32.045062999999999</v>
      </c>
      <c r="R366">
        <v>15836.9</v>
      </c>
      <c r="S366">
        <v>1690.2091069999999</v>
      </c>
      <c r="T366">
        <v>2405.7723064909201</v>
      </c>
      <c r="U366">
        <v>1</v>
      </c>
      <c r="V366">
        <v>0.18677111707220301</v>
      </c>
      <c r="W366">
        <v>0</v>
      </c>
      <c r="X366">
        <v>11126.5</v>
      </c>
      <c r="Y366">
        <v>117</v>
      </c>
      <c r="Z366">
        <v>61845.136752136801</v>
      </c>
      <c r="AA366">
        <v>13.386554621848701</v>
      </c>
      <c r="AB366">
        <v>14.446231683760701</v>
      </c>
      <c r="AC366">
        <v>15</v>
      </c>
      <c r="AD366">
        <v>112.680607133333</v>
      </c>
      <c r="AE366">
        <v>0.3019</v>
      </c>
      <c r="AF366">
        <v>9.2054266988794597E-2</v>
      </c>
      <c r="AG366">
        <v>0.26731587937441398</v>
      </c>
      <c r="AH366">
        <v>0.36343789662603898</v>
      </c>
      <c r="AI366">
        <v>180.71728446792699</v>
      </c>
      <c r="AJ366">
        <v>9.3235920772630507</v>
      </c>
      <c r="AK366">
        <v>2.3432477001145902</v>
      </c>
      <c r="AL366">
        <v>3.1875013913897501</v>
      </c>
      <c r="AM366">
        <v>1</v>
      </c>
      <c r="AN366">
        <v>1.4212703973396199</v>
      </c>
      <c r="AO366">
        <v>97</v>
      </c>
      <c r="AP366">
        <v>3.8702928870292898E-2</v>
      </c>
      <c r="AQ366">
        <v>9.56</v>
      </c>
      <c r="AR366">
        <v>3.4321575811627101</v>
      </c>
      <c r="AS366">
        <v>320356.59000000003</v>
      </c>
      <c r="AT366">
        <v>0.75060074932031595</v>
      </c>
      <c r="AU366">
        <v>26767716.399999999</v>
      </c>
    </row>
    <row r="367" spans="1:47" ht="14.5" x14ac:dyDescent="0.35">
      <c r="A367" s="150" t="s">
        <v>1134</v>
      </c>
      <c r="B367" s="150" t="s">
        <v>539</v>
      </c>
      <c r="C367" t="s">
        <v>116</v>
      </c>
      <c r="D367" t="s">
        <v>2085</v>
      </c>
      <c r="E367">
        <v>75.337999999999994</v>
      </c>
      <c r="F367" t="s">
        <v>1898</v>
      </c>
      <c r="G367" s="151">
        <v>-841337</v>
      </c>
      <c r="H367">
        <v>0.45103608917955901</v>
      </c>
      <c r="I367">
        <v>-827406</v>
      </c>
      <c r="J367">
        <v>0</v>
      </c>
      <c r="K367">
        <v>0.75468507830008202</v>
      </c>
      <c r="L367" s="152">
        <v>142367.3585</v>
      </c>
      <c r="M367" s="151">
        <v>33948</v>
      </c>
      <c r="N367">
        <v>56</v>
      </c>
      <c r="O367">
        <v>33.924075000000002</v>
      </c>
      <c r="P367">
        <v>1</v>
      </c>
      <c r="Q367">
        <v>0.113315</v>
      </c>
      <c r="R367">
        <v>17050.7</v>
      </c>
      <c r="S367">
        <v>858.48431900000003</v>
      </c>
      <c r="T367">
        <v>1034.76895325183</v>
      </c>
      <c r="U367">
        <v>0.37200124443973698</v>
      </c>
      <c r="V367">
        <v>0.16398757657447699</v>
      </c>
      <c r="W367">
        <v>2.32968728226706E-3</v>
      </c>
      <c r="X367">
        <v>14146</v>
      </c>
      <c r="Y367">
        <v>66.5</v>
      </c>
      <c r="Z367">
        <v>56493.368421052597</v>
      </c>
      <c r="AA367">
        <v>11.6119402985075</v>
      </c>
      <c r="AB367">
        <v>12.909538631578901</v>
      </c>
      <c r="AC367">
        <v>7.31</v>
      </c>
      <c r="AD367">
        <v>117.439715321477</v>
      </c>
      <c r="AE367">
        <v>0.3145</v>
      </c>
      <c r="AF367">
        <v>0.13441923340758999</v>
      </c>
      <c r="AG367">
        <v>0.173254204658534</v>
      </c>
      <c r="AH367">
        <v>0.31110202519751701</v>
      </c>
      <c r="AI367">
        <v>192.54865387937301</v>
      </c>
      <c r="AJ367">
        <v>14.4653468239564</v>
      </c>
      <c r="AK367">
        <v>1.4822822141560801</v>
      </c>
      <c r="AL367">
        <v>3.3580926799758002</v>
      </c>
      <c r="AM367">
        <v>0.5</v>
      </c>
      <c r="AN367">
        <v>1.06900742527797</v>
      </c>
      <c r="AO367">
        <v>84</v>
      </c>
      <c r="AP367">
        <v>0</v>
      </c>
      <c r="AQ367">
        <v>4.2300000000000004</v>
      </c>
      <c r="AR367">
        <v>2.6206298165789801</v>
      </c>
      <c r="AS367">
        <v>213015.17</v>
      </c>
      <c r="AT367">
        <v>0.56390727802630403</v>
      </c>
      <c r="AU367">
        <v>14637799.93</v>
      </c>
    </row>
    <row r="368" spans="1:47" ht="14.5" x14ac:dyDescent="0.35">
      <c r="A368" s="150" t="s">
        <v>1135</v>
      </c>
      <c r="B368" s="150" t="s">
        <v>425</v>
      </c>
      <c r="C368" t="s">
        <v>197</v>
      </c>
      <c r="D368" t="s">
        <v>2085</v>
      </c>
      <c r="E368">
        <v>54.822000000000003</v>
      </c>
      <c r="F368" t="s">
        <v>1899</v>
      </c>
      <c r="G368" s="151">
        <v>-161553</v>
      </c>
      <c r="H368">
        <v>0.38685109957192498</v>
      </c>
      <c r="I368">
        <v>-243812</v>
      </c>
      <c r="J368">
        <v>0</v>
      </c>
      <c r="K368">
        <v>0.70165662826836706</v>
      </c>
      <c r="L368" s="152">
        <v>96058.426999999996</v>
      </c>
      <c r="M368" s="151">
        <v>30085</v>
      </c>
      <c r="N368">
        <v>19</v>
      </c>
      <c r="O368">
        <v>22.196099</v>
      </c>
      <c r="P368">
        <v>3</v>
      </c>
      <c r="Q368">
        <v>58.354954999999997</v>
      </c>
      <c r="R368">
        <v>18046.900000000001</v>
      </c>
      <c r="S368">
        <v>619.91710499999999</v>
      </c>
      <c r="T368">
        <v>886.36542968496894</v>
      </c>
      <c r="U368">
        <v>0.99582213334797398</v>
      </c>
      <c r="V368">
        <v>0.210477781541453</v>
      </c>
      <c r="W368">
        <v>8.4221050812914693E-3</v>
      </c>
      <c r="X368">
        <v>12621.8</v>
      </c>
      <c r="Y368">
        <v>52.97</v>
      </c>
      <c r="Z368">
        <v>53181.936945440801</v>
      </c>
      <c r="AA368">
        <v>9.8000000000000007</v>
      </c>
      <c r="AB368">
        <v>11.703173588823899</v>
      </c>
      <c r="AC368">
        <v>7.15</v>
      </c>
      <c r="AD368">
        <v>86.701693006992997</v>
      </c>
      <c r="AE368">
        <v>0.44030000000000002</v>
      </c>
      <c r="AF368">
        <v>0.12199273770176999</v>
      </c>
      <c r="AG368">
        <v>0.129103161364784</v>
      </c>
      <c r="AH368">
        <v>0.25511240545538799</v>
      </c>
      <c r="AI368">
        <v>0</v>
      </c>
      <c r="AJ368" t="s">
        <v>1553</v>
      </c>
      <c r="AK368" t="s">
        <v>1553</v>
      </c>
      <c r="AL368" t="s">
        <v>1553</v>
      </c>
      <c r="AM368">
        <v>0.6</v>
      </c>
      <c r="AN368">
        <v>0.98175299828531304</v>
      </c>
      <c r="AO368">
        <v>7</v>
      </c>
      <c r="AP368">
        <v>6.17283950617284E-3</v>
      </c>
      <c r="AQ368">
        <v>45.29</v>
      </c>
      <c r="AR368">
        <v>3.0142989750531801</v>
      </c>
      <c r="AS368">
        <v>151150.07</v>
      </c>
      <c r="AT368">
        <v>0.76697530569205896</v>
      </c>
      <c r="AU368">
        <v>11187557.279999999</v>
      </c>
    </row>
    <row r="369" spans="1:47" ht="14.5" x14ac:dyDescent="0.35">
      <c r="A369" s="150" t="s">
        <v>1136</v>
      </c>
      <c r="B369" s="150" t="s">
        <v>252</v>
      </c>
      <c r="C369" t="s">
        <v>148</v>
      </c>
      <c r="D369" t="s">
        <v>2085</v>
      </c>
      <c r="E369">
        <v>85.123999999999995</v>
      </c>
      <c r="F369" t="s">
        <v>1900</v>
      </c>
      <c r="G369" s="151">
        <v>-853258</v>
      </c>
      <c r="H369">
        <v>8.0092662904750797E-2</v>
      </c>
      <c r="I369">
        <v>-853258</v>
      </c>
      <c r="J369">
        <v>9.1121289503972398E-4</v>
      </c>
      <c r="K369">
        <v>0.86289397451283301</v>
      </c>
      <c r="L369" s="152">
        <v>166490.0471</v>
      </c>
      <c r="M369" s="151">
        <v>33479.5</v>
      </c>
      <c r="N369">
        <v>103</v>
      </c>
      <c r="O369">
        <v>146.10839200000001</v>
      </c>
      <c r="P369">
        <v>19.32</v>
      </c>
      <c r="Q369">
        <v>-123.917525</v>
      </c>
      <c r="R369">
        <v>11513.6</v>
      </c>
      <c r="S369">
        <v>2971.319195</v>
      </c>
      <c r="T369">
        <v>3603.3734019179501</v>
      </c>
      <c r="U369">
        <v>0.37507980626093601</v>
      </c>
      <c r="V369">
        <v>0.14060540910684599</v>
      </c>
      <c r="W369">
        <v>0.10830007107331301</v>
      </c>
      <c r="X369">
        <v>9494</v>
      </c>
      <c r="Y369">
        <v>186.62</v>
      </c>
      <c r="Z369">
        <v>67504.999464151697</v>
      </c>
      <c r="AA369">
        <v>16.418367346938801</v>
      </c>
      <c r="AB369">
        <v>15.921761842246299</v>
      </c>
      <c r="AC369">
        <v>22.15</v>
      </c>
      <c r="AD369">
        <v>134.14533611738199</v>
      </c>
      <c r="AE369">
        <v>0.3145</v>
      </c>
      <c r="AF369">
        <v>0.110094203930725</v>
      </c>
      <c r="AG369">
        <v>0.169971973270274</v>
      </c>
      <c r="AH369">
        <v>0.283893063452059</v>
      </c>
      <c r="AI369">
        <v>139.412824006611</v>
      </c>
      <c r="AJ369">
        <v>11.8748174729625</v>
      </c>
      <c r="AK369">
        <v>1.02860807744303</v>
      </c>
      <c r="AL369">
        <v>3.91334175840093</v>
      </c>
      <c r="AM369">
        <v>1</v>
      </c>
      <c r="AN369">
        <v>1.1759193242832799</v>
      </c>
      <c r="AO369">
        <v>71</v>
      </c>
      <c r="AP369">
        <v>2.1491782553729501E-2</v>
      </c>
      <c r="AQ369">
        <v>10.8</v>
      </c>
      <c r="AR369">
        <v>2.7584259603322101</v>
      </c>
      <c r="AS369">
        <v>455592.43</v>
      </c>
      <c r="AT369">
        <v>0.37771475814503003</v>
      </c>
      <c r="AU369">
        <v>34210444.130000003</v>
      </c>
    </row>
    <row r="370" spans="1:47" ht="14.5" x14ac:dyDescent="0.35">
      <c r="A370" s="150" t="s">
        <v>1137</v>
      </c>
      <c r="B370" s="150" t="s">
        <v>380</v>
      </c>
      <c r="C370" t="s">
        <v>374</v>
      </c>
      <c r="D370" t="s">
        <v>2085</v>
      </c>
      <c r="E370">
        <v>80.022000000000006</v>
      </c>
      <c r="F370" t="s">
        <v>1901</v>
      </c>
      <c r="G370" s="151">
        <v>1554358</v>
      </c>
      <c r="H370">
        <v>0.52311880035997704</v>
      </c>
      <c r="I370">
        <v>1297001</v>
      </c>
      <c r="J370">
        <v>0</v>
      </c>
      <c r="K370">
        <v>0.71853560553793505</v>
      </c>
      <c r="L370" s="152">
        <v>235799.91459999999</v>
      </c>
      <c r="M370" s="151">
        <v>39594</v>
      </c>
      <c r="N370">
        <v>88</v>
      </c>
      <c r="O370">
        <v>61.083337999999998</v>
      </c>
      <c r="P370">
        <v>0</v>
      </c>
      <c r="Q370">
        <v>74.491784999999993</v>
      </c>
      <c r="R370">
        <v>13979.6</v>
      </c>
      <c r="S370">
        <v>1954.95262</v>
      </c>
      <c r="T370">
        <v>2433.42824727992</v>
      </c>
      <c r="U370">
        <v>0.23139091473224599</v>
      </c>
      <c r="V370">
        <v>0.18321873805821401</v>
      </c>
      <c r="W370">
        <v>1.02304269655395E-3</v>
      </c>
      <c r="X370">
        <v>11230.9</v>
      </c>
      <c r="Y370">
        <v>120.43</v>
      </c>
      <c r="Z370">
        <v>71000.297600265694</v>
      </c>
      <c r="AA370">
        <v>15.3740458015267</v>
      </c>
      <c r="AB370">
        <v>16.233103213484998</v>
      </c>
      <c r="AC370">
        <v>11.2</v>
      </c>
      <c r="AD370">
        <v>174.54934107142901</v>
      </c>
      <c r="AE370">
        <v>0.46550000000000002</v>
      </c>
      <c r="AF370">
        <v>0.124636085603938</v>
      </c>
      <c r="AG370">
        <v>0.18136029899900899</v>
      </c>
      <c r="AH370">
        <v>0.30863658816820999</v>
      </c>
      <c r="AI370">
        <v>0</v>
      </c>
      <c r="AJ370" t="s">
        <v>1553</v>
      </c>
      <c r="AK370" t="s">
        <v>1553</v>
      </c>
      <c r="AL370" t="s">
        <v>1553</v>
      </c>
      <c r="AM370">
        <v>0</v>
      </c>
      <c r="AN370">
        <v>0.94926306060023702</v>
      </c>
      <c r="AO370">
        <v>66</v>
      </c>
      <c r="AP370">
        <v>1.0752688172042999E-2</v>
      </c>
      <c r="AQ370">
        <v>15.11</v>
      </c>
      <c r="AR370">
        <v>3.7496182118149401</v>
      </c>
      <c r="AS370">
        <v>381644.35</v>
      </c>
      <c r="AT370">
        <v>0.65976591857817601</v>
      </c>
      <c r="AU370">
        <v>27329548.559999999</v>
      </c>
    </row>
    <row r="371" spans="1:47" ht="14.5" x14ac:dyDescent="0.35">
      <c r="A371" s="150" t="s">
        <v>1138</v>
      </c>
      <c r="B371" s="150" t="s">
        <v>697</v>
      </c>
      <c r="C371" t="s">
        <v>180</v>
      </c>
      <c r="D371" t="s">
        <v>2088</v>
      </c>
      <c r="E371">
        <v>89.352999999999994</v>
      </c>
      <c r="F371" t="s">
        <v>1902</v>
      </c>
      <c r="G371" s="151">
        <v>339897</v>
      </c>
      <c r="H371">
        <v>0.55844317147490596</v>
      </c>
      <c r="I371">
        <v>331627</v>
      </c>
      <c r="J371">
        <v>0</v>
      </c>
      <c r="K371">
        <v>0.69431395392536399</v>
      </c>
      <c r="L371" s="152">
        <v>183186.08480000001</v>
      </c>
      <c r="M371" s="151">
        <v>39321</v>
      </c>
      <c r="N371">
        <v>5</v>
      </c>
      <c r="O371">
        <v>3.5660430000000001</v>
      </c>
      <c r="P371">
        <v>0</v>
      </c>
      <c r="Q371">
        <v>105.93932700000001</v>
      </c>
      <c r="R371">
        <v>14624</v>
      </c>
      <c r="S371">
        <v>382.717894</v>
      </c>
      <c r="T371">
        <v>430.22077537092599</v>
      </c>
      <c r="U371">
        <v>0.15851484069882599</v>
      </c>
      <c r="V371">
        <v>0.127865521229065</v>
      </c>
      <c r="W371">
        <v>0</v>
      </c>
      <c r="X371">
        <v>13009.3</v>
      </c>
      <c r="Y371">
        <v>32.24</v>
      </c>
      <c r="Z371">
        <v>63937.251861042198</v>
      </c>
      <c r="AA371">
        <v>17.3333333333333</v>
      </c>
      <c r="AB371">
        <v>11.870902419354801</v>
      </c>
      <c r="AC371">
        <v>4</v>
      </c>
      <c r="AD371">
        <v>95.6794735</v>
      </c>
      <c r="AE371">
        <v>0.23899999999999999</v>
      </c>
      <c r="AF371">
        <v>0.120513730226567</v>
      </c>
      <c r="AG371">
        <v>0.112039516060273</v>
      </c>
      <c r="AH371">
        <v>0.23409799955049401</v>
      </c>
      <c r="AI371">
        <v>216.86992247088401</v>
      </c>
      <c r="AJ371">
        <v>8.5562187951807207</v>
      </c>
      <c r="AK371">
        <v>1.42627493975904</v>
      </c>
      <c r="AL371">
        <v>2.99592168674699</v>
      </c>
      <c r="AM371">
        <v>0.5</v>
      </c>
      <c r="AN371">
        <v>1.06649848127555</v>
      </c>
      <c r="AO371">
        <v>39</v>
      </c>
      <c r="AP371">
        <v>1.8633540372670801E-2</v>
      </c>
      <c r="AQ371">
        <v>4.08</v>
      </c>
      <c r="AR371">
        <v>3.9007879257289999</v>
      </c>
      <c r="AS371">
        <v>79244.22</v>
      </c>
      <c r="AT371">
        <v>0.69344665772132497</v>
      </c>
      <c r="AU371">
        <v>5596855.2000000002</v>
      </c>
    </row>
    <row r="372" spans="1:47" ht="14.5" x14ac:dyDescent="0.35">
      <c r="A372" s="150" t="s">
        <v>1139</v>
      </c>
      <c r="B372" s="150" t="s">
        <v>247</v>
      </c>
      <c r="C372" t="s">
        <v>199</v>
      </c>
      <c r="D372" t="s">
        <v>2088</v>
      </c>
      <c r="E372">
        <v>76.001999999999995</v>
      </c>
      <c r="F372" t="s">
        <v>1903</v>
      </c>
      <c r="G372" s="151">
        <v>3208950</v>
      </c>
      <c r="H372">
        <v>0.57653952052108304</v>
      </c>
      <c r="I372">
        <v>2412516</v>
      </c>
      <c r="J372">
        <v>0</v>
      </c>
      <c r="K372">
        <v>0.78812577841871401</v>
      </c>
      <c r="L372" s="152">
        <v>144803.17929999999</v>
      </c>
      <c r="M372" s="151">
        <v>31283</v>
      </c>
      <c r="N372">
        <v>323</v>
      </c>
      <c r="O372">
        <v>369.14997699999998</v>
      </c>
      <c r="P372">
        <v>1.47</v>
      </c>
      <c r="Q372">
        <v>-258.13103999999998</v>
      </c>
      <c r="R372">
        <v>13824.8</v>
      </c>
      <c r="S372">
        <v>6007.6266919999998</v>
      </c>
      <c r="T372">
        <v>8257.5544717842604</v>
      </c>
      <c r="U372">
        <v>0.57391592233773903</v>
      </c>
      <c r="V372">
        <v>0.257976769772299</v>
      </c>
      <c r="W372">
        <v>4.03429244900891E-3</v>
      </c>
      <c r="X372">
        <v>10058</v>
      </c>
      <c r="Y372">
        <v>425.76</v>
      </c>
      <c r="Z372">
        <v>62418.242859827202</v>
      </c>
      <c r="AA372">
        <v>11.7435897435897</v>
      </c>
      <c r="AB372">
        <v>14.1103595734686</v>
      </c>
      <c r="AC372">
        <v>31</v>
      </c>
      <c r="AD372">
        <v>193.79440941935499</v>
      </c>
      <c r="AE372">
        <v>0.3901</v>
      </c>
      <c r="AF372">
        <v>0.10486725792781799</v>
      </c>
      <c r="AG372">
        <v>0.166491665620596</v>
      </c>
      <c r="AH372">
        <v>0.27556357687962102</v>
      </c>
      <c r="AI372">
        <v>170.851161801849</v>
      </c>
      <c r="AJ372">
        <v>8.3357515417815495</v>
      </c>
      <c r="AK372">
        <v>1.4920564491772299</v>
      </c>
      <c r="AL372">
        <v>4.4903468204713501</v>
      </c>
      <c r="AM372">
        <v>2.9</v>
      </c>
      <c r="AN372">
        <v>0.82279178149453502</v>
      </c>
      <c r="AO372">
        <v>24</v>
      </c>
      <c r="AP372">
        <v>0.13987730061349701</v>
      </c>
      <c r="AQ372">
        <v>92.13</v>
      </c>
      <c r="AR372">
        <v>2.4381474043825699</v>
      </c>
      <c r="AS372">
        <v>1655529.2</v>
      </c>
      <c r="AT372">
        <v>0.50869043282794901</v>
      </c>
      <c r="AU372">
        <v>83054537.030000001</v>
      </c>
    </row>
    <row r="373" spans="1:47" ht="14.5" x14ac:dyDescent="0.35">
      <c r="A373" s="150" t="s">
        <v>1140</v>
      </c>
      <c r="B373" s="150" t="s">
        <v>379</v>
      </c>
      <c r="C373" t="s">
        <v>148</v>
      </c>
      <c r="D373" t="s">
        <v>2088</v>
      </c>
      <c r="E373">
        <v>72.742000000000004</v>
      </c>
      <c r="F373" t="s">
        <v>1904</v>
      </c>
      <c r="G373" s="151">
        <v>627646</v>
      </c>
      <c r="H373">
        <v>0.33894953027805902</v>
      </c>
      <c r="I373">
        <v>628395</v>
      </c>
      <c r="J373">
        <v>0</v>
      </c>
      <c r="K373">
        <v>0.76384209988287599</v>
      </c>
      <c r="L373" s="152">
        <v>152291.27110000001</v>
      </c>
      <c r="M373" s="151">
        <v>29998</v>
      </c>
      <c r="N373">
        <v>24</v>
      </c>
      <c r="O373">
        <v>9.8039310000000004</v>
      </c>
      <c r="P373">
        <v>0</v>
      </c>
      <c r="Q373">
        <v>13.226767000000001</v>
      </c>
      <c r="R373">
        <v>15607.2</v>
      </c>
      <c r="S373">
        <v>879.14401899999996</v>
      </c>
      <c r="T373">
        <v>1234.81157188932</v>
      </c>
      <c r="U373">
        <v>0.60089900014436703</v>
      </c>
      <c r="V373">
        <v>0.21889671867289401</v>
      </c>
      <c r="W373">
        <v>1.1461601037178901E-2</v>
      </c>
      <c r="X373">
        <v>11111.8</v>
      </c>
      <c r="Y373">
        <v>74.5</v>
      </c>
      <c r="Z373">
        <v>54943.812080536904</v>
      </c>
      <c r="AA373">
        <v>13.893333333333301</v>
      </c>
      <c r="AB373">
        <v>11.800590859060399</v>
      </c>
      <c r="AC373">
        <v>8.7899999999999991</v>
      </c>
      <c r="AD373">
        <v>100.01638441410699</v>
      </c>
      <c r="AE373">
        <v>0.3523</v>
      </c>
      <c r="AF373">
        <v>0.120056519218456</v>
      </c>
      <c r="AG373">
        <v>0.19560838924780499</v>
      </c>
      <c r="AH373">
        <v>0.32037093161520203</v>
      </c>
      <c r="AI373">
        <v>237.09653423690099</v>
      </c>
      <c r="AJ373">
        <v>8.4921396359658807</v>
      </c>
      <c r="AK373">
        <v>1.8221131537789901</v>
      </c>
      <c r="AL373">
        <v>4.5341716160850503</v>
      </c>
      <c r="AM373">
        <v>0.5</v>
      </c>
      <c r="AN373">
        <v>0.88472994145420003</v>
      </c>
      <c r="AO373">
        <v>79</v>
      </c>
      <c r="AP373">
        <v>0</v>
      </c>
      <c r="AQ373">
        <v>2.65</v>
      </c>
      <c r="AR373">
        <v>3.2333140323334</v>
      </c>
      <c r="AS373">
        <v>139184.5</v>
      </c>
      <c r="AT373">
        <v>0.64697401226741802</v>
      </c>
      <c r="AU373">
        <v>13720944.810000001</v>
      </c>
    </row>
    <row r="374" spans="1:47" ht="14.5" x14ac:dyDescent="0.35">
      <c r="A374" s="150" t="s">
        <v>1141</v>
      </c>
      <c r="B374" s="150" t="s">
        <v>381</v>
      </c>
      <c r="C374" t="s">
        <v>191</v>
      </c>
      <c r="D374" t="s">
        <v>2085</v>
      </c>
      <c r="E374">
        <v>65.358000000000004</v>
      </c>
      <c r="F374" t="s">
        <v>1901</v>
      </c>
      <c r="G374" s="151">
        <v>-282051</v>
      </c>
      <c r="H374">
        <v>0.165921078026878</v>
      </c>
      <c r="I374">
        <v>-282051</v>
      </c>
      <c r="J374">
        <v>0</v>
      </c>
      <c r="K374">
        <v>0.69817618906437395</v>
      </c>
      <c r="L374" s="152">
        <v>123012.4114</v>
      </c>
      <c r="M374" s="151">
        <v>31784</v>
      </c>
      <c r="N374">
        <v>33</v>
      </c>
      <c r="O374">
        <v>36.330773999999998</v>
      </c>
      <c r="P374">
        <v>2</v>
      </c>
      <c r="Q374">
        <v>-82.306889999999996</v>
      </c>
      <c r="R374">
        <v>13459.9</v>
      </c>
      <c r="S374">
        <v>900.19258100000002</v>
      </c>
      <c r="T374">
        <v>1097.0482551627199</v>
      </c>
      <c r="U374">
        <v>0.43552001902135201</v>
      </c>
      <c r="V374">
        <v>0.16601998411715399</v>
      </c>
      <c r="W374">
        <v>1.1108734076536501E-3</v>
      </c>
      <c r="X374">
        <v>11044.7</v>
      </c>
      <c r="Y374">
        <v>84.68</v>
      </c>
      <c r="Z374">
        <v>44833.057156353301</v>
      </c>
      <c r="AA374">
        <v>9.8359375</v>
      </c>
      <c r="AB374">
        <v>10.630521740670799</v>
      </c>
      <c r="AC374">
        <v>11.13</v>
      </c>
      <c r="AD374">
        <v>80.879836567834701</v>
      </c>
      <c r="AE374">
        <v>0.52839999999999998</v>
      </c>
      <c r="AF374">
        <v>0.119905540375075</v>
      </c>
      <c r="AG374">
        <v>0.17039538367007701</v>
      </c>
      <c r="AH374">
        <v>0.29030092404515301</v>
      </c>
      <c r="AI374">
        <v>287.38628318022103</v>
      </c>
      <c r="AJ374">
        <v>6.5884049663127202</v>
      </c>
      <c r="AK374">
        <v>2.3490417196553599</v>
      </c>
      <c r="AL374">
        <v>2.5149442797338999</v>
      </c>
      <c r="AM374">
        <v>0.5</v>
      </c>
      <c r="AN374">
        <v>1.1611106247543199</v>
      </c>
      <c r="AO374">
        <v>22</v>
      </c>
      <c r="AP374">
        <v>0</v>
      </c>
      <c r="AQ374">
        <v>21.45</v>
      </c>
      <c r="AR374">
        <v>2.1386789755911502</v>
      </c>
      <c r="AS374">
        <v>495922.51</v>
      </c>
      <c r="AT374">
        <v>0.73176317121611301</v>
      </c>
      <c r="AU374">
        <v>12116517.960000001</v>
      </c>
    </row>
    <row r="375" spans="1:47" ht="14.5" x14ac:dyDescent="0.35">
      <c r="A375" s="150" t="s">
        <v>1142</v>
      </c>
      <c r="B375" s="150" t="s">
        <v>612</v>
      </c>
      <c r="C375" t="s">
        <v>271</v>
      </c>
      <c r="D375" t="s">
        <v>2088</v>
      </c>
      <c r="E375">
        <v>97.197999999999993</v>
      </c>
      <c r="F375" t="s">
        <v>1794</v>
      </c>
      <c r="G375" s="151">
        <v>688706</v>
      </c>
      <c r="H375">
        <v>0.43619708879632002</v>
      </c>
      <c r="I375">
        <v>688706</v>
      </c>
      <c r="J375">
        <v>1.63153710819024E-2</v>
      </c>
      <c r="K375">
        <v>0.71519726178548504</v>
      </c>
      <c r="L375" s="152">
        <v>176580.00399999999</v>
      </c>
      <c r="M375" s="151">
        <v>41878.5</v>
      </c>
      <c r="N375">
        <v>89</v>
      </c>
      <c r="O375">
        <v>4.7584299999999997</v>
      </c>
      <c r="P375">
        <v>0</v>
      </c>
      <c r="Q375">
        <v>131.97583399999999</v>
      </c>
      <c r="R375">
        <v>13186</v>
      </c>
      <c r="S375">
        <v>579.66372999999999</v>
      </c>
      <c r="T375">
        <v>621.72177789720399</v>
      </c>
      <c r="U375">
        <v>0.120339357785936</v>
      </c>
      <c r="V375">
        <v>6.8975293658618306E-2</v>
      </c>
      <c r="W375">
        <v>0</v>
      </c>
      <c r="X375">
        <v>12294</v>
      </c>
      <c r="Y375">
        <v>36.75</v>
      </c>
      <c r="Z375">
        <v>60823.325714285696</v>
      </c>
      <c r="AA375">
        <v>12.538461538461499</v>
      </c>
      <c r="AB375">
        <v>15.773162721088401</v>
      </c>
      <c r="AC375">
        <v>4.2</v>
      </c>
      <c r="AD375">
        <v>138.01517380952399</v>
      </c>
      <c r="AE375">
        <v>0.21390000000000001</v>
      </c>
      <c r="AF375">
        <v>0.122029543710686</v>
      </c>
      <c r="AG375">
        <v>0.17087370320945799</v>
      </c>
      <c r="AH375">
        <v>0.302232461640766</v>
      </c>
      <c r="AI375">
        <v>126.08344496558399</v>
      </c>
      <c r="AJ375">
        <v>10.733189393317501</v>
      </c>
      <c r="AK375">
        <v>1.87143310620365</v>
      </c>
      <c r="AL375">
        <v>5.63705908108256</v>
      </c>
      <c r="AM375">
        <v>2</v>
      </c>
      <c r="AN375">
        <v>1.10186087312183</v>
      </c>
      <c r="AO375">
        <v>40</v>
      </c>
      <c r="AP375">
        <v>8.9686098654708502E-3</v>
      </c>
      <c r="AQ375">
        <v>5.53</v>
      </c>
      <c r="AR375">
        <v>3.3482885077667701</v>
      </c>
      <c r="AS375">
        <v>124795.18</v>
      </c>
      <c r="AT375">
        <v>0.68118037255074704</v>
      </c>
      <c r="AU375">
        <v>7643444.6500000004</v>
      </c>
    </row>
    <row r="376" spans="1:47" ht="14.5" x14ac:dyDescent="0.35">
      <c r="A376" s="150" t="s">
        <v>1143</v>
      </c>
      <c r="B376" s="150" t="s">
        <v>253</v>
      </c>
      <c r="C376" t="s">
        <v>191</v>
      </c>
      <c r="D376" t="s">
        <v>2085</v>
      </c>
      <c r="E376">
        <v>65.067999999999998</v>
      </c>
      <c r="F376" t="s">
        <v>1905</v>
      </c>
      <c r="G376" s="151">
        <v>3485856</v>
      </c>
      <c r="H376">
        <v>0.28786415428427298</v>
      </c>
      <c r="I376">
        <v>3485856</v>
      </c>
      <c r="J376">
        <v>4.6494888273934899E-3</v>
      </c>
      <c r="K376">
        <v>0.63456161423524104</v>
      </c>
      <c r="L376" s="152">
        <v>99205.472200000004</v>
      </c>
      <c r="M376" s="151">
        <v>28143</v>
      </c>
      <c r="N376">
        <v>20</v>
      </c>
      <c r="O376">
        <v>190.62331499999999</v>
      </c>
      <c r="P376">
        <v>0</v>
      </c>
      <c r="Q376">
        <v>-160.52959799999999</v>
      </c>
      <c r="R376">
        <v>12894</v>
      </c>
      <c r="S376">
        <v>1953.769751</v>
      </c>
      <c r="T376">
        <v>2584.6011107754698</v>
      </c>
      <c r="U376">
        <v>0.779478466805273</v>
      </c>
      <c r="V376">
        <v>0.148418852759687</v>
      </c>
      <c r="W376">
        <v>3.0709862290216202E-3</v>
      </c>
      <c r="X376">
        <v>9746.9</v>
      </c>
      <c r="Y376">
        <v>138.41999999999999</v>
      </c>
      <c r="Z376">
        <v>58097.162837740201</v>
      </c>
      <c r="AA376">
        <v>15.753164556962</v>
      </c>
      <c r="AB376">
        <v>14.1147937509031</v>
      </c>
      <c r="AC376">
        <v>10.87</v>
      </c>
      <c r="AD376">
        <v>179.73962750690001</v>
      </c>
      <c r="AE376">
        <v>0.59130000000000005</v>
      </c>
      <c r="AF376">
        <v>0.10406542695287201</v>
      </c>
      <c r="AG376">
        <v>0.195009752328868</v>
      </c>
      <c r="AH376">
        <v>0.30002259831821299</v>
      </c>
      <c r="AI376">
        <v>189.382602433382</v>
      </c>
      <c r="AJ376">
        <v>7.1630472960190303</v>
      </c>
      <c r="AK376">
        <v>1.8644904732304499</v>
      </c>
      <c r="AL376">
        <v>2.3896293613686099</v>
      </c>
      <c r="AM376">
        <v>1</v>
      </c>
      <c r="AN376">
        <v>1.5253329790627299</v>
      </c>
      <c r="AO376">
        <v>9</v>
      </c>
      <c r="AP376">
        <v>2.9126213592233E-2</v>
      </c>
      <c r="AQ376">
        <v>78.67</v>
      </c>
      <c r="AR376">
        <v>3.42739626978303</v>
      </c>
      <c r="AS376">
        <v>334250.17</v>
      </c>
      <c r="AT376">
        <v>0.64088923444490398</v>
      </c>
      <c r="AU376">
        <v>25191818.98</v>
      </c>
    </row>
    <row r="377" spans="1:47" ht="14.5" x14ac:dyDescent="0.35">
      <c r="A377" s="150" t="s">
        <v>1144</v>
      </c>
      <c r="B377" s="150" t="s">
        <v>634</v>
      </c>
      <c r="C377" t="s">
        <v>344</v>
      </c>
      <c r="D377" t="s">
        <v>2086</v>
      </c>
      <c r="E377">
        <v>77.212000000000003</v>
      </c>
      <c r="F377" t="s">
        <v>1849</v>
      </c>
      <c r="G377" s="151">
        <v>2959718</v>
      </c>
      <c r="H377">
        <v>0.84163680162674603</v>
      </c>
      <c r="I377">
        <v>2959718</v>
      </c>
      <c r="J377">
        <v>2.0572230649820999E-3</v>
      </c>
      <c r="K377">
        <v>0.47457854832074797</v>
      </c>
      <c r="L377" s="152">
        <v>844707.95</v>
      </c>
      <c r="M377" s="151">
        <v>34466</v>
      </c>
      <c r="N377">
        <v>32</v>
      </c>
      <c r="O377">
        <v>12.632263</v>
      </c>
      <c r="P377">
        <v>0</v>
      </c>
      <c r="Q377">
        <v>139.94333399999999</v>
      </c>
      <c r="R377">
        <v>18442.400000000001</v>
      </c>
      <c r="S377">
        <v>957.55653400000006</v>
      </c>
      <c r="T377">
        <v>1136.4798626332399</v>
      </c>
      <c r="U377">
        <v>0.37995129173229603</v>
      </c>
      <c r="V377">
        <v>0.13318413531915799</v>
      </c>
      <c r="W377">
        <v>4.0836440055036998E-4</v>
      </c>
      <c r="X377">
        <v>15538.9</v>
      </c>
      <c r="Y377">
        <v>75.06</v>
      </c>
      <c r="Z377">
        <v>63013.774180655499</v>
      </c>
      <c r="AA377">
        <v>13.6823529411765</v>
      </c>
      <c r="AB377">
        <v>12.757214681588099</v>
      </c>
      <c r="AC377">
        <v>12</v>
      </c>
      <c r="AD377">
        <v>79.796377833333295</v>
      </c>
      <c r="AE377">
        <v>0.64170000000000005</v>
      </c>
      <c r="AF377">
        <v>0.10693500674193999</v>
      </c>
      <c r="AG377">
        <v>0.25877940540855998</v>
      </c>
      <c r="AH377">
        <v>0.37105034563091699</v>
      </c>
      <c r="AI377">
        <v>192.934822582496</v>
      </c>
      <c r="AJ377">
        <v>21.078692691587399</v>
      </c>
      <c r="AK377">
        <v>1.58659473006181</v>
      </c>
      <c r="AL377">
        <v>4.5966953005748401</v>
      </c>
      <c r="AM377">
        <v>0</v>
      </c>
      <c r="AN377">
        <v>1.75084604922058</v>
      </c>
      <c r="AO377">
        <v>238</v>
      </c>
      <c r="AP377">
        <v>0</v>
      </c>
      <c r="AQ377">
        <v>2.99</v>
      </c>
      <c r="AR377">
        <v>3.5632610236778701</v>
      </c>
      <c r="AS377">
        <v>90608.34</v>
      </c>
      <c r="AT377">
        <v>0.55737353118689803</v>
      </c>
      <c r="AU377">
        <v>17659664.82</v>
      </c>
    </row>
    <row r="378" spans="1:47" ht="14.5" x14ac:dyDescent="0.35">
      <c r="A378" s="150" t="s">
        <v>1145</v>
      </c>
      <c r="B378" s="150" t="s">
        <v>726</v>
      </c>
      <c r="C378" t="s">
        <v>97</v>
      </c>
      <c r="D378" t="s">
        <v>2087</v>
      </c>
      <c r="E378">
        <v>87.87</v>
      </c>
      <c r="F378" t="s">
        <v>1906</v>
      </c>
      <c r="G378" s="151">
        <v>2928075</v>
      </c>
      <c r="H378">
        <v>0.29797809671839598</v>
      </c>
      <c r="I378">
        <v>3316932</v>
      </c>
      <c r="J378">
        <v>0</v>
      </c>
      <c r="K378">
        <v>0.69072954927615204</v>
      </c>
      <c r="L378" s="152">
        <v>320185.8224</v>
      </c>
      <c r="M378" s="151">
        <v>46928</v>
      </c>
      <c r="N378">
        <v>76</v>
      </c>
      <c r="O378">
        <v>49.872875000000001</v>
      </c>
      <c r="P378">
        <v>8.83</v>
      </c>
      <c r="Q378">
        <v>-10.16474</v>
      </c>
      <c r="R378">
        <v>16880.3</v>
      </c>
      <c r="S378">
        <v>3324.0297569999998</v>
      </c>
      <c r="T378">
        <v>3916.34902551205</v>
      </c>
      <c r="U378">
        <v>0.175125525809184</v>
      </c>
      <c r="V378">
        <v>0.13239530304240901</v>
      </c>
      <c r="W378">
        <v>5.8929322033743799E-3</v>
      </c>
      <c r="X378">
        <v>14327.3</v>
      </c>
      <c r="Y378">
        <v>226.97</v>
      </c>
      <c r="Z378">
        <v>80107.363968806399</v>
      </c>
      <c r="AA378">
        <v>15.9285714285714</v>
      </c>
      <c r="AB378">
        <v>14.645238388333301</v>
      </c>
      <c r="AC378">
        <v>21.9</v>
      </c>
      <c r="AD378">
        <v>151.782180684932</v>
      </c>
      <c r="AE378">
        <v>0.37740000000000001</v>
      </c>
      <c r="AF378">
        <v>0.1106757576051</v>
      </c>
      <c r="AG378">
        <v>0.15850818007061299</v>
      </c>
      <c r="AH378">
        <v>0.27341608761370101</v>
      </c>
      <c r="AI378">
        <v>175.80077277268501</v>
      </c>
      <c r="AJ378">
        <v>9.3768736256496403</v>
      </c>
      <c r="AK378">
        <v>1.3212317601781101</v>
      </c>
      <c r="AL378">
        <v>4.5226737820581899</v>
      </c>
      <c r="AM378">
        <v>0</v>
      </c>
      <c r="AN378">
        <v>0.92797981617242598</v>
      </c>
      <c r="AO378">
        <v>28</v>
      </c>
      <c r="AP378">
        <v>0.135610766045549</v>
      </c>
      <c r="AQ378">
        <v>65.36</v>
      </c>
      <c r="AR378">
        <v>2.93654183862327</v>
      </c>
      <c r="AS378">
        <v>833726.22</v>
      </c>
      <c r="AT378">
        <v>0.54937166971269602</v>
      </c>
      <c r="AU378">
        <v>56110685.549999997</v>
      </c>
    </row>
    <row r="379" spans="1:47" ht="14.5" x14ac:dyDescent="0.35">
      <c r="A379" s="150" t="s">
        <v>1146</v>
      </c>
      <c r="B379" s="150" t="s">
        <v>780</v>
      </c>
      <c r="C379" t="s">
        <v>123</v>
      </c>
      <c r="D379" t="s">
        <v>2088</v>
      </c>
      <c r="E379">
        <v>76.808000000000007</v>
      </c>
      <c r="F379" t="s">
        <v>1907</v>
      </c>
      <c r="G379" s="151">
        <v>408762</v>
      </c>
      <c r="H379">
        <v>0.59352165018481595</v>
      </c>
      <c r="I379">
        <v>228318</v>
      </c>
      <c r="J379">
        <v>0</v>
      </c>
      <c r="K379">
        <v>0.71975274262052502</v>
      </c>
      <c r="L379" s="152">
        <v>218807.33240000001</v>
      </c>
      <c r="M379" s="151">
        <v>35918</v>
      </c>
      <c r="N379">
        <v>31</v>
      </c>
      <c r="O379">
        <v>10.630519</v>
      </c>
      <c r="P379">
        <v>0</v>
      </c>
      <c r="Q379">
        <v>-9.6169890000000002</v>
      </c>
      <c r="R379">
        <v>18792</v>
      </c>
      <c r="S379">
        <v>590.07443999999998</v>
      </c>
      <c r="T379">
        <v>716.49126425047803</v>
      </c>
      <c r="U379">
        <v>0.37191424187090699</v>
      </c>
      <c r="V379">
        <v>0.17241343482019</v>
      </c>
      <c r="W379">
        <v>3.3894028692379899E-3</v>
      </c>
      <c r="X379">
        <v>15476.3</v>
      </c>
      <c r="Y379">
        <v>56.52</v>
      </c>
      <c r="Z379">
        <v>59439.043170559104</v>
      </c>
      <c r="AA379">
        <v>12.4444444444444</v>
      </c>
      <c r="AB379">
        <v>10.440099787685799</v>
      </c>
      <c r="AC379">
        <v>3.86</v>
      </c>
      <c r="AD379">
        <v>152.869025906736</v>
      </c>
      <c r="AE379">
        <v>0.3145</v>
      </c>
      <c r="AF379">
        <v>0.104849822432335</v>
      </c>
      <c r="AG379">
        <v>0.16485715383324101</v>
      </c>
      <c r="AH379">
        <v>0.27776647864055598</v>
      </c>
      <c r="AI379">
        <v>125.746846448729</v>
      </c>
      <c r="AJ379">
        <v>15.7548198113208</v>
      </c>
      <c r="AK379">
        <v>3.9230952830188701</v>
      </c>
      <c r="AL379">
        <v>7.5749832884097001</v>
      </c>
      <c r="AM379">
        <v>2</v>
      </c>
      <c r="AN379">
        <v>1.03075047289292</v>
      </c>
      <c r="AO379">
        <v>37</v>
      </c>
      <c r="AP379">
        <v>9.2879256965944304E-3</v>
      </c>
      <c r="AQ379">
        <v>7.46</v>
      </c>
      <c r="AR379">
        <v>3.7064105955465401</v>
      </c>
      <c r="AS379">
        <v>87363.69</v>
      </c>
      <c r="AT379">
        <v>0.67182672372282004</v>
      </c>
      <c r="AU379">
        <v>11088651.869999999</v>
      </c>
    </row>
    <row r="380" spans="1:47" ht="14.5" x14ac:dyDescent="0.35">
      <c r="A380" s="150" t="s">
        <v>1147</v>
      </c>
      <c r="B380" s="150" t="s">
        <v>254</v>
      </c>
      <c r="C380" t="s">
        <v>99</v>
      </c>
      <c r="D380" t="s">
        <v>2085</v>
      </c>
      <c r="E380">
        <v>96.9</v>
      </c>
      <c r="F380" t="s">
        <v>1862</v>
      </c>
      <c r="G380" s="151">
        <v>2449942</v>
      </c>
      <c r="H380">
        <v>0.49918815788196802</v>
      </c>
      <c r="I380">
        <v>2803074</v>
      </c>
      <c r="J380">
        <v>5.7948348896832797E-3</v>
      </c>
      <c r="K380">
        <v>0.76712269166300096</v>
      </c>
      <c r="L380" s="152">
        <v>199456.15059999999</v>
      </c>
      <c r="M380" s="151">
        <v>41184</v>
      </c>
      <c r="N380">
        <v>122</v>
      </c>
      <c r="O380">
        <v>51.811010000000003</v>
      </c>
      <c r="P380">
        <v>0</v>
      </c>
      <c r="Q380">
        <v>-42.810518999999999</v>
      </c>
      <c r="R380">
        <v>13111.5</v>
      </c>
      <c r="S380">
        <v>4259.1475110000001</v>
      </c>
      <c r="T380">
        <v>5047.8002223804197</v>
      </c>
      <c r="U380">
        <v>0.22561625055676501</v>
      </c>
      <c r="V380">
        <v>0.13560638731303101</v>
      </c>
      <c r="W380">
        <v>6.0502555812981798E-3</v>
      </c>
      <c r="X380">
        <v>11063</v>
      </c>
      <c r="Y380">
        <v>287.04000000000002</v>
      </c>
      <c r="Z380">
        <v>66896.332218506199</v>
      </c>
      <c r="AA380">
        <v>15.5099337748344</v>
      </c>
      <c r="AB380">
        <v>14.8381671927258</v>
      </c>
      <c r="AC380">
        <v>29</v>
      </c>
      <c r="AD380">
        <v>146.86715555172401</v>
      </c>
      <c r="AE380">
        <v>0.3019</v>
      </c>
      <c r="AF380">
        <v>0.103540541302571</v>
      </c>
      <c r="AG380">
        <v>0.17803396072245101</v>
      </c>
      <c r="AH380">
        <v>0.284762764240033</v>
      </c>
      <c r="AI380">
        <v>161.18765509457799</v>
      </c>
      <c r="AJ380">
        <v>9.9568681848506007</v>
      </c>
      <c r="AK380">
        <v>1.0770674792650501</v>
      </c>
      <c r="AL380">
        <v>2.49895138101911</v>
      </c>
      <c r="AM380">
        <v>2.4</v>
      </c>
      <c r="AN380">
        <v>0.81900342036209905</v>
      </c>
      <c r="AO380">
        <v>15</v>
      </c>
      <c r="AP380">
        <v>4.6839472487494302E-2</v>
      </c>
      <c r="AQ380">
        <v>140</v>
      </c>
      <c r="AR380">
        <v>2.9161945044672302</v>
      </c>
      <c r="AS380">
        <v>759885.25</v>
      </c>
      <c r="AT380">
        <v>0.62910867955300198</v>
      </c>
      <c r="AU380">
        <v>55843752.799999997</v>
      </c>
    </row>
    <row r="381" spans="1:47" ht="14.5" x14ac:dyDescent="0.35">
      <c r="A381" s="150" t="s">
        <v>1148</v>
      </c>
      <c r="B381" s="150" t="s">
        <v>775</v>
      </c>
      <c r="C381" t="s">
        <v>129</v>
      </c>
      <c r="D381" t="s">
        <v>2088</v>
      </c>
      <c r="E381">
        <v>79.453000000000003</v>
      </c>
      <c r="F381" t="s">
        <v>1908</v>
      </c>
      <c r="G381" s="151">
        <v>470873</v>
      </c>
      <c r="H381">
        <v>0.35924892050567803</v>
      </c>
      <c r="I381">
        <v>470873</v>
      </c>
      <c r="J381">
        <v>0</v>
      </c>
      <c r="K381">
        <v>0.71508524006102603</v>
      </c>
      <c r="L381" s="152">
        <v>176977.4491</v>
      </c>
      <c r="M381" s="151">
        <v>36280</v>
      </c>
      <c r="N381">
        <v>68</v>
      </c>
      <c r="O381">
        <v>1.603424</v>
      </c>
      <c r="P381">
        <v>0</v>
      </c>
      <c r="Q381">
        <v>-27.584793000000001</v>
      </c>
      <c r="R381">
        <v>14738.4</v>
      </c>
      <c r="S381">
        <v>581.51579500000003</v>
      </c>
      <c r="T381">
        <v>678.37856192673701</v>
      </c>
      <c r="U381">
        <v>0.28177848548378598</v>
      </c>
      <c r="V381">
        <v>0.144952033504094</v>
      </c>
      <c r="W381">
        <v>1.4610750168875501E-2</v>
      </c>
      <c r="X381">
        <v>12634</v>
      </c>
      <c r="Y381">
        <v>46.75</v>
      </c>
      <c r="Z381">
        <v>55453.537326203201</v>
      </c>
      <c r="AA381">
        <v>12.4</v>
      </c>
      <c r="AB381">
        <v>12.4388405347594</v>
      </c>
      <c r="AC381">
        <v>8</v>
      </c>
      <c r="AD381">
        <v>72.689474375000003</v>
      </c>
      <c r="AE381">
        <v>0.3271</v>
      </c>
      <c r="AF381">
        <v>0.13127594681759899</v>
      </c>
      <c r="AG381">
        <v>0.16870373618126</v>
      </c>
      <c r="AH381">
        <v>0.30381809420061701</v>
      </c>
      <c r="AI381">
        <v>187.50651476285299</v>
      </c>
      <c r="AJ381">
        <v>7.8518697151451802</v>
      </c>
      <c r="AK381">
        <v>1.3194361598708699</v>
      </c>
      <c r="AL381">
        <v>3.4667091289275298</v>
      </c>
      <c r="AM381">
        <v>4.0999999999999996</v>
      </c>
      <c r="AN381">
        <v>0.97424918746368505</v>
      </c>
      <c r="AO381">
        <v>77</v>
      </c>
      <c r="AP381">
        <v>0</v>
      </c>
      <c r="AQ381">
        <v>2.23</v>
      </c>
      <c r="AR381">
        <v>2.1197465820631902</v>
      </c>
      <c r="AS381">
        <v>216860.3</v>
      </c>
      <c r="AT381">
        <v>0.56780725773560303</v>
      </c>
      <c r="AU381">
        <v>8570635.9499999993</v>
      </c>
    </row>
    <row r="382" spans="1:47" ht="14.5" x14ac:dyDescent="0.35">
      <c r="A382" s="150" t="s">
        <v>1149</v>
      </c>
      <c r="B382" s="150" t="s">
        <v>255</v>
      </c>
      <c r="C382" t="s">
        <v>144</v>
      </c>
      <c r="D382" t="s">
        <v>2085</v>
      </c>
      <c r="E382">
        <v>42.539000000000001</v>
      </c>
      <c r="F382" t="s">
        <v>1909</v>
      </c>
      <c r="G382" s="151">
        <v>-888544</v>
      </c>
      <c r="H382">
        <v>0.23551085727662399</v>
      </c>
      <c r="I382">
        <v>-888544</v>
      </c>
      <c r="J382">
        <v>0</v>
      </c>
      <c r="K382">
        <v>0.850123266005542</v>
      </c>
      <c r="L382" s="152">
        <v>74066.489499999996</v>
      </c>
      <c r="M382" s="151">
        <v>30515.5</v>
      </c>
      <c r="N382">
        <v>26</v>
      </c>
      <c r="O382">
        <v>179.51824400000001</v>
      </c>
      <c r="P382">
        <v>140.294826</v>
      </c>
      <c r="Q382">
        <v>-80.997694999999993</v>
      </c>
      <c r="R382">
        <v>16951.2</v>
      </c>
      <c r="S382">
        <v>1233.587724</v>
      </c>
      <c r="T382">
        <v>1876.04365132876</v>
      </c>
      <c r="U382">
        <v>0.99963060754323796</v>
      </c>
      <c r="V382">
        <v>0.216115302392552</v>
      </c>
      <c r="W382">
        <v>1.4021139043047101E-2</v>
      </c>
      <c r="X382">
        <v>11146.2</v>
      </c>
      <c r="Y382">
        <v>126.83</v>
      </c>
      <c r="Z382">
        <v>61162.8557912166</v>
      </c>
      <c r="AA382">
        <v>7.6796875</v>
      </c>
      <c r="AB382">
        <v>9.7263086336040399</v>
      </c>
      <c r="AC382">
        <v>25</v>
      </c>
      <c r="AD382">
        <v>49.343508960000001</v>
      </c>
      <c r="AE382">
        <v>0.44030000000000002</v>
      </c>
      <c r="AF382">
        <v>0.10856031002958499</v>
      </c>
      <c r="AG382">
        <v>0.11649743484550799</v>
      </c>
      <c r="AH382">
        <v>0.22958873838439001</v>
      </c>
      <c r="AI382">
        <v>201.306315853059</v>
      </c>
      <c r="AJ382">
        <v>4.8943730695971901</v>
      </c>
      <c r="AK382">
        <v>0.99998493933451205</v>
      </c>
      <c r="AL382">
        <v>1.3896448260170999</v>
      </c>
      <c r="AM382">
        <v>3.9</v>
      </c>
      <c r="AN382" t="s">
        <v>1553</v>
      </c>
      <c r="AO382">
        <v>2</v>
      </c>
      <c r="AP382">
        <v>1.9230769230769201E-2</v>
      </c>
      <c r="AQ382" t="s">
        <v>1553</v>
      </c>
      <c r="AR382">
        <v>2.6349668012072298</v>
      </c>
      <c r="AS382">
        <v>457179.18</v>
      </c>
      <c r="AT382">
        <v>0.69664009291540796</v>
      </c>
      <c r="AU382">
        <v>20910828.260000002</v>
      </c>
    </row>
    <row r="383" spans="1:47" ht="14.5" x14ac:dyDescent="0.35">
      <c r="A383" s="150" t="s">
        <v>1150</v>
      </c>
      <c r="B383" s="150" t="s">
        <v>563</v>
      </c>
      <c r="C383" t="s">
        <v>199</v>
      </c>
      <c r="D383" t="s">
        <v>2086</v>
      </c>
      <c r="E383">
        <v>75.97</v>
      </c>
      <c r="F383" t="s">
        <v>1843</v>
      </c>
      <c r="G383" s="151">
        <v>1892840</v>
      </c>
      <c r="H383">
        <v>0.52521720165291097</v>
      </c>
      <c r="I383">
        <v>671559</v>
      </c>
      <c r="J383">
        <v>3.7314389658429201E-3</v>
      </c>
      <c r="K383">
        <v>0.69837254304421603</v>
      </c>
      <c r="L383" s="152">
        <v>195248.80590000001</v>
      </c>
      <c r="M383" s="151">
        <v>37915</v>
      </c>
      <c r="N383">
        <v>108</v>
      </c>
      <c r="O383">
        <v>53.232419</v>
      </c>
      <c r="P383">
        <v>0</v>
      </c>
      <c r="Q383">
        <v>20.318788999999999</v>
      </c>
      <c r="R383">
        <v>12881.8</v>
      </c>
      <c r="S383">
        <v>1502.87808</v>
      </c>
      <c r="T383">
        <v>1852.6447380749</v>
      </c>
      <c r="U383">
        <v>0.354865122525441</v>
      </c>
      <c r="V383">
        <v>0.17051228333838001</v>
      </c>
      <c r="W383">
        <v>1.3451190930936999E-4</v>
      </c>
      <c r="X383">
        <v>10449.799999999999</v>
      </c>
      <c r="Y383">
        <v>110.03</v>
      </c>
      <c r="Z383">
        <v>57853.343088248599</v>
      </c>
      <c r="AA383">
        <v>13.409836065573799</v>
      </c>
      <c r="AB383">
        <v>13.658802871943999</v>
      </c>
      <c r="AC383">
        <v>14.34</v>
      </c>
      <c r="AD383">
        <v>104.803213389121</v>
      </c>
      <c r="AE383">
        <v>0.23899999999999999</v>
      </c>
      <c r="AF383">
        <v>0.114242726966647</v>
      </c>
      <c r="AG383">
        <v>0.12952998956475201</v>
      </c>
      <c r="AH383">
        <v>0.24740778114001399</v>
      </c>
      <c r="AI383">
        <v>201.91924018214399</v>
      </c>
      <c r="AJ383">
        <v>5.7742364067751897</v>
      </c>
      <c r="AK383">
        <v>1.2659217359783801</v>
      </c>
      <c r="AL383">
        <v>2.42935490674224</v>
      </c>
      <c r="AM383">
        <v>1.1000000000000001</v>
      </c>
      <c r="AN383">
        <v>1.4249809417842401</v>
      </c>
      <c r="AO383">
        <v>135</v>
      </c>
      <c r="AP383">
        <v>1.39064475347661E-2</v>
      </c>
      <c r="AQ383">
        <v>5.73</v>
      </c>
      <c r="AR383">
        <v>2.7359907036001201</v>
      </c>
      <c r="AS383">
        <v>422397.34</v>
      </c>
      <c r="AT383">
        <v>0.65151289214654395</v>
      </c>
      <c r="AU383">
        <v>19359730.039999999</v>
      </c>
    </row>
    <row r="384" spans="1:47" ht="14.5" x14ac:dyDescent="0.35">
      <c r="A384" s="150" t="s">
        <v>1151</v>
      </c>
      <c r="B384" s="150" t="s">
        <v>256</v>
      </c>
      <c r="C384" t="s">
        <v>108</v>
      </c>
      <c r="D384" t="s">
        <v>2089</v>
      </c>
      <c r="E384">
        <v>68.150000000000006</v>
      </c>
      <c r="F384" t="s">
        <v>1662</v>
      </c>
      <c r="G384" s="151">
        <v>-2690270</v>
      </c>
      <c r="H384">
        <v>0.21998588813109399</v>
      </c>
      <c r="I384">
        <v>-2690270</v>
      </c>
      <c r="J384">
        <v>5.4651147542080199E-3</v>
      </c>
      <c r="K384">
        <v>0.923187374269136</v>
      </c>
      <c r="L384" s="152">
        <v>231279.416</v>
      </c>
      <c r="M384" s="151">
        <v>39163</v>
      </c>
      <c r="N384">
        <v>67</v>
      </c>
      <c r="O384">
        <v>134.89634799999999</v>
      </c>
      <c r="P384">
        <v>44.44</v>
      </c>
      <c r="Q384">
        <v>-23.962078999999999</v>
      </c>
      <c r="R384">
        <v>17179.5</v>
      </c>
      <c r="S384">
        <v>3616.7486880000001</v>
      </c>
      <c r="T384">
        <v>4516.6960025982298</v>
      </c>
      <c r="U384">
        <v>0.296286692120865</v>
      </c>
      <c r="V384">
        <v>0.14403704678968801</v>
      </c>
      <c r="W384">
        <v>6.4429851809488001E-2</v>
      </c>
      <c r="X384">
        <v>13756.5</v>
      </c>
      <c r="Y384">
        <v>237.36</v>
      </c>
      <c r="Z384">
        <v>90398.0575497135</v>
      </c>
      <c r="AA384">
        <v>18.820610687022899</v>
      </c>
      <c r="AB384">
        <v>15.237397573306399</v>
      </c>
      <c r="AC384">
        <v>29</v>
      </c>
      <c r="AD384">
        <v>124.71547200000001</v>
      </c>
      <c r="AE384">
        <v>0.3397</v>
      </c>
      <c r="AF384">
        <v>0.12904670497541701</v>
      </c>
      <c r="AG384">
        <v>0.192145364755472</v>
      </c>
      <c r="AH384">
        <v>0.32534742965629498</v>
      </c>
      <c r="AI384">
        <v>159.48744293841801</v>
      </c>
      <c r="AJ384">
        <v>7.0802141893742698</v>
      </c>
      <c r="AK384">
        <v>1.16229344724406</v>
      </c>
      <c r="AL384">
        <v>5.0714542513687002</v>
      </c>
      <c r="AM384">
        <v>1.95</v>
      </c>
      <c r="AN384">
        <v>0.82657536507292695</v>
      </c>
      <c r="AO384">
        <v>12</v>
      </c>
      <c r="AP384">
        <v>0.101534828807556</v>
      </c>
      <c r="AQ384">
        <v>128.41999999999999</v>
      </c>
      <c r="AR384">
        <v>2.81387319671961</v>
      </c>
      <c r="AS384">
        <v>894143.31</v>
      </c>
      <c r="AT384">
        <v>0.62990737349972803</v>
      </c>
      <c r="AU384">
        <v>62134074.829999998</v>
      </c>
    </row>
    <row r="385" spans="1:47" ht="14.5" x14ac:dyDescent="0.35">
      <c r="A385" s="150" t="s">
        <v>1152</v>
      </c>
      <c r="B385" s="150" t="s">
        <v>257</v>
      </c>
      <c r="C385" t="s">
        <v>172</v>
      </c>
      <c r="D385" t="s">
        <v>2087</v>
      </c>
      <c r="E385">
        <v>74.655000000000001</v>
      </c>
      <c r="F385" t="s">
        <v>1910</v>
      </c>
      <c r="G385" s="151">
        <v>545472</v>
      </c>
      <c r="H385">
        <v>0.51133182122760401</v>
      </c>
      <c r="I385">
        <v>545472</v>
      </c>
      <c r="J385">
        <v>0</v>
      </c>
      <c r="K385">
        <v>0.78328742063781598</v>
      </c>
      <c r="L385" s="152">
        <v>213495.22089999999</v>
      </c>
      <c r="M385" s="151">
        <v>48237</v>
      </c>
      <c r="N385">
        <v>116</v>
      </c>
      <c r="O385">
        <v>106.104466</v>
      </c>
      <c r="P385">
        <v>0.2</v>
      </c>
      <c r="Q385">
        <v>-42.384318999999998</v>
      </c>
      <c r="R385">
        <v>11624.5</v>
      </c>
      <c r="S385">
        <v>4460.6007060000002</v>
      </c>
      <c r="T385">
        <v>5327.65852701734</v>
      </c>
      <c r="U385">
        <v>0.141639133076889</v>
      </c>
      <c r="V385">
        <v>0.14336374092839499</v>
      </c>
      <c r="W385">
        <v>5.2729507862836304E-3</v>
      </c>
      <c r="X385">
        <v>9732.7000000000007</v>
      </c>
      <c r="Y385">
        <v>293.81</v>
      </c>
      <c r="Z385">
        <v>59576.375072325602</v>
      </c>
      <c r="AA385">
        <v>8.6940063091482607</v>
      </c>
      <c r="AB385">
        <v>15.1819226915353</v>
      </c>
      <c r="AC385">
        <v>51.5</v>
      </c>
      <c r="AD385">
        <v>86.613605941747593</v>
      </c>
      <c r="AE385">
        <v>0.44030000000000002</v>
      </c>
      <c r="AF385">
        <v>0.111072015190375</v>
      </c>
      <c r="AG385">
        <v>0.111784743618679</v>
      </c>
      <c r="AH385">
        <v>0.22773822004130201</v>
      </c>
      <c r="AI385">
        <v>107.541569312571</v>
      </c>
      <c r="AJ385">
        <v>7.7042461746925204</v>
      </c>
      <c r="AK385">
        <v>1.60630308526162</v>
      </c>
      <c r="AL385">
        <v>3.0671745257452598</v>
      </c>
      <c r="AM385">
        <v>3</v>
      </c>
      <c r="AN385">
        <v>0.87848300784262201</v>
      </c>
      <c r="AO385">
        <v>24</v>
      </c>
      <c r="AP385">
        <v>0.142205056179775</v>
      </c>
      <c r="AQ385">
        <v>105.67</v>
      </c>
      <c r="AR385">
        <v>3.7455203687520702</v>
      </c>
      <c r="AS385">
        <v>873142.7</v>
      </c>
      <c r="AT385">
        <v>0.53470003045220604</v>
      </c>
      <c r="AU385">
        <v>51852381.520000003</v>
      </c>
    </row>
    <row r="386" spans="1:47" ht="14.5" x14ac:dyDescent="0.35">
      <c r="A386" s="150" t="s">
        <v>1153</v>
      </c>
      <c r="B386" s="150" t="s">
        <v>258</v>
      </c>
      <c r="C386" t="s">
        <v>108</v>
      </c>
      <c r="D386" t="s">
        <v>2089</v>
      </c>
      <c r="E386">
        <v>96.872</v>
      </c>
      <c r="F386" t="s">
        <v>1911</v>
      </c>
      <c r="G386" s="151">
        <v>3617282</v>
      </c>
      <c r="H386">
        <v>0.38172234136976102</v>
      </c>
      <c r="I386">
        <v>3637288</v>
      </c>
      <c r="J386">
        <v>0</v>
      </c>
      <c r="K386">
        <v>0.80863590214842196</v>
      </c>
      <c r="L386" s="152">
        <v>302799.44309999997</v>
      </c>
      <c r="M386" s="151">
        <v>45166</v>
      </c>
      <c r="N386">
        <v>87</v>
      </c>
      <c r="O386">
        <v>92.594251</v>
      </c>
      <c r="P386">
        <v>0</v>
      </c>
      <c r="Q386">
        <v>-6.7754099999999999</v>
      </c>
      <c r="R386">
        <v>13923.9</v>
      </c>
      <c r="S386">
        <v>3872.7579909999999</v>
      </c>
      <c r="T386">
        <v>4491.77185815763</v>
      </c>
      <c r="U386">
        <v>0.111125293395592</v>
      </c>
      <c r="V386">
        <v>0.100015225299422</v>
      </c>
      <c r="W386">
        <v>2.7170811665623601E-2</v>
      </c>
      <c r="X386">
        <v>12005</v>
      </c>
      <c r="Y386">
        <v>233.05</v>
      </c>
      <c r="Z386">
        <v>81977.213516412798</v>
      </c>
      <c r="AA386">
        <v>17.5416666666667</v>
      </c>
      <c r="AB386">
        <v>16.617712898519599</v>
      </c>
      <c r="AC386">
        <v>24.67</v>
      </c>
      <c r="AD386">
        <v>156.98248848804201</v>
      </c>
      <c r="AE386">
        <v>0.28939999999999999</v>
      </c>
      <c r="AF386">
        <v>0.114103356882078</v>
      </c>
      <c r="AG386">
        <v>0.15845071509356401</v>
      </c>
      <c r="AH386">
        <v>0.28268103767630698</v>
      </c>
      <c r="AI386">
        <v>165.94349595133301</v>
      </c>
      <c r="AJ386">
        <v>6.0744322105502304</v>
      </c>
      <c r="AK386">
        <v>1.0995704876147401</v>
      </c>
      <c r="AL386">
        <v>3.0365344296119701</v>
      </c>
      <c r="AM386">
        <v>1.5</v>
      </c>
      <c r="AN386">
        <v>0.93521756379622201</v>
      </c>
      <c r="AO386">
        <v>25</v>
      </c>
      <c r="AP386">
        <v>0.152246814218645</v>
      </c>
      <c r="AQ386">
        <v>111.64</v>
      </c>
      <c r="AR386">
        <v>2.2580372600508398</v>
      </c>
      <c r="AS386">
        <v>1254018.27</v>
      </c>
      <c r="AT386">
        <v>0.60304712067807498</v>
      </c>
      <c r="AU386">
        <v>53923900.799999997</v>
      </c>
    </row>
    <row r="387" spans="1:47" ht="14.5" x14ac:dyDescent="0.35">
      <c r="A387" s="150" t="s">
        <v>1547</v>
      </c>
      <c r="B387" s="150" t="s">
        <v>750</v>
      </c>
      <c r="C387" t="s">
        <v>370</v>
      </c>
      <c r="D387" t="s">
        <v>2089</v>
      </c>
      <c r="E387">
        <v>84.691999999999993</v>
      </c>
      <c r="F387" t="s">
        <v>1912</v>
      </c>
      <c r="G387" s="151">
        <v>429456</v>
      </c>
      <c r="H387">
        <v>0.62762444032599296</v>
      </c>
      <c r="I387">
        <v>-89986</v>
      </c>
      <c r="J387">
        <v>0</v>
      </c>
      <c r="K387">
        <v>0.771902920829316</v>
      </c>
      <c r="L387" s="152">
        <v>188718.75539999999</v>
      </c>
      <c r="M387" s="151">
        <v>40667</v>
      </c>
      <c r="N387">
        <v>77</v>
      </c>
      <c r="O387">
        <v>17.593001999999998</v>
      </c>
      <c r="P387">
        <v>5</v>
      </c>
      <c r="Q387">
        <v>148.55177699999999</v>
      </c>
      <c r="R387">
        <v>14463.8</v>
      </c>
      <c r="S387">
        <v>1400.2244820000001</v>
      </c>
      <c r="T387">
        <v>1698.68373766625</v>
      </c>
      <c r="U387">
        <v>0.34960191190258</v>
      </c>
      <c r="V387">
        <v>0.15089201175672601</v>
      </c>
      <c r="W387">
        <v>3.5708560050730499E-3</v>
      </c>
      <c r="X387">
        <v>11922.5</v>
      </c>
      <c r="Y387">
        <v>94.81</v>
      </c>
      <c r="Z387">
        <v>60322.030798439002</v>
      </c>
      <c r="AA387">
        <v>12.8019801980198</v>
      </c>
      <c r="AB387">
        <v>14.768742558801801</v>
      </c>
      <c r="AC387">
        <v>13.5</v>
      </c>
      <c r="AD387">
        <v>103.720332</v>
      </c>
      <c r="AE387">
        <v>0.23899999999999999</v>
      </c>
      <c r="AF387">
        <v>0.12044333856737301</v>
      </c>
      <c r="AG387">
        <v>0.156413090872984</v>
      </c>
      <c r="AH387">
        <v>0.28888391027250598</v>
      </c>
      <c r="AI387">
        <v>180.84528820572399</v>
      </c>
      <c r="AJ387">
        <v>9.9260001816573507</v>
      </c>
      <c r="AK387">
        <v>1.7423828705020099</v>
      </c>
      <c r="AL387">
        <v>3.9497458376773098</v>
      </c>
      <c r="AM387">
        <v>1.55</v>
      </c>
      <c r="AN387">
        <v>1.15859252873811</v>
      </c>
      <c r="AO387">
        <v>160</v>
      </c>
      <c r="AP387">
        <v>0</v>
      </c>
      <c r="AQ387">
        <v>5.19</v>
      </c>
      <c r="AR387">
        <v>3.4134643339903801</v>
      </c>
      <c r="AS387">
        <v>215147.44</v>
      </c>
      <c r="AT387">
        <v>0.74236509298355302</v>
      </c>
      <c r="AU387">
        <v>20252553.600000001</v>
      </c>
    </row>
    <row r="388" spans="1:47" ht="14.5" x14ac:dyDescent="0.35">
      <c r="A388" s="150" t="s">
        <v>1154</v>
      </c>
      <c r="B388" s="150" t="s">
        <v>434</v>
      </c>
      <c r="C388" t="s">
        <v>292</v>
      </c>
      <c r="D388" t="s">
        <v>2085</v>
      </c>
      <c r="E388">
        <v>78.56</v>
      </c>
      <c r="F388" t="s">
        <v>1913</v>
      </c>
      <c r="G388" s="151">
        <v>1318499</v>
      </c>
      <c r="H388">
        <v>0.50332603737478698</v>
      </c>
      <c r="I388">
        <v>1559910</v>
      </c>
      <c r="J388">
        <v>0</v>
      </c>
      <c r="K388">
        <v>0.79857134089522397</v>
      </c>
      <c r="L388" s="152">
        <v>176637.09659999999</v>
      </c>
      <c r="M388" s="151">
        <v>40242.5</v>
      </c>
      <c r="N388">
        <v>147</v>
      </c>
      <c r="O388">
        <v>196.52895599999999</v>
      </c>
      <c r="P388">
        <v>0.57999999999999996</v>
      </c>
      <c r="Q388">
        <v>87.887984000000003</v>
      </c>
      <c r="R388">
        <v>11855.9</v>
      </c>
      <c r="S388">
        <v>2998.285527</v>
      </c>
      <c r="T388">
        <v>3538.2350446977098</v>
      </c>
      <c r="U388">
        <v>0.23145969213091599</v>
      </c>
      <c r="V388">
        <v>0.13629360757008399</v>
      </c>
      <c r="W388">
        <v>2.3536194056410801E-3</v>
      </c>
      <c r="X388">
        <v>10046.6</v>
      </c>
      <c r="Y388">
        <v>185.53</v>
      </c>
      <c r="Z388">
        <v>63824.299142995798</v>
      </c>
      <c r="AA388">
        <v>9.859375</v>
      </c>
      <c r="AB388">
        <v>16.160650714170199</v>
      </c>
      <c r="AC388">
        <v>17.96</v>
      </c>
      <c r="AD388">
        <v>166.94240128062401</v>
      </c>
      <c r="AE388">
        <v>0.40260000000000001</v>
      </c>
      <c r="AF388">
        <v>0.12345425078667201</v>
      </c>
      <c r="AG388">
        <v>0.17314260273219401</v>
      </c>
      <c r="AH388">
        <v>0.297413152928932</v>
      </c>
      <c r="AI388">
        <v>139.528072370941</v>
      </c>
      <c r="AJ388">
        <v>6.7493993713322702</v>
      </c>
      <c r="AK388">
        <v>1.8399905341285301</v>
      </c>
      <c r="AL388">
        <v>3.4835128422713302</v>
      </c>
      <c r="AM388">
        <v>1.5</v>
      </c>
      <c r="AN388" t="s">
        <v>1553</v>
      </c>
      <c r="AO388">
        <v>118</v>
      </c>
      <c r="AP388">
        <v>2.7501909854851E-2</v>
      </c>
      <c r="AQ388" t="s">
        <v>1553</v>
      </c>
      <c r="AR388">
        <v>2.1460305490150899</v>
      </c>
      <c r="AS388">
        <v>869632.02</v>
      </c>
      <c r="AT388">
        <v>0.52379934661239502</v>
      </c>
      <c r="AU388">
        <v>35547242.210000001</v>
      </c>
    </row>
    <row r="389" spans="1:47" ht="14.5" x14ac:dyDescent="0.35">
      <c r="A389" s="150" t="s">
        <v>1155</v>
      </c>
      <c r="B389" s="150" t="s">
        <v>470</v>
      </c>
      <c r="C389" t="s">
        <v>159</v>
      </c>
      <c r="D389" t="s">
        <v>2085</v>
      </c>
      <c r="E389">
        <v>87.522000000000006</v>
      </c>
      <c r="F389" t="s">
        <v>1914</v>
      </c>
      <c r="G389" s="151">
        <v>-617556</v>
      </c>
      <c r="H389">
        <v>0.473019048557346</v>
      </c>
      <c r="I389">
        <v>-599370</v>
      </c>
      <c r="J389">
        <v>2.2698503804693199E-2</v>
      </c>
      <c r="K389">
        <v>0.43810441154005397</v>
      </c>
      <c r="L389" s="152">
        <v>411841.42369999998</v>
      </c>
      <c r="M389" s="151">
        <v>39757.5</v>
      </c>
      <c r="N389">
        <v>47</v>
      </c>
      <c r="O389">
        <v>11.713359000000001</v>
      </c>
      <c r="P389">
        <v>0</v>
      </c>
      <c r="Q389">
        <v>56.055173000000003</v>
      </c>
      <c r="R389">
        <v>13680.5</v>
      </c>
      <c r="S389">
        <v>998.28512799999999</v>
      </c>
      <c r="T389">
        <v>1132.49645225159</v>
      </c>
      <c r="U389">
        <v>0.14385620297450699</v>
      </c>
      <c r="V389">
        <v>0.13967696812167699</v>
      </c>
      <c r="W389">
        <v>4.98839445798095E-4</v>
      </c>
      <c r="X389">
        <v>12059.2</v>
      </c>
      <c r="Y389">
        <v>65.400000000000006</v>
      </c>
      <c r="Z389">
        <v>64299.800458715603</v>
      </c>
      <c r="AA389">
        <v>12.7887323943662</v>
      </c>
      <c r="AB389">
        <v>15.2642985932722</v>
      </c>
      <c r="AC389">
        <v>4</v>
      </c>
      <c r="AD389">
        <v>249.571282</v>
      </c>
      <c r="AE389">
        <v>0.3271</v>
      </c>
      <c r="AF389">
        <v>0.126619256006922</v>
      </c>
      <c r="AG389">
        <v>0.15343329058441499</v>
      </c>
      <c r="AH389">
        <v>0.28439624048731299</v>
      </c>
      <c r="AI389">
        <v>0</v>
      </c>
      <c r="AJ389" t="s">
        <v>1553</v>
      </c>
      <c r="AK389" t="s">
        <v>1553</v>
      </c>
      <c r="AL389" t="s">
        <v>1553</v>
      </c>
      <c r="AM389">
        <v>0.5</v>
      </c>
      <c r="AN389">
        <v>1.0883556078310701</v>
      </c>
      <c r="AO389">
        <v>114</v>
      </c>
      <c r="AP389">
        <v>0</v>
      </c>
      <c r="AQ389">
        <v>4.38</v>
      </c>
      <c r="AR389">
        <v>3.48728547957012</v>
      </c>
      <c r="AS389">
        <v>190256.32</v>
      </c>
      <c r="AT389">
        <v>0.71359594793264502</v>
      </c>
      <c r="AU389">
        <v>13657001.060000001</v>
      </c>
    </row>
    <row r="390" spans="1:47" ht="14.5" x14ac:dyDescent="0.35">
      <c r="A390" s="150" t="s">
        <v>1156</v>
      </c>
      <c r="B390" s="150" t="s">
        <v>641</v>
      </c>
      <c r="C390" t="s">
        <v>251</v>
      </c>
      <c r="D390" t="s">
        <v>2085</v>
      </c>
      <c r="E390">
        <v>79.411000000000001</v>
      </c>
      <c r="F390" t="s">
        <v>1915</v>
      </c>
      <c r="G390" s="151">
        <v>74580</v>
      </c>
      <c r="H390">
        <v>7.5547899039694697E-3</v>
      </c>
      <c r="I390">
        <v>74580</v>
      </c>
      <c r="J390">
        <v>4.5218100107583897E-2</v>
      </c>
      <c r="K390">
        <v>0.78170710363184503</v>
      </c>
      <c r="L390" s="152">
        <v>208216.23300000001</v>
      </c>
      <c r="M390" s="151">
        <v>40831</v>
      </c>
      <c r="N390">
        <v>102</v>
      </c>
      <c r="O390">
        <v>35.182859000000001</v>
      </c>
      <c r="P390">
        <v>0</v>
      </c>
      <c r="Q390">
        <v>79.399609999999996</v>
      </c>
      <c r="R390">
        <v>11785.5</v>
      </c>
      <c r="S390">
        <v>2188.9454989999999</v>
      </c>
      <c r="T390">
        <v>2630.1362433746999</v>
      </c>
      <c r="U390">
        <v>0.28529892739919699</v>
      </c>
      <c r="V390">
        <v>0.13834716722657001</v>
      </c>
      <c r="W390">
        <v>4.5684097683420703E-4</v>
      </c>
      <c r="X390">
        <v>9808.6</v>
      </c>
      <c r="Y390">
        <v>120.14</v>
      </c>
      <c r="Z390">
        <v>67022.1722989845</v>
      </c>
      <c r="AA390">
        <v>16.782945736434101</v>
      </c>
      <c r="AB390">
        <v>18.2199558764774</v>
      </c>
      <c r="AC390">
        <v>14.82</v>
      </c>
      <c r="AD390">
        <v>147.702125438596</v>
      </c>
      <c r="AE390">
        <v>0.3019</v>
      </c>
      <c r="AF390">
        <v>0.123061377721188</v>
      </c>
      <c r="AG390">
        <v>9.1388444171254107E-3</v>
      </c>
      <c r="AH390">
        <v>0.33751642707142698</v>
      </c>
      <c r="AI390">
        <v>0.57105122104275796</v>
      </c>
      <c r="AJ390">
        <v>2220.0203839999999</v>
      </c>
      <c r="AK390">
        <v>630.85222399999998</v>
      </c>
      <c r="AL390">
        <v>756.60091999999997</v>
      </c>
      <c r="AM390">
        <v>6.2</v>
      </c>
      <c r="AN390">
        <v>1.47951475087156</v>
      </c>
      <c r="AO390">
        <v>172</v>
      </c>
      <c r="AP390">
        <v>2.69799825935596E-2</v>
      </c>
      <c r="AQ390">
        <v>6.46</v>
      </c>
      <c r="AR390">
        <v>2.48363922375255</v>
      </c>
      <c r="AS390">
        <v>692753.9</v>
      </c>
      <c r="AT390">
        <v>0.74780553298534003</v>
      </c>
      <c r="AU390">
        <v>25797892.010000002</v>
      </c>
    </row>
    <row r="391" spans="1:47" ht="14.5" x14ac:dyDescent="0.35">
      <c r="A391" s="150" t="s">
        <v>1157</v>
      </c>
      <c r="B391" s="150" t="s">
        <v>620</v>
      </c>
      <c r="C391" t="s">
        <v>140</v>
      </c>
      <c r="D391" t="s">
        <v>2087</v>
      </c>
      <c r="E391">
        <v>80.673000000000002</v>
      </c>
      <c r="F391" t="s">
        <v>1916</v>
      </c>
      <c r="G391" s="151">
        <v>-1608500</v>
      </c>
      <c r="H391">
        <v>0.45719914443863502</v>
      </c>
      <c r="I391">
        <v>-1923307</v>
      </c>
      <c r="J391">
        <v>0</v>
      </c>
      <c r="K391">
        <v>0.89472209967285599</v>
      </c>
      <c r="L391" s="152">
        <v>146072.3419</v>
      </c>
      <c r="M391" s="151">
        <v>40643</v>
      </c>
      <c r="N391">
        <v>228</v>
      </c>
      <c r="O391">
        <v>135.45987</v>
      </c>
      <c r="P391">
        <v>0</v>
      </c>
      <c r="Q391">
        <v>-86.576932999999997</v>
      </c>
      <c r="R391">
        <v>14712.8</v>
      </c>
      <c r="S391">
        <v>4720.7791790000001</v>
      </c>
      <c r="T391">
        <v>5815.3770213726002</v>
      </c>
      <c r="U391">
        <v>0.33758798401106099</v>
      </c>
      <c r="V391">
        <v>0.15600876911934</v>
      </c>
      <c r="W391">
        <v>1.6489755408659001E-2</v>
      </c>
      <c r="X391">
        <v>11943.5</v>
      </c>
      <c r="Y391">
        <v>313.8</v>
      </c>
      <c r="Z391">
        <v>72330.605258126205</v>
      </c>
      <c r="AA391">
        <v>15.0212765957447</v>
      </c>
      <c r="AB391">
        <v>15.0439107042702</v>
      </c>
      <c r="AC391">
        <v>36</v>
      </c>
      <c r="AD391">
        <v>131.13275497222199</v>
      </c>
      <c r="AE391" t="s">
        <v>1553</v>
      </c>
      <c r="AF391">
        <v>0.10876330198777701</v>
      </c>
      <c r="AG391">
        <v>0.17957687140495401</v>
      </c>
      <c r="AH391">
        <v>0.293034468168416</v>
      </c>
      <c r="AI391">
        <v>149.06437545953301</v>
      </c>
      <c r="AJ391">
        <v>6.0408422054852897</v>
      </c>
      <c r="AK391">
        <v>0.95292331959641896</v>
      </c>
      <c r="AL391">
        <v>3.0942805741082902</v>
      </c>
      <c r="AM391">
        <v>1.7</v>
      </c>
      <c r="AN391">
        <v>0.96548335861256296</v>
      </c>
      <c r="AO391">
        <v>45</v>
      </c>
      <c r="AP391">
        <v>2.48344370860927E-2</v>
      </c>
      <c r="AQ391">
        <v>50.22</v>
      </c>
      <c r="AR391">
        <v>3.6863533380342099</v>
      </c>
      <c r="AS391">
        <v>1128739.7</v>
      </c>
      <c r="AT391">
        <v>0.89306467243065901</v>
      </c>
      <c r="AU391">
        <v>69455754.769999996</v>
      </c>
    </row>
    <row r="392" spans="1:47" ht="14.5" x14ac:dyDescent="0.35">
      <c r="A392" s="150" t="s">
        <v>1158</v>
      </c>
      <c r="B392" s="150" t="s">
        <v>628</v>
      </c>
      <c r="C392" t="s">
        <v>378</v>
      </c>
      <c r="D392" t="s">
        <v>2087</v>
      </c>
      <c r="E392">
        <v>80.682000000000002</v>
      </c>
      <c r="F392" t="s">
        <v>1825</v>
      </c>
      <c r="G392" s="151">
        <v>-169884</v>
      </c>
      <c r="H392">
        <v>0.48682635731113499</v>
      </c>
      <c r="I392">
        <v>-144420</v>
      </c>
      <c r="J392">
        <v>2.4074624119974301E-2</v>
      </c>
      <c r="K392">
        <v>0.67837579913253798</v>
      </c>
      <c r="L392" s="152">
        <v>209210.99969999999</v>
      </c>
      <c r="M392" s="151">
        <v>37111</v>
      </c>
      <c r="N392">
        <v>49</v>
      </c>
      <c r="O392">
        <v>45.008470000000003</v>
      </c>
      <c r="P392">
        <v>0</v>
      </c>
      <c r="Q392">
        <v>36.431055000000001</v>
      </c>
      <c r="R392">
        <v>13817.8</v>
      </c>
      <c r="S392">
        <v>1012.372574</v>
      </c>
      <c r="T392">
        <v>1198.96282343705</v>
      </c>
      <c r="U392">
        <v>0.253512534408108</v>
      </c>
      <c r="V392">
        <v>0.13813719631642299</v>
      </c>
      <c r="W392">
        <v>8.9173000453092097E-4</v>
      </c>
      <c r="X392">
        <v>11667.4</v>
      </c>
      <c r="Y392">
        <v>70.25</v>
      </c>
      <c r="Z392">
        <v>59322.875444839898</v>
      </c>
      <c r="AA392">
        <v>11.1830985915493</v>
      </c>
      <c r="AB392">
        <v>14.410997494661901</v>
      </c>
      <c r="AC392">
        <v>8</v>
      </c>
      <c r="AD392">
        <v>126.54657175</v>
      </c>
      <c r="AE392">
        <v>0.3145</v>
      </c>
      <c r="AF392">
        <v>0.107722604446368</v>
      </c>
      <c r="AG392">
        <v>0.183469811682098</v>
      </c>
      <c r="AH392">
        <v>0.29488348332710002</v>
      </c>
      <c r="AI392">
        <v>128.11488905466899</v>
      </c>
      <c r="AJ392">
        <v>11.044254124903601</v>
      </c>
      <c r="AK392">
        <v>2.7748265227447999</v>
      </c>
      <c r="AL392">
        <v>5.96163230531997</v>
      </c>
      <c r="AM392">
        <v>1</v>
      </c>
      <c r="AN392">
        <v>1.49653829487683</v>
      </c>
      <c r="AO392">
        <v>101</v>
      </c>
      <c r="AP392">
        <v>5.9800664451827197E-2</v>
      </c>
      <c r="AQ392">
        <v>5.4</v>
      </c>
      <c r="AR392">
        <v>2.3080755276202201</v>
      </c>
      <c r="AS392">
        <v>428912.32</v>
      </c>
      <c r="AT392">
        <v>0.72811358303570795</v>
      </c>
      <c r="AU392">
        <v>13988719.75</v>
      </c>
    </row>
    <row r="393" spans="1:47" ht="14.5" x14ac:dyDescent="0.35">
      <c r="A393" s="150" t="s">
        <v>1159</v>
      </c>
      <c r="B393" s="150" t="s">
        <v>564</v>
      </c>
      <c r="C393" t="s">
        <v>199</v>
      </c>
      <c r="D393" t="s">
        <v>2085</v>
      </c>
      <c r="E393">
        <v>78.543999999999997</v>
      </c>
      <c r="F393" t="s">
        <v>1740</v>
      </c>
      <c r="G393" s="151">
        <v>-1593203</v>
      </c>
      <c r="H393">
        <v>0.37996109030490899</v>
      </c>
      <c r="I393">
        <v>-1543300</v>
      </c>
      <c r="J393">
        <v>0</v>
      </c>
      <c r="K393">
        <v>0.64012919891573505</v>
      </c>
      <c r="L393" s="152">
        <v>318344.13669999997</v>
      </c>
      <c r="M393" s="151">
        <v>44709</v>
      </c>
      <c r="N393">
        <v>119</v>
      </c>
      <c r="O393">
        <v>27.742889999999999</v>
      </c>
      <c r="P393">
        <v>0</v>
      </c>
      <c r="Q393">
        <v>20.870691999999998</v>
      </c>
      <c r="R393">
        <v>14786.4</v>
      </c>
      <c r="S393">
        <v>1112.604077</v>
      </c>
      <c r="T393">
        <v>1325.71719920951</v>
      </c>
      <c r="U393">
        <v>0.19838834367312899</v>
      </c>
      <c r="V393">
        <v>0.159616419417453</v>
      </c>
      <c r="W393">
        <v>1.06858218891822E-2</v>
      </c>
      <c r="X393">
        <v>12409.4</v>
      </c>
      <c r="Y393">
        <v>79.599999999999994</v>
      </c>
      <c r="Z393">
        <v>53572.976758794</v>
      </c>
      <c r="AA393">
        <v>9.1555555555555603</v>
      </c>
      <c r="AB393">
        <v>13.9774381532663</v>
      </c>
      <c r="AC393">
        <v>16.07</v>
      </c>
      <c r="AD393">
        <v>69.2348523335408</v>
      </c>
      <c r="AE393">
        <v>0.3145</v>
      </c>
      <c r="AF393">
        <v>0.123321873765169</v>
      </c>
      <c r="AG393">
        <v>0.11572654005444701</v>
      </c>
      <c r="AH393">
        <v>0.24501485699709799</v>
      </c>
      <c r="AI393">
        <v>220.25534964851701</v>
      </c>
      <c r="AJ393">
        <v>6.2910818299416098</v>
      </c>
      <c r="AK393">
        <v>1.54170694981168</v>
      </c>
      <c r="AL393">
        <v>2.62253316575327</v>
      </c>
      <c r="AM393">
        <v>0</v>
      </c>
      <c r="AN393">
        <v>0.71752906926873306</v>
      </c>
      <c r="AO393">
        <v>137</v>
      </c>
      <c r="AP393">
        <v>0.104722792607803</v>
      </c>
      <c r="AQ393">
        <v>2.98</v>
      </c>
      <c r="AR393">
        <v>2.8235920957818301</v>
      </c>
      <c r="AS393">
        <v>259161.01</v>
      </c>
      <c r="AT393">
        <v>0.483180764839934</v>
      </c>
      <c r="AU393">
        <v>16451357.890000001</v>
      </c>
    </row>
    <row r="394" spans="1:47" ht="14.5" x14ac:dyDescent="0.35">
      <c r="A394" s="150" t="s">
        <v>1160</v>
      </c>
      <c r="B394" s="150" t="s">
        <v>621</v>
      </c>
      <c r="C394" t="s">
        <v>140</v>
      </c>
      <c r="D394" t="s">
        <v>2085</v>
      </c>
      <c r="E394">
        <v>48.573</v>
      </c>
      <c r="F394" t="s">
        <v>1917</v>
      </c>
      <c r="G394" s="151">
        <v>1094436</v>
      </c>
      <c r="H394">
        <v>0.66647963305714797</v>
      </c>
      <c r="I394">
        <v>1094436</v>
      </c>
      <c r="J394">
        <v>0</v>
      </c>
      <c r="K394">
        <v>0.68949367791136096</v>
      </c>
      <c r="L394" s="152">
        <v>100964.4338</v>
      </c>
      <c r="M394" s="151">
        <v>24517.5</v>
      </c>
      <c r="N394" t="s">
        <v>1553</v>
      </c>
      <c r="O394">
        <v>122.103381</v>
      </c>
      <c r="P394">
        <v>28.255607999999999</v>
      </c>
      <c r="Q394">
        <v>243.11066600000001</v>
      </c>
      <c r="R394">
        <v>17674.8</v>
      </c>
      <c r="S394">
        <v>1580.3147240000001</v>
      </c>
      <c r="T394">
        <v>2197.1975249954098</v>
      </c>
      <c r="U394">
        <v>0.99807996410213795</v>
      </c>
      <c r="V394">
        <v>0.14836212017727199</v>
      </c>
      <c r="W394">
        <v>2.19531302677403E-2</v>
      </c>
      <c r="X394">
        <v>12712.5</v>
      </c>
      <c r="Y394">
        <v>107.81</v>
      </c>
      <c r="Z394">
        <v>71688.114553380903</v>
      </c>
      <c r="AA394">
        <v>13.3609022556391</v>
      </c>
      <c r="AB394">
        <v>14.6583315462388</v>
      </c>
      <c r="AC394">
        <v>13</v>
      </c>
      <c r="AD394">
        <v>121.562671076923</v>
      </c>
      <c r="AE394">
        <v>0.28939999999999999</v>
      </c>
      <c r="AF394">
        <v>0.100240182733404</v>
      </c>
      <c r="AG394">
        <v>0.194607382927384</v>
      </c>
      <c r="AH394">
        <v>0.30475650293101902</v>
      </c>
      <c r="AI394">
        <v>148.992473729556</v>
      </c>
      <c r="AJ394">
        <v>8.1262621732390503</v>
      </c>
      <c r="AK394">
        <v>1.31680338068845</v>
      </c>
      <c r="AL394">
        <v>5.0667849482916099</v>
      </c>
      <c r="AM394">
        <v>0.5</v>
      </c>
      <c r="AN394">
        <v>1.50265234860263</v>
      </c>
      <c r="AO394">
        <v>6</v>
      </c>
      <c r="AP394">
        <v>6.9783670621074696E-4</v>
      </c>
      <c r="AQ394">
        <v>232.67</v>
      </c>
      <c r="AR394">
        <v>3.9455662901914801</v>
      </c>
      <c r="AS394">
        <v>226680.32000000001</v>
      </c>
      <c r="AT394">
        <v>0.60000354995391703</v>
      </c>
      <c r="AU394">
        <v>27931797.780000001</v>
      </c>
    </row>
    <row r="395" spans="1:47" ht="14.5" x14ac:dyDescent="0.35">
      <c r="A395" s="150" t="s">
        <v>1161</v>
      </c>
      <c r="B395" s="150" t="s">
        <v>513</v>
      </c>
      <c r="C395" t="s">
        <v>144</v>
      </c>
      <c r="D395" t="s">
        <v>2085</v>
      </c>
      <c r="E395">
        <v>60.18</v>
      </c>
      <c r="F395" t="s">
        <v>1918</v>
      </c>
      <c r="G395" s="151">
        <v>6499064</v>
      </c>
      <c r="H395">
        <v>0.39158098633895599</v>
      </c>
      <c r="I395">
        <v>6082551</v>
      </c>
      <c r="J395">
        <v>0</v>
      </c>
      <c r="K395">
        <v>0.75492645090158506</v>
      </c>
      <c r="L395" s="152">
        <v>186469.51980000001</v>
      </c>
      <c r="M395" s="151">
        <v>39025</v>
      </c>
      <c r="N395">
        <v>237</v>
      </c>
      <c r="O395">
        <v>347.61311000000001</v>
      </c>
      <c r="P395">
        <v>62.417758999999997</v>
      </c>
      <c r="Q395">
        <v>-317.45778899999999</v>
      </c>
      <c r="R395">
        <v>13168.6</v>
      </c>
      <c r="S395">
        <v>8020.8648089999997</v>
      </c>
      <c r="T395">
        <v>10729.157950867901</v>
      </c>
      <c r="U395">
        <v>0.65750570575412903</v>
      </c>
      <c r="V395">
        <v>0.17961671656445899</v>
      </c>
      <c r="W395">
        <v>6.4522357915732298E-2</v>
      </c>
      <c r="X395">
        <v>9844.5</v>
      </c>
      <c r="Y395">
        <v>563.73</v>
      </c>
      <c r="Z395">
        <v>68319.919411775103</v>
      </c>
      <c r="AA395">
        <v>13.622977346278301</v>
      </c>
      <c r="AB395">
        <v>14.2282028790378</v>
      </c>
      <c r="AC395">
        <v>59.47</v>
      </c>
      <c r="AD395">
        <v>134.872453489154</v>
      </c>
      <c r="AE395" t="s">
        <v>1553</v>
      </c>
      <c r="AF395">
        <v>0.127058996497416</v>
      </c>
      <c r="AG395">
        <v>0.118040296091469</v>
      </c>
      <c r="AH395">
        <v>0.25916847024967299</v>
      </c>
      <c r="AI395">
        <v>173.93523431969399</v>
      </c>
      <c r="AJ395">
        <v>4.8110137903005601</v>
      </c>
      <c r="AK395">
        <v>1.0790409867028501</v>
      </c>
      <c r="AL395">
        <v>2.2709065371859301</v>
      </c>
      <c r="AM395">
        <v>2</v>
      </c>
      <c r="AN395">
        <v>1.18607026902197</v>
      </c>
      <c r="AO395">
        <v>52</v>
      </c>
      <c r="AP395">
        <v>0.233308877476156</v>
      </c>
      <c r="AQ395">
        <v>96.15</v>
      </c>
      <c r="AR395">
        <v>2.4773023809283901</v>
      </c>
      <c r="AS395">
        <v>2840467.35</v>
      </c>
      <c r="AT395">
        <v>0.64202276193454499</v>
      </c>
      <c r="AU395">
        <v>105623490.59</v>
      </c>
    </row>
    <row r="396" spans="1:47" ht="14.5" x14ac:dyDescent="0.35">
      <c r="A396" s="150" t="s">
        <v>1162</v>
      </c>
      <c r="B396" s="150" t="s">
        <v>691</v>
      </c>
      <c r="C396" t="s">
        <v>249</v>
      </c>
      <c r="D396" t="s">
        <v>2087</v>
      </c>
      <c r="E396">
        <v>71.834999999999994</v>
      </c>
      <c r="F396" t="s">
        <v>1919</v>
      </c>
      <c r="G396" s="151">
        <v>45301</v>
      </c>
      <c r="H396">
        <v>0.33821537285492398</v>
      </c>
      <c r="I396">
        <v>45946</v>
      </c>
      <c r="J396">
        <v>0</v>
      </c>
      <c r="K396">
        <v>0.75960637137568898</v>
      </c>
      <c r="L396" s="152">
        <v>87307.5576</v>
      </c>
      <c r="M396" s="151">
        <v>33209</v>
      </c>
      <c r="N396">
        <v>39</v>
      </c>
      <c r="O396">
        <v>26.68609</v>
      </c>
      <c r="P396">
        <v>0</v>
      </c>
      <c r="Q396">
        <v>-107.58517000000001</v>
      </c>
      <c r="R396">
        <v>16524.5</v>
      </c>
      <c r="S396">
        <v>1219.1957600000001</v>
      </c>
      <c r="T396">
        <v>1666.10575811936</v>
      </c>
      <c r="U396">
        <v>0.77692711382132795</v>
      </c>
      <c r="V396">
        <v>0.17679495128821601</v>
      </c>
      <c r="W396">
        <v>0</v>
      </c>
      <c r="X396">
        <v>12092</v>
      </c>
      <c r="Y396">
        <v>109.67</v>
      </c>
      <c r="Z396">
        <v>57911.204340293603</v>
      </c>
      <c r="AA396">
        <v>19.045045045045001</v>
      </c>
      <c r="AB396">
        <v>11.1169486641743</v>
      </c>
      <c r="AC396">
        <v>12.39</v>
      </c>
      <c r="AD396">
        <v>98.401594834543999</v>
      </c>
      <c r="AE396">
        <v>0.47810000000000002</v>
      </c>
      <c r="AF396">
        <v>0.10221671049196999</v>
      </c>
      <c r="AG396">
        <v>0.16703096447066301</v>
      </c>
      <c r="AH396">
        <v>0.27317272389649699</v>
      </c>
      <c r="AI396">
        <v>199.24856037885201</v>
      </c>
      <c r="AJ396">
        <v>8.6937667491345003</v>
      </c>
      <c r="AK396">
        <v>2.4144229241364501</v>
      </c>
      <c r="AL396">
        <v>4.6314934361917199</v>
      </c>
      <c r="AM396">
        <v>0.5</v>
      </c>
      <c r="AN396">
        <v>1.08143208827403</v>
      </c>
      <c r="AO396">
        <v>184</v>
      </c>
      <c r="AP396">
        <v>5.6100981767180898E-3</v>
      </c>
      <c r="AQ396">
        <v>3.75</v>
      </c>
      <c r="AR396">
        <v>5.10777191305593</v>
      </c>
      <c r="AS396">
        <v>-283316.90000000002</v>
      </c>
      <c r="AT396">
        <v>0.70253962606737796</v>
      </c>
      <c r="AU396">
        <v>20146561.469999999</v>
      </c>
    </row>
    <row r="397" spans="1:47" ht="14.5" x14ac:dyDescent="0.35">
      <c r="A397" s="150" t="s">
        <v>1163</v>
      </c>
      <c r="B397" s="150" t="s">
        <v>713</v>
      </c>
      <c r="C397" t="s">
        <v>99</v>
      </c>
      <c r="D397" t="s">
        <v>2089</v>
      </c>
      <c r="E397">
        <v>94.534999999999997</v>
      </c>
      <c r="F397" t="s">
        <v>1920</v>
      </c>
      <c r="G397" s="151">
        <v>1508368</v>
      </c>
      <c r="H397">
        <v>0.727289447428623</v>
      </c>
      <c r="I397">
        <v>821122</v>
      </c>
      <c r="J397">
        <v>8.7576969977929409E-3</v>
      </c>
      <c r="K397">
        <v>0.68943567396665895</v>
      </c>
      <c r="L397" s="152">
        <v>189425.55439999999</v>
      </c>
      <c r="M397" s="151">
        <v>39390</v>
      </c>
      <c r="N397">
        <v>66</v>
      </c>
      <c r="O397">
        <v>27.181334</v>
      </c>
      <c r="P397">
        <v>4.9595370000000001</v>
      </c>
      <c r="Q397">
        <v>68.411204999999995</v>
      </c>
      <c r="R397">
        <v>12652.5</v>
      </c>
      <c r="S397">
        <v>1730.9874150000001</v>
      </c>
      <c r="T397">
        <v>2003.4683302580499</v>
      </c>
      <c r="U397">
        <v>0.31299635878635201</v>
      </c>
      <c r="V397">
        <v>0.12914406890705199</v>
      </c>
      <c r="W397">
        <v>1.74971578288453E-3</v>
      </c>
      <c r="X397">
        <v>10931.7</v>
      </c>
      <c r="Y397">
        <v>107.83</v>
      </c>
      <c r="Z397">
        <v>61448.192339794099</v>
      </c>
      <c r="AA397">
        <v>15.878260869565199</v>
      </c>
      <c r="AB397">
        <v>16.052929750533199</v>
      </c>
      <c r="AC397">
        <v>17.25</v>
      </c>
      <c r="AD397">
        <v>100.347096521739</v>
      </c>
      <c r="AE397">
        <v>0.23899999999999999</v>
      </c>
      <c r="AF397">
        <v>0.107812757634194</v>
      </c>
      <c r="AG397">
        <v>0.184901157860275</v>
      </c>
      <c r="AH397">
        <v>0.29434659176807298</v>
      </c>
      <c r="AI397">
        <v>208.61214638004699</v>
      </c>
      <c r="AJ397">
        <v>7.9322702261115197</v>
      </c>
      <c r="AK397">
        <v>1.25453222746846</v>
      </c>
      <c r="AL397">
        <v>2.53174688802426</v>
      </c>
      <c r="AM397">
        <v>1.5</v>
      </c>
      <c r="AN397">
        <v>1.0295231087187899</v>
      </c>
      <c r="AO397">
        <v>32</v>
      </c>
      <c r="AP397">
        <v>2.8393966282164999E-2</v>
      </c>
      <c r="AQ397">
        <v>33.69</v>
      </c>
      <c r="AR397">
        <v>3.0419125231669799</v>
      </c>
      <c r="AS397">
        <v>332733.28999999998</v>
      </c>
      <c r="AT397">
        <v>0.59174318144883797</v>
      </c>
      <c r="AU397">
        <v>21901384.620000001</v>
      </c>
    </row>
    <row r="398" spans="1:47" ht="14.5" x14ac:dyDescent="0.35">
      <c r="A398" s="150" t="s">
        <v>1164</v>
      </c>
      <c r="B398" s="150" t="s">
        <v>435</v>
      </c>
      <c r="C398" t="s">
        <v>292</v>
      </c>
      <c r="D398" t="s">
        <v>2085</v>
      </c>
      <c r="E398">
        <v>79.225999999999999</v>
      </c>
      <c r="F398" t="s">
        <v>1921</v>
      </c>
      <c r="G398" s="151">
        <v>383723</v>
      </c>
      <c r="H398">
        <v>0.46342065154193302</v>
      </c>
      <c r="I398">
        <v>383723</v>
      </c>
      <c r="J398">
        <v>0</v>
      </c>
      <c r="K398">
        <v>0.75800261021278303</v>
      </c>
      <c r="L398" s="152">
        <v>162185.55290000001</v>
      </c>
      <c r="M398" s="151">
        <v>37819</v>
      </c>
      <c r="N398">
        <v>94</v>
      </c>
      <c r="O398">
        <v>84.914537999999993</v>
      </c>
      <c r="P398">
        <v>12.47</v>
      </c>
      <c r="Q398">
        <v>103.499438</v>
      </c>
      <c r="R398">
        <v>12918.5</v>
      </c>
      <c r="S398">
        <v>1537.3525400000001</v>
      </c>
      <c r="T398">
        <v>1856.9451715149</v>
      </c>
      <c r="U398">
        <v>0.28433269118610899</v>
      </c>
      <c r="V398">
        <v>0.14966123970497999</v>
      </c>
      <c r="W398">
        <v>2.6018755593951101E-3</v>
      </c>
      <c r="X398">
        <v>10695.2</v>
      </c>
      <c r="Y398">
        <v>100.51</v>
      </c>
      <c r="Z398">
        <v>64129.387523629499</v>
      </c>
      <c r="AA398">
        <v>13.7961165048544</v>
      </c>
      <c r="AB398">
        <v>15.295518256889901</v>
      </c>
      <c r="AC398">
        <v>14.28</v>
      </c>
      <c r="AD398">
        <v>107.657740896359</v>
      </c>
      <c r="AE398">
        <v>0.21390000000000001</v>
      </c>
      <c r="AF398">
        <v>0.11362804195602801</v>
      </c>
      <c r="AG398">
        <v>0.14411860055244199</v>
      </c>
      <c r="AH398">
        <v>0.26370256609996401</v>
      </c>
      <c r="AI398">
        <v>0</v>
      </c>
      <c r="AJ398" t="s">
        <v>1553</v>
      </c>
      <c r="AK398" t="s">
        <v>1553</v>
      </c>
      <c r="AL398" t="s">
        <v>1553</v>
      </c>
      <c r="AM398">
        <v>1</v>
      </c>
      <c r="AN398">
        <v>1.0776102872712701</v>
      </c>
      <c r="AO398">
        <v>68</v>
      </c>
      <c r="AP398">
        <v>4.1567695961995201E-2</v>
      </c>
      <c r="AQ398">
        <v>11.47</v>
      </c>
      <c r="AR398">
        <v>3.4169969215650902</v>
      </c>
      <c r="AS398">
        <v>176266.07</v>
      </c>
      <c r="AT398">
        <v>0.48500405913546801</v>
      </c>
      <c r="AU398">
        <v>19860320.010000002</v>
      </c>
    </row>
    <row r="399" spans="1:47" ht="14.5" x14ac:dyDescent="0.35">
      <c r="A399" s="150" t="s">
        <v>1165</v>
      </c>
      <c r="B399" s="150" t="s">
        <v>769</v>
      </c>
      <c r="C399" t="s">
        <v>266</v>
      </c>
      <c r="D399" t="s">
        <v>2086</v>
      </c>
      <c r="E399">
        <v>86.834999999999994</v>
      </c>
      <c r="F399" t="s">
        <v>1922</v>
      </c>
      <c r="G399" s="151">
        <v>2395421</v>
      </c>
      <c r="H399">
        <v>0.44687569706774999</v>
      </c>
      <c r="I399">
        <v>2395421</v>
      </c>
      <c r="J399">
        <v>0</v>
      </c>
      <c r="K399">
        <v>0.71616544562287299</v>
      </c>
      <c r="L399" s="152">
        <v>174286.14610000001</v>
      </c>
      <c r="M399" s="151">
        <v>34717</v>
      </c>
      <c r="N399">
        <v>88</v>
      </c>
      <c r="O399">
        <v>33.907139999999998</v>
      </c>
      <c r="P399">
        <v>0</v>
      </c>
      <c r="Q399">
        <v>152.79564199999999</v>
      </c>
      <c r="R399">
        <v>12017.8</v>
      </c>
      <c r="S399">
        <v>1264.2466870000001</v>
      </c>
      <c r="T399">
        <v>1443.63085835842</v>
      </c>
      <c r="U399">
        <v>0.30882154014298002</v>
      </c>
      <c r="V399">
        <v>0.10393781004229</v>
      </c>
      <c r="W399">
        <v>3.1639394756824099E-3</v>
      </c>
      <c r="X399">
        <v>10524.5</v>
      </c>
      <c r="Y399">
        <v>78.5</v>
      </c>
      <c r="Z399">
        <v>61446.522292993599</v>
      </c>
      <c r="AA399">
        <v>16.261904761904798</v>
      </c>
      <c r="AB399">
        <v>16.105053337579601</v>
      </c>
      <c r="AC399">
        <v>9</v>
      </c>
      <c r="AD399">
        <v>140.47185411111101</v>
      </c>
      <c r="AE399">
        <v>0.3019</v>
      </c>
      <c r="AF399">
        <v>0.105555417933936</v>
      </c>
      <c r="AG399">
        <v>0.21259234512418401</v>
      </c>
      <c r="AH399">
        <v>0.32024207132417198</v>
      </c>
      <c r="AI399">
        <v>194.06022774098</v>
      </c>
      <c r="AJ399">
        <v>5.2026446971549696</v>
      </c>
      <c r="AK399">
        <v>1.55888742153746</v>
      </c>
      <c r="AL399">
        <v>2.3634420396184899</v>
      </c>
      <c r="AM399">
        <v>4.5</v>
      </c>
      <c r="AN399">
        <v>1.6706630485798399</v>
      </c>
      <c r="AO399">
        <v>92</v>
      </c>
      <c r="AP399">
        <v>2.5806451612903201E-2</v>
      </c>
      <c r="AQ399">
        <v>6.52</v>
      </c>
      <c r="AR399">
        <v>2.71408185441671</v>
      </c>
      <c r="AS399">
        <v>240092.47</v>
      </c>
      <c r="AT399">
        <v>0.57889545940069098</v>
      </c>
      <c r="AU399">
        <v>15193451.76</v>
      </c>
    </row>
    <row r="400" spans="1:47" ht="14.5" x14ac:dyDescent="0.35">
      <c r="A400" s="150" t="s">
        <v>1548</v>
      </c>
      <c r="B400" s="150" t="s">
        <v>781</v>
      </c>
      <c r="C400" t="s">
        <v>123</v>
      </c>
      <c r="D400" t="s">
        <v>2087</v>
      </c>
      <c r="E400">
        <v>71.42</v>
      </c>
      <c r="F400" t="s">
        <v>1599</v>
      </c>
      <c r="G400" s="151">
        <v>743945</v>
      </c>
      <c r="H400">
        <v>0.55233901476428804</v>
      </c>
      <c r="I400">
        <v>704304</v>
      </c>
      <c r="J400">
        <v>0</v>
      </c>
      <c r="K400">
        <v>0.66660673869141196</v>
      </c>
      <c r="L400" s="152">
        <v>164792.4749</v>
      </c>
      <c r="M400" s="151">
        <v>38829</v>
      </c>
      <c r="N400">
        <v>9</v>
      </c>
      <c r="O400">
        <v>15.464301000000001</v>
      </c>
      <c r="P400">
        <v>0</v>
      </c>
      <c r="Q400">
        <v>136.32081500000001</v>
      </c>
      <c r="R400">
        <v>15120.1</v>
      </c>
      <c r="S400">
        <v>854.89026200000001</v>
      </c>
      <c r="T400">
        <v>1035.8747090608299</v>
      </c>
      <c r="U400">
        <v>0.36386992673452601</v>
      </c>
      <c r="V400">
        <v>0.14494776874648699</v>
      </c>
      <c r="W400">
        <v>0</v>
      </c>
      <c r="X400">
        <v>12478.4</v>
      </c>
      <c r="Y400">
        <v>57.88</v>
      </c>
      <c r="Z400">
        <v>68576.331720801696</v>
      </c>
      <c r="AA400">
        <v>14.8125</v>
      </c>
      <c r="AB400">
        <v>14.770045991707001</v>
      </c>
      <c r="AC400">
        <v>9</v>
      </c>
      <c r="AD400">
        <v>94.987806888888898</v>
      </c>
      <c r="AE400">
        <v>0.3271</v>
      </c>
      <c r="AF400">
        <v>0.11767929096739101</v>
      </c>
      <c r="AG400">
        <v>0.153324777398994</v>
      </c>
      <c r="AH400">
        <v>0.28276366079388698</v>
      </c>
      <c r="AI400">
        <v>0</v>
      </c>
      <c r="AJ400" t="s">
        <v>1553</v>
      </c>
      <c r="AK400" t="s">
        <v>1553</v>
      </c>
      <c r="AL400" t="s">
        <v>1553</v>
      </c>
      <c r="AM400">
        <v>1.75</v>
      </c>
      <c r="AN400">
        <v>0.84667409300265495</v>
      </c>
      <c r="AO400">
        <v>8</v>
      </c>
      <c r="AP400">
        <v>1.85185185185185E-2</v>
      </c>
      <c r="AQ400">
        <v>58.75</v>
      </c>
      <c r="AR400">
        <v>3.2085549756073402</v>
      </c>
      <c r="AS400">
        <v>228636.29</v>
      </c>
      <c r="AT400">
        <v>0.78100342453336102</v>
      </c>
      <c r="AU400">
        <v>12926038.08</v>
      </c>
    </row>
    <row r="401" spans="1:47" ht="14.5" x14ac:dyDescent="0.35">
      <c r="A401" s="150" t="s">
        <v>1166</v>
      </c>
      <c r="B401" s="150" t="s">
        <v>259</v>
      </c>
      <c r="C401" t="s">
        <v>97</v>
      </c>
      <c r="D401" t="s">
        <v>2085</v>
      </c>
      <c r="E401">
        <v>85.265000000000001</v>
      </c>
      <c r="F401" t="s">
        <v>1586</v>
      </c>
      <c r="G401" s="151">
        <v>2774742</v>
      </c>
      <c r="H401">
        <v>0.16385435932977299</v>
      </c>
      <c r="I401">
        <v>2774742</v>
      </c>
      <c r="J401">
        <v>0</v>
      </c>
      <c r="K401">
        <v>0.74739955213726506</v>
      </c>
      <c r="L401" s="152">
        <v>196556.4167</v>
      </c>
      <c r="M401" s="151">
        <v>40253</v>
      </c>
      <c r="N401">
        <v>100</v>
      </c>
      <c r="O401">
        <v>41.092576999999999</v>
      </c>
      <c r="P401">
        <v>0</v>
      </c>
      <c r="Q401">
        <v>360.93155100000001</v>
      </c>
      <c r="R401">
        <v>11400.3</v>
      </c>
      <c r="S401">
        <v>2199.3872510000001</v>
      </c>
      <c r="T401">
        <v>2715.7573085487002</v>
      </c>
      <c r="U401">
        <v>0.29436106065707102</v>
      </c>
      <c r="V401">
        <v>0.20030464930616301</v>
      </c>
      <c r="W401">
        <v>6.6678744242661802E-3</v>
      </c>
      <c r="X401">
        <v>9232.6</v>
      </c>
      <c r="Y401">
        <v>139.5</v>
      </c>
      <c r="Z401">
        <v>61625.648745519698</v>
      </c>
      <c r="AA401">
        <v>15.510638297872299</v>
      </c>
      <c r="AB401">
        <v>15.7662168530466</v>
      </c>
      <c r="AC401">
        <v>21</v>
      </c>
      <c r="AD401">
        <v>104.732726238095</v>
      </c>
      <c r="AE401">
        <v>0.46550000000000002</v>
      </c>
      <c r="AF401">
        <v>0.107341985485051</v>
      </c>
      <c r="AG401">
        <v>0.164588585256537</v>
      </c>
      <c r="AH401">
        <v>0.27701230063208099</v>
      </c>
      <c r="AI401">
        <v>163.59420099230201</v>
      </c>
      <c r="AJ401">
        <v>5.7750861434046596</v>
      </c>
      <c r="AK401">
        <v>0.93360037464529599</v>
      </c>
      <c r="AL401">
        <v>4.1884696239928596</v>
      </c>
      <c r="AM401">
        <v>3.2</v>
      </c>
      <c r="AN401">
        <v>1.12132620158819</v>
      </c>
      <c r="AO401">
        <v>25</v>
      </c>
      <c r="AP401">
        <v>5.3288925895087401E-2</v>
      </c>
      <c r="AQ401">
        <v>43.24</v>
      </c>
      <c r="AR401">
        <v>2.9727526041591301</v>
      </c>
      <c r="AS401">
        <v>503660.5</v>
      </c>
      <c r="AT401">
        <v>0.62097345998988496</v>
      </c>
      <c r="AU401">
        <v>25073627.73</v>
      </c>
    </row>
    <row r="402" spans="1:47" ht="14.5" x14ac:dyDescent="0.35">
      <c r="A402" s="150" t="s">
        <v>1167</v>
      </c>
      <c r="B402" s="150" t="s">
        <v>260</v>
      </c>
      <c r="C402" t="s">
        <v>116</v>
      </c>
      <c r="D402" t="s">
        <v>2088</v>
      </c>
      <c r="E402">
        <v>80.591999999999999</v>
      </c>
      <c r="F402" t="s">
        <v>1923</v>
      </c>
      <c r="G402" s="151">
        <v>389694</v>
      </c>
      <c r="H402">
        <v>0.171022131654719</v>
      </c>
      <c r="I402">
        <v>-107370</v>
      </c>
      <c r="J402">
        <v>0</v>
      </c>
      <c r="K402">
        <v>0.78982475574352995</v>
      </c>
      <c r="L402" s="152">
        <v>126572.5739</v>
      </c>
      <c r="M402" s="151">
        <v>32616.5</v>
      </c>
      <c r="N402">
        <v>102</v>
      </c>
      <c r="O402">
        <v>119.847763</v>
      </c>
      <c r="P402">
        <v>2</v>
      </c>
      <c r="Q402">
        <v>-26.872295000000001</v>
      </c>
      <c r="R402">
        <v>11815.1</v>
      </c>
      <c r="S402">
        <v>2513.851467</v>
      </c>
      <c r="T402">
        <v>3179.6266206001401</v>
      </c>
      <c r="U402">
        <v>0.44602847730621298</v>
      </c>
      <c r="V402">
        <v>0.170235981567641</v>
      </c>
      <c r="W402">
        <v>3.2607558193492897E-2</v>
      </c>
      <c r="X402">
        <v>9341.1</v>
      </c>
      <c r="Y402">
        <v>161.35</v>
      </c>
      <c r="Z402">
        <v>64910.543538890597</v>
      </c>
      <c r="AA402">
        <v>15.0181818181818</v>
      </c>
      <c r="AB402">
        <v>15.580114453052399</v>
      </c>
      <c r="AC402">
        <v>16</v>
      </c>
      <c r="AD402">
        <v>157.1157166875</v>
      </c>
      <c r="AE402">
        <v>0.3271</v>
      </c>
      <c r="AF402">
        <v>0.100717584804798</v>
      </c>
      <c r="AG402">
        <v>0.18833530678107699</v>
      </c>
      <c r="AH402">
        <v>0.29828149681920701</v>
      </c>
      <c r="AI402">
        <v>160.84840544797399</v>
      </c>
      <c r="AJ402">
        <v>6.8705555596774097</v>
      </c>
      <c r="AK402">
        <v>1.44135007134926</v>
      </c>
      <c r="AL402">
        <v>3.8464724779831299</v>
      </c>
      <c r="AM402">
        <v>3</v>
      </c>
      <c r="AN402">
        <v>1.27540833848401</v>
      </c>
      <c r="AO402">
        <v>32</v>
      </c>
      <c r="AP402">
        <v>0</v>
      </c>
      <c r="AQ402">
        <v>28.88</v>
      </c>
      <c r="AR402">
        <v>3.5242794362157199</v>
      </c>
      <c r="AS402">
        <v>472346.44</v>
      </c>
      <c r="AT402">
        <v>0.54378047043673405</v>
      </c>
      <c r="AU402">
        <v>29701354.420000002</v>
      </c>
    </row>
    <row r="403" spans="1:47" ht="14.5" x14ac:dyDescent="0.35">
      <c r="A403" s="150" t="s">
        <v>1168</v>
      </c>
      <c r="B403" s="150" t="s">
        <v>768</v>
      </c>
      <c r="C403" t="s">
        <v>266</v>
      </c>
      <c r="D403" t="s">
        <v>2088</v>
      </c>
      <c r="E403">
        <v>93.209000000000003</v>
      </c>
      <c r="F403" t="s">
        <v>1923</v>
      </c>
      <c r="G403" s="151">
        <v>418734</v>
      </c>
      <c r="H403">
        <v>0.42522850695902098</v>
      </c>
      <c r="I403">
        <v>543980</v>
      </c>
      <c r="J403">
        <v>0</v>
      </c>
      <c r="K403">
        <v>0.76969313744410395</v>
      </c>
      <c r="L403" s="152">
        <v>149670.0042</v>
      </c>
      <c r="M403" s="151">
        <v>36227.5</v>
      </c>
      <c r="N403">
        <v>110</v>
      </c>
      <c r="O403">
        <v>31.889976999999998</v>
      </c>
      <c r="P403">
        <v>0</v>
      </c>
      <c r="Q403">
        <v>24.811077000000001</v>
      </c>
      <c r="R403">
        <v>11749.4</v>
      </c>
      <c r="S403">
        <v>1310.9795300000001</v>
      </c>
      <c r="T403">
        <v>1518.7340611854499</v>
      </c>
      <c r="U403">
        <v>0.26023963089644903</v>
      </c>
      <c r="V403">
        <v>0.141098116917203</v>
      </c>
      <c r="W403">
        <v>9.1358367738968403E-3</v>
      </c>
      <c r="X403">
        <v>10142.1</v>
      </c>
      <c r="Y403">
        <v>81.87</v>
      </c>
      <c r="Z403">
        <v>57809.029681201901</v>
      </c>
      <c r="AA403">
        <v>15.306930693069299</v>
      </c>
      <c r="AB403">
        <v>16.0129416147551</v>
      </c>
      <c r="AC403">
        <v>14.33</v>
      </c>
      <c r="AD403">
        <v>91.484963712491293</v>
      </c>
      <c r="AE403">
        <v>0.23899999999999999</v>
      </c>
      <c r="AF403">
        <v>0.108314548305188</v>
      </c>
      <c r="AG403">
        <v>0.21734510470662899</v>
      </c>
      <c r="AH403">
        <v>0.32892169583087599</v>
      </c>
      <c r="AI403">
        <v>134.86099207056299</v>
      </c>
      <c r="AJ403">
        <v>6.7749163461538497</v>
      </c>
      <c r="AK403">
        <v>1.6443831447963799</v>
      </c>
      <c r="AL403">
        <v>3.12420871040724</v>
      </c>
      <c r="AM403">
        <v>2.5</v>
      </c>
      <c r="AN403">
        <v>1.25251204255139</v>
      </c>
      <c r="AO403">
        <v>73</v>
      </c>
      <c r="AP403">
        <v>1.7333333333333301E-2</v>
      </c>
      <c r="AQ403">
        <v>9.8800000000000008</v>
      </c>
      <c r="AR403">
        <v>3.2883310185185199</v>
      </c>
      <c r="AS403">
        <v>150249.78</v>
      </c>
      <c r="AT403">
        <v>0.58488496934976697</v>
      </c>
      <c r="AU403">
        <v>15403214.65</v>
      </c>
    </row>
    <row r="404" spans="1:47" ht="14.5" x14ac:dyDescent="0.35">
      <c r="A404" s="150" t="s">
        <v>1169</v>
      </c>
      <c r="B404" s="150" t="s">
        <v>261</v>
      </c>
      <c r="C404" t="s">
        <v>144</v>
      </c>
      <c r="D404" t="s">
        <v>2085</v>
      </c>
      <c r="E404">
        <v>70.775999999999996</v>
      </c>
      <c r="F404" t="s">
        <v>1924</v>
      </c>
      <c r="G404" s="151">
        <v>2491535</v>
      </c>
      <c r="H404">
        <v>0.464228042310876</v>
      </c>
      <c r="I404">
        <v>2491535</v>
      </c>
      <c r="J404">
        <v>0</v>
      </c>
      <c r="K404">
        <v>0.69782679382719504</v>
      </c>
      <c r="L404" s="152">
        <v>246094.67430000001</v>
      </c>
      <c r="M404" s="151">
        <v>36575</v>
      </c>
      <c r="N404">
        <v>54</v>
      </c>
      <c r="O404">
        <v>90.020881000000003</v>
      </c>
      <c r="P404">
        <v>29.588626000000001</v>
      </c>
      <c r="Q404">
        <v>-60.287739999999999</v>
      </c>
      <c r="R404">
        <v>18690.2</v>
      </c>
      <c r="S404">
        <v>1692.24523</v>
      </c>
      <c r="T404">
        <v>2463.73026925145</v>
      </c>
      <c r="U404">
        <v>0.98751836989961606</v>
      </c>
      <c r="V404">
        <v>0.17289072990916299</v>
      </c>
      <c r="W404">
        <v>4.4423291416220999E-2</v>
      </c>
      <c r="X404">
        <v>12837.6</v>
      </c>
      <c r="Y404">
        <v>126.48</v>
      </c>
      <c r="Z404">
        <v>78545.800996204896</v>
      </c>
      <c r="AA404">
        <v>14.8819444444444</v>
      </c>
      <c r="AB404">
        <v>13.3795479917774</v>
      </c>
      <c r="AC404">
        <v>15.2</v>
      </c>
      <c r="AD404">
        <v>111.33192302631601</v>
      </c>
      <c r="AE404">
        <v>0.49059999999999998</v>
      </c>
      <c r="AF404">
        <v>0.12557445421527699</v>
      </c>
      <c r="AG404">
        <v>0.103042470422772</v>
      </c>
      <c r="AH404">
        <v>0.23263729435656899</v>
      </c>
      <c r="AI404">
        <v>351.05550275358098</v>
      </c>
      <c r="AJ404">
        <v>4.3847137215691001</v>
      </c>
      <c r="AK404">
        <v>0.99405413821893596</v>
      </c>
      <c r="AL404">
        <v>2.32962783972313</v>
      </c>
      <c r="AM404">
        <v>2.5499999999999998</v>
      </c>
      <c r="AN404">
        <v>0.15752714252948699</v>
      </c>
      <c r="AO404">
        <v>3</v>
      </c>
      <c r="AP404">
        <v>0.119402985074627</v>
      </c>
      <c r="AQ404">
        <v>8.67</v>
      </c>
      <c r="AR404" t="s">
        <v>1553</v>
      </c>
      <c r="AS404">
        <v>-133284.54999999999</v>
      </c>
      <c r="AT404" t="s">
        <v>1553</v>
      </c>
      <c r="AU404">
        <v>31628400.489999998</v>
      </c>
    </row>
    <row r="405" spans="1:47" ht="14.5" x14ac:dyDescent="0.35">
      <c r="A405" s="150" t="s">
        <v>1170</v>
      </c>
      <c r="B405" s="150" t="s">
        <v>542</v>
      </c>
      <c r="C405" t="s">
        <v>207</v>
      </c>
      <c r="D405" t="s">
        <v>2085</v>
      </c>
      <c r="E405">
        <v>79.632000000000005</v>
      </c>
      <c r="F405" t="s">
        <v>1925</v>
      </c>
      <c r="G405" s="151">
        <v>272854</v>
      </c>
      <c r="H405">
        <v>0.62340173338458604</v>
      </c>
      <c r="I405">
        <v>182211</v>
      </c>
      <c r="J405">
        <v>0</v>
      </c>
      <c r="K405">
        <v>0.725582973314852</v>
      </c>
      <c r="L405" s="152">
        <v>156374.95619999999</v>
      </c>
      <c r="M405" s="151">
        <v>31763</v>
      </c>
      <c r="N405">
        <v>26</v>
      </c>
      <c r="O405">
        <v>18.917718000000001</v>
      </c>
      <c r="P405">
        <v>0</v>
      </c>
      <c r="Q405">
        <v>-6.3592139999999802</v>
      </c>
      <c r="R405">
        <v>13419.4</v>
      </c>
      <c r="S405">
        <v>1122.478523</v>
      </c>
      <c r="T405">
        <v>1562.0996123231901</v>
      </c>
      <c r="U405">
        <v>0.99981693992732201</v>
      </c>
      <c r="V405">
        <v>0.12974227035611599</v>
      </c>
      <c r="W405">
        <v>0</v>
      </c>
      <c r="X405">
        <v>9642.7999999999993</v>
      </c>
      <c r="Y405">
        <v>79.47</v>
      </c>
      <c r="Z405">
        <v>64824.373725934303</v>
      </c>
      <c r="AA405">
        <v>15.707317073170699</v>
      </c>
      <c r="AB405">
        <v>14.1245567258085</v>
      </c>
      <c r="AC405">
        <v>9.25</v>
      </c>
      <c r="AD405">
        <v>121.349029513514</v>
      </c>
      <c r="AE405">
        <v>0.21390000000000001</v>
      </c>
      <c r="AF405">
        <v>0.110471124546073</v>
      </c>
      <c r="AG405">
        <v>0.185041228131821</v>
      </c>
      <c r="AH405">
        <v>0.297854191297731</v>
      </c>
      <c r="AI405">
        <v>0</v>
      </c>
      <c r="AJ405" t="s">
        <v>1553</v>
      </c>
      <c r="AK405" t="s">
        <v>1553</v>
      </c>
      <c r="AL405" t="s">
        <v>1553</v>
      </c>
      <c r="AM405">
        <v>1.5</v>
      </c>
      <c r="AN405">
        <v>0.967767908932886</v>
      </c>
      <c r="AO405">
        <v>161</v>
      </c>
      <c r="AP405">
        <v>1.31233595800525E-2</v>
      </c>
      <c r="AQ405">
        <v>2.29</v>
      </c>
      <c r="AR405">
        <v>2.74487230201035</v>
      </c>
      <c r="AS405">
        <v>263257.63</v>
      </c>
      <c r="AT405">
        <v>0.68033966888350605</v>
      </c>
      <c r="AU405">
        <v>15062980.199999999</v>
      </c>
    </row>
    <row r="406" spans="1:47" ht="14.5" x14ac:dyDescent="0.35">
      <c r="A406" s="150" t="s">
        <v>1171</v>
      </c>
      <c r="B406" s="150" t="s">
        <v>514</v>
      </c>
      <c r="C406" t="s">
        <v>144</v>
      </c>
      <c r="D406" t="s">
        <v>2086</v>
      </c>
      <c r="E406">
        <v>82.896000000000001</v>
      </c>
      <c r="F406" t="s">
        <v>1926</v>
      </c>
      <c r="G406" s="151">
        <v>-372737</v>
      </c>
      <c r="H406">
        <v>0.43807823819101099</v>
      </c>
      <c r="I406">
        <v>-328633</v>
      </c>
      <c r="J406">
        <v>0</v>
      </c>
      <c r="K406">
        <v>0.88578937750808695</v>
      </c>
      <c r="L406" s="152">
        <v>160037.27470000001</v>
      </c>
      <c r="M406" s="151">
        <v>43981</v>
      </c>
      <c r="N406">
        <v>175</v>
      </c>
      <c r="O406">
        <v>140.039659</v>
      </c>
      <c r="P406">
        <v>1.39</v>
      </c>
      <c r="Q406">
        <v>-134.19298900000001</v>
      </c>
      <c r="R406">
        <v>12101.7</v>
      </c>
      <c r="S406">
        <v>7326.991325</v>
      </c>
      <c r="T406">
        <v>9169.5442364685496</v>
      </c>
      <c r="U406">
        <v>0.28236472956380898</v>
      </c>
      <c r="V406">
        <v>0.16741238273542</v>
      </c>
      <c r="W406">
        <v>1.6677500433644899E-2</v>
      </c>
      <c r="X406">
        <v>9670</v>
      </c>
      <c r="Y406">
        <v>427.06</v>
      </c>
      <c r="Z406">
        <v>80397.674237811996</v>
      </c>
      <c r="AA406">
        <v>13.3187066974596</v>
      </c>
      <c r="AB406">
        <v>17.156819475015201</v>
      </c>
      <c r="AC406">
        <v>38.1</v>
      </c>
      <c r="AD406">
        <v>192.309483595801</v>
      </c>
      <c r="AE406" t="s">
        <v>1553</v>
      </c>
      <c r="AF406">
        <v>0.112083486049666</v>
      </c>
      <c r="AG406">
        <v>0.14834983180389399</v>
      </c>
      <c r="AH406">
        <v>0.26201975591662102</v>
      </c>
      <c r="AI406">
        <v>133.57378992119899</v>
      </c>
      <c r="AJ406">
        <v>5.9584625531575703</v>
      </c>
      <c r="AK406">
        <v>1.0600453052741701</v>
      </c>
      <c r="AL406">
        <v>3.76413088258434</v>
      </c>
      <c r="AM406">
        <v>4.5599999999999996</v>
      </c>
      <c r="AN406">
        <v>0.83292700052664903</v>
      </c>
      <c r="AO406">
        <v>28</v>
      </c>
      <c r="AP406">
        <v>0.30147058823529399</v>
      </c>
      <c r="AQ406">
        <v>53.89</v>
      </c>
      <c r="AR406">
        <v>4.71327109923085</v>
      </c>
      <c r="AS406">
        <v>1189638.8999999999</v>
      </c>
      <c r="AT406">
        <v>0.293305171129631</v>
      </c>
      <c r="AU406">
        <v>88669108.079999998</v>
      </c>
    </row>
    <row r="407" spans="1:47" ht="14.5" x14ac:dyDescent="0.35">
      <c r="A407" s="150" t="s">
        <v>1172</v>
      </c>
      <c r="B407" s="150" t="s">
        <v>262</v>
      </c>
      <c r="C407" t="s">
        <v>140</v>
      </c>
      <c r="D407" t="s">
        <v>2087</v>
      </c>
      <c r="E407">
        <v>103.917</v>
      </c>
      <c r="F407" t="s">
        <v>1927</v>
      </c>
      <c r="G407" s="151">
        <v>1923077</v>
      </c>
      <c r="H407">
        <v>0.39809363703013301</v>
      </c>
      <c r="I407">
        <v>1715192</v>
      </c>
      <c r="J407">
        <v>0</v>
      </c>
      <c r="K407">
        <v>0.79142805349343104</v>
      </c>
      <c r="L407" s="152">
        <v>192714.64739999999</v>
      </c>
      <c r="M407" s="151">
        <v>67777.5</v>
      </c>
      <c r="N407">
        <v>47</v>
      </c>
      <c r="O407">
        <v>22.541855999999999</v>
      </c>
      <c r="P407">
        <v>0</v>
      </c>
      <c r="Q407">
        <v>-5.0852870000000001</v>
      </c>
      <c r="R407">
        <v>14324</v>
      </c>
      <c r="S407">
        <v>2055.0638789999998</v>
      </c>
      <c r="T407">
        <v>2347.5981469107201</v>
      </c>
      <c r="U407">
        <v>2.0854497243586699E-2</v>
      </c>
      <c r="V407">
        <v>0.124885541331633</v>
      </c>
      <c r="W407">
        <v>1.1164062214535199E-2</v>
      </c>
      <c r="X407">
        <v>12539.1</v>
      </c>
      <c r="Y407">
        <v>140.88</v>
      </c>
      <c r="Z407">
        <v>72790.651618398595</v>
      </c>
      <c r="AA407">
        <v>13.6458333333333</v>
      </c>
      <c r="AB407">
        <v>14.587335881601399</v>
      </c>
      <c r="AC407">
        <v>8.08</v>
      </c>
      <c r="AD407">
        <v>254.339588985148</v>
      </c>
      <c r="AE407">
        <v>0.23899999999999999</v>
      </c>
      <c r="AF407">
        <v>0.10966051476901099</v>
      </c>
      <c r="AG407">
        <v>0.17436418344403301</v>
      </c>
      <c r="AH407">
        <v>0.28568111798833001</v>
      </c>
      <c r="AI407">
        <v>118.05034504234</v>
      </c>
      <c r="AJ407">
        <v>10.744735182460101</v>
      </c>
      <c r="AK407">
        <v>1.03901002056875</v>
      </c>
      <c r="AL407">
        <v>6.0705564692643499</v>
      </c>
      <c r="AM407">
        <v>1.8</v>
      </c>
      <c r="AN407" t="s">
        <v>1553</v>
      </c>
      <c r="AO407">
        <v>2</v>
      </c>
      <c r="AP407">
        <v>0.38333333333333303</v>
      </c>
      <c r="AQ407" t="s">
        <v>1553</v>
      </c>
      <c r="AR407">
        <v>3.9068368322435099</v>
      </c>
      <c r="AS407">
        <v>158498.56</v>
      </c>
      <c r="AT407">
        <v>0.35347644133580097</v>
      </c>
      <c r="AU407">
        <v>29436724</v>
      </c>
    </row>
    <row r="408" spans="1:47" ht="14.5" x14ac:dyDescent="0.35">
      <c r="A408" s="150" t="s">
        <v>1549</v>
      </c>
      <c r="B408" s="150" t="s">
        <v>263</v>
      </c>
      <c r="C408" t="s">
        <v>172</v>
      </c>
      <c r="D408" t="s">
        <v>2089</v>
      </c>
      <c r="E408">
        <v>71.218999999999994</v>
      </c>
      <c r="F408" t="s">
        <v>1669</v>
      </c>
      <c r="G408" s="151">
        <v>1898415</v>
      </c>
      <c r="H408">
        <v>0.54208145977357203</v>
      </c>
      <c r="I408">
        <v>1151224</v>
      </c>
      <c r="J408">
        <v>0</v>
      </c>
      <c r="K408">
        <v>0.68691570376421696</v>
      </c>
      <c r="L408" s="152">
        <v>277652.36259999999</v>
      </c>
      <c r="M408" s="151">
        <v>34770.5</v>
      </c>
      <c r="N408">
        <v>66</v>
      </c>
      <c r="O408">
        <v>25.740493000000001</v>
      </c>
      <c r="P408">
        <v>0</v>
      </c>
      <c r="Q408">
        <v>-27.576049000000001</v>
      </c>
      <c r="R408">
        <v>18912</v>
      </c>
      <c r="S408">
        <v>838.42401500000005</v>
      </c>
      <c r="T408">
        <v>1103.9987081254901</v>
      </c>
      <c r="U408">
        <v>0.68071720965673899</v>
      </c>
      <c r="V408">
        <v>0.152892097204539</v>
      </c>
      <c r="W408">
        <v>2.22852920070521E-2</v>
      </c>
      <c r="X408">
        <v>14362.6</v>
      </c>
      <c r="Y408">
        <v>73.53</v>
      </c>
      <c r="Z408">
        <v>63626.012375901002</v>
      </c>
      <c r="AA408">
        <v>10.977011494252899</v>
      </c>
      <c r="AB408">
        <v>11.402475384196901</v>
      </c>
      <c r="AC408">
        <v>10</v>
      </c>
      <c r="AD408">
        <v>83.842401499999994</v>
      </c>
      <c r="AE408">
        <v>0.51590000000000003</v>
      </c>
      <c r="AF408">
        <v>0.11488540568741699</v>
      </c>
      <c r="AG408">
        <v>0.14646412498328501</v>
      </c>
      <c r="AH408">
        <v>0.26369203584402401</v>
      </c>
      <c r="AI408">
        <v>322.44782492304898</v>
      </c>
      <c r="AJ408">
        <v>5.3690329871129103</v>
      </c>
      <c r="AK408">
        <v>1.19212503883883</v>
      </c>
      <c r="AL408">
        <v>2.6937539763563998</v>
      </c>
      <c r="AM408">
        <v>3.3</v>
      </c>
      <c r="AN408">
        <v>1.2146185428452301</v>
      </c>
      <c r="AO408">
        <v>36</v>
      </c>
      <c r="AP408">
        <v>0.17120622568093399</v>
      </c>
      <c r="AQ408">
        <v>5.72</v>
      </c>
      <c r="AR408">
        <v>4.1663976632589197</v>
      </c>
      <c r="AS408">
        <v>22835.34</v>
      </c>
      <c r="AT408">
        <v>0.52236231700866897</v>
      </c>
      <c r="AU408">
        <v>15856240.65</v>
      </c>
    </row>
    <row r="409" spans="1:47" ht="14.5" x14ac:dyDescent="0.35">
      <c r="A409" s="150" t="s">
        <v>1173</v>
      </c>
      <c r="B409" s="150" t="s">
        <v>698</v>
      </c>
      <c r="C409" t="s">
        <v>180</v>
      </c>
      <c r="D409" t="s">
        <v>2085</v>
      </c>
      <c r="E409">
        <v>86.058000000000007</v>
      </c>
      <c r="F409" t="s">
        <v>1928</v>
      </c>
      <c r="G409" s="151">
        <v>97091</v>
      </c>
      <c r="H409">
        <v>0.393696148396107</v>
      </c>
      <c r="I409">
        <v>-469273</v>
      </c>
      <c r="J409">
        <v>0</v>
      </c>
      <c r="K409">
        <v>0.71669431809351203</v>
      </c>
      <c r="L409" s="152">
        <v>200408.53510000001</v>
      </c>
      <c r="M409" s="151">
        <v>37285.5</v>
      </c>
      <c r="N409">
        <v>15</v>
      </c>
      <c r="O409">
        <v>14.824961</v>
      </c>
      <c r="P409">
        <v>0</v>
      </c>
      <c r="Q409">
        <v>190.912488</v>
      </c>
      <c r="R409">
        <v>12785.5</v>
      </c>
      <c r="S409">
        <v>687.93340000000001</v>
      </c>
      <c r="T409">
        <v>817.97655872840301</v>
      </c>
      <c r="U409">
        <v>0.21864590671131801</v>
      </c>
      <c r="V409">
        <v>0.14456192852389499</v>
      </c>
      <c r="W409">
        <v>0</v>
      </c>
      <c r="X409">
        <v>10752.8</v>
      </c>
      <c r="Y409">
        <v>50.15</v>
      </c>
      <c r="Z409">
        <v>57714.560319042903</v>
      </c>
      <c r="AA409">
        <v>13.4150943396226</v>
      </c>
      <c r="AB409">
        <v>13.7175154536391</v>
      </c>
      <c r="AC409">
        <v>8.2200000000000006</v>
      </c>
      <c r="AD409">
        <v>83.690194647202006</v>
      </c>
      <c r="AE409">
        <v>0.28939999999999999</v>
      </c>
      <c r="AF409">
        <v>0.10939662451233199</v>
      </c>
      <c r="AG409">
        <v>0.141706407767379</v>
      </c>
      <c r="AH409">
        <v>0.25495854170622201</v>
      </c>
      <c r="AI409">
        <v>245.34787815215799</v>
      </c>
      <c r="AJ409">
        <v>6.4902119881741598</v>
      </c>
      <c r="AK409">
        <v>1.4743723005278999</v>
      </c>
      <c r="AL409">
        <v>2.4331865768471901</v>
      </c>
      <c r="AM409">
        <v>2.5</v>
      </c>
      <c r="AN409">
        <v>1.3443615511132401</v>
      </c>
      <c r="AO409">
        <v>63</v>
      </c>
      <c r="AP409">
        <v>1.33689839572193E-2</v>
      </c>
      <c r="AQ409">
        <v>5.84</v>
      </c>
      <c r="AR409">
        <v>2.8216595207407198</v>
      </c>
      <c r="AS409">
        <v>207949.97</v>
      </c>
      <c r="AT409">
        <v>0.69136214510170801</v>
      </c>
      <c r="AU409">
        <v>8795551.8900000006</v>
      </c>
    </row>
    <row r="410" spans="1:47" ht="14.5" x14ac:dyDescent="0.35">
      <c r="A410" s="150" t="s">
        <v>1174</v>
      </c>
      <c r="B410" s="150" t="s">
        <v>473</v>
      </c>
      <c r="C410" t="s">
        <v>161</v>
      </c>
      <c r="D410" t="s">
        <v>2087</v>
      </c>
      <c r="E410">
        <v>87.867999999999995</v>
      </c>
      <c r="F410" t="s">
        <v>1929</v>
      </c>
      <c r="G410" s="151">
        <v>51703544</v>
      </c>
      <c r="H410">
        <v>0.497703735448635</v>
      </c>
      <c r="I410">
        <v>51653544</v>
      </c>
      <c r="J410">
        <v>2.76489647488603E-3</v>
      </c>
      <c r="K410">
        <v>0.76278032693206699</v>
      </c>
      <c r="L410" s="152">
        <v>220508.4442</v>
      </c>
      <c r="M410" s="151">
        <v>76712</v>
      </c>
      <c r="N410">
        <v>402</v>
      </c>
      <c r="O410">
        <v>241.44905900000001</v>
      </c>
      <c r="P410">
        <v>0</v>
      </c>
      <c r="Q410">
        <v>-35.650798999999999</v>
      </c>
      <c r="R410">
        <v>13423.6</v>
      </c>
      <c r="S410">
        <v>21802.667801</v>
      </c>
      <c r="T410">
        <v>26253.5152743984</v>
      </c>
      <c r="U410">
        <v>6.4258211370616894E-2</v>
      </c>
      <c r="V410">
        <v>0.13765233784199299</v>
      </c>
      <c r="W410">
        <v>2.91692701922849E-2</v>
      </c>
      <c r="X410">
        <v>11147.8</v>
      </c>
      <c r="Y410">
        <v>1383.81</v>
      </c>
      <c r="Z410">
        <v>81951.664274719806</v>
      </c>
      <c r="AA410">
        <v>10.6166439290587</v>
      </c>
      <c r="AB410">
        <v>15.755535659519699</v>
      </c>
      <c r="AC410">
        <v>118.5</v>
      </c>
      <c r="AD410">
        <v>183.988757814346</v>
      </c>
      <c r="AE410" t="s">
        <v>1553</v>
      </c>
      <c r="AF410">
        <v>0.10507799043428399</v>
      </c>
      <c r="AG410">
        <v>0.149596390297801</v>
      </c>
      <c r="AH410">
        <v>0.25610642356621999</v>
      </c>
      <c r="AI410">
        <v>146.68108642435601</v>
      </c>
      <c r="AJ410">
        <v>6.8429738536646996</v>
      </c>
      <c r="AK410">
        <v>1.1004801692537201</v>
      </c>
      <c r="AL410">
        <v>4.0949274789957197</v>
      </c>
      <c r="AM410">
        <v>1.5</v>
      </c>
      <c r="AN410">
        <v>1.0671459248659501</v>
      </c>
      <c r="AO410">
        <v>95</v>
      </c>
      <c r="AP410">
        <v>4.1312494287542301E-2</v>
      </c>
      <c r="AQ410">
        <v>110.87</v>
      </c>
      <c r="AR410">
        <v>3.48720537654583</v>
      </c>
      <c r="AS410">
        <v>4590103.9800000004</v>
      </c>
      <c r="AT410">
        <v>0.59184067167063403</v>
      </c>
      <c r="AU410">
        <v>292670170.75</v>
      </c>
    </row>
    <row r="411" spans="1:47" ht="14.5" x14ac:dyDescent="0.35">
      <c r="A411" s="150" t="s">
        <v>1175</v>
      </c>
      <c r="B411" s="150" t="s">
        <v>459</v>
      </c>
      <c r="C411" t="s">
        <v>108</v>
      </c>
      <c r="D411" t="s">
        <v>2086</v>
      </c>
      <c r="E411">
        <v>87.031000000000006</v>
      </c>
      <c r="F411" t="s">
        <v>1930</v>
      </c>
      <c r="G411" s="151">
        <v>3879715</v>
      </c>
      <c r="H411">
        <v>0.185358372852613</v>
      </c>
      <c r="I411">
        <v>4295515</v>
      </c>
      <c r="J411">
        <v>1.9436143014846599E-2</v>
      </c>
      <c r="K411">
        <v>0.761844778234677</v>
      </c>
      <c r="L411" s="152">
        <v>170507.28589999999</v>
      </c>
      <c r="M411" s="151">
        <v>45000</v>
      </c>
      <c r="N411">
        <v>0</v>
      </c>
      <c r="O411">
        <v>44.978321000000001</v>
      </c>
      <c r="P411">
        <v>0</v>
      </c>
      <c r="Q411">
        <v>-18.664017000000001</v>
      </c>
      <c r="R411">
        <v>14030.5</v>
      </c>
      <c r="S411">
        <v>3378.6129190000001</v>
      </c>
      <c r="T411">
        <v>4157.38380947113</v>
      </c>
      <c r="U411">
        <v>0.10806819862278499</v>
      </c>
      <c r="V411">
        <v>0.154961618436883</v>
      </c>
      <c r="W411">
        <v>7.8140321584438902E-3</v>
      </c>
      <c r="X411">
        <v>11402.3</v>
      </c>
      <c r="Y411">
        <v>194.8</v>
      </c>
      <c r="Z411">
        <v>83196.223100616</v>
      </c>
      <c r="AA411">
        <v>14.6108374384236</v>
      </c>
      <c r="AB411">
        <v>17.344008824435299</v>
      </c>
      <c r="AC411">
        <v>20</v>
      </c>
      <c r="AD411">
        <v>168.93064595000001</v>
      </c>
      <c r="AE411">
        <v>0.3271</v>
      </c>
      <c r="AF411">
        <v>0.11420957293431901</v>
      </c>
      <c r="AG411">
        <v>0.16787459262741999</v>
      </c>
      <c r="AH411">
        <v>0.285531184487473</v>
      </c>
      <c r="AI411">
        <v>0</v>
      </c>
      <c r="AJ411" t="s">
        <v>1553</v>
      </c>
      <c r="AK411" t="s">
        <v>1553</v>
      </c>
      <c r="AL411" t="s">
        <v>1553</v>
      </c>
      <c r="AM411">
        <v>1</v>
      </c>
      <c r="AN411">
        <v>1.0307468599082701</v>
      </c>
      <c r="AO411">
        <v>16</v>
      </c>
      <c r="AP411">
        <v>3.9981185324553199E-2</v>
      </c>
      <c r="AQ411">
        <v>128.38</v>
      </c>
      <c r="AR411">
        <v>3.0944567987943801</v>
      </c>
      <c r="AS411">
        <v>919451.52</v>
      </c>
      <c r="AT411">
        <v>0.52015593312645902</v>
      </c>
      <c r="AU411">
        <v>47403650.039999999</v>
      </c>
    </row>
    <row r="412" spans="1:47" ht="14.5" x14ac:dyDescent="0.35">
      <c r="A412" s="150" t="s">
        <v>1176</v>
      </c>
      <c r="B412" s="150" t="s">
        <v>678</v>
      </c>
      <c r="C412" t="s">
        <v>227</v>
      </c>
      <c r="D412" t="s">
        <v>2089</v>
      </c>
      <c r="E412">
        <v>88.822000000000003</v>
      </c>
      <c r="F412" t="s">
        <v>1931</v>
      </c>
      <c r="G412" s="151">
        <v>2009580</v>
      </c>
      <c r="H412">
        <v>0.371085184763152</v>
      </c>
      <c r="I412">
        <v>2012724</v>
      </c>
      <c r="J412">
        <v>7.7175406741260798E-3</v>
      </c>
      <c r="K412">
        <v>0.70714572017195698</v>
      </c>
      <c r="L412" s="152">
        <v>185466.94089999999</v>
      </c>
      <c r="M412" s="151">
        <v>37454</v>
      </c>
      <c r="N412">
        <v>82</v>
      </c>
      <c r="O412">
        <v>87.209547999999998</v>
      </c>
      <c r="P412">
        <v>3</v>
      </c>
      <c r="Q412">
        <v>323.31990400000001</v>
      </c>
      <c r="R412">
        <v>9985.2999999999993</v>
      </c>
      <c r="S412">
        <v>1927.1675310000001</v>
      </c>
      <c r="T412">
        <v>2247.0371840466901</v>
      </c>
      <c r="U412">
        <v>0.29546491565501598</v>
      </c>
      <c r="V412">
        <v>0.11974927466749601</v>
      </c>
      <c r="W412">
        <v>1.18197918103053E-2</v>
      </c>
      <c r="X412">
        <v>8563.9</v>
      </c>
      <c r="Y412">
        <v>104.98</v>
      </c>
      <c r="Z412">
        <v>61537.302343303498</v>
      </c>
      <c r="AA412">
        <v>15.6146788990826</v>
      </c>
      <c r="AB412">
        <v>18.357473147266099</v>
      </c>
      <c r="AC412">
        <v>10</v>
      </c>
      <c r="AD412">
        <v>192.71675310000001</v>
      </c>
      <c r="AE412">
        <v>0.55349999999999999</v>
      </c>
      <c r="AF412">
        <v>0.132131848343293</v>
      </c>
      <c r="AG412">
        <v>0.13932864701848199</v>
      </c>
      <c r="AH412">
        <v>0.28338295718990397</v>
      </c>
      <c r="AI412">
        <v>175.75431017367001</v>
      </c>
      <c r="AJ412">
        <v>5.4004380764552398</v>
      </c>
      <c r="AK412">
        <v>0.98379929024410395</v>
      </c>
      <c r="AL412">
        <v>2.4879467564982201</v>
      </c>
      <c r="AM412">
        <v>1</v>
      </c>
      <c r="AN412">
        <v>1.07338938744866</v>
      </c>
      <c r="AO412">
        <v>40</v>
      </c>
      <c r="AP412">
        <v>2.7811366384522401E-2</v>
      </c>
      <c r="AQ412">
        <v>20.399999999999999</v>
      </c>
      <c r="AR412">
        <v>2.9186377260849499</v>
      </c>
      <c r="AS412">
        <v>393293.5</v>
      </c>
      <c r="AT412">
        <v>0.58158179687365996</v>
      </c>
      <c r="AU412">
        <v>19243375.02</v>
      </c>
    </row>
    <row r="413" spans="1:47" ht="14.5" x14ac:dyDescent="0.35">
      <c r="A413" s="150" t="s">
        <v>1177</v>
      </c>
      <c r="B413" s="150" t="s">
        <v>460</v>
      </c>
      <c r="C413" t="s">
        <v>108</v>
      </c>
      <c r="D413" t="s">
        <v>2087</v>
      </c>
      <c r="E413">
        <v>96.900999999999996</v>
      </c>
      <c r="F413" t="s">
        <v>1932</v>
      </c>
      <c r="G413" s="151">
        <v>1926032</v>
      </c>
      <c r="H413">
        <v>0.492216503875605</v>
      </c>
      <c r="I413">
        <v>1382656</v>
      </c>
      <c r="J413">
        <v>0</v>
      </c>
      <c r="K413">
        <v>0.81102038627216599</v>
      </c>
      <c r="L413" s="152">
        <v>585404.88029999996</v>
      </c>
      <c r="M413" s="151">
        <v>76766</v>
      </c>
      <c r="N413">
        <v>13</v>
      </c>
      <c r="O413">
        <v>14.546243</v>
      </c>
      <c r="P413">
        <v>0</v>
      </c>
      <c r="Q413">
        <v>-1</v>
      </c>
      <c r="R413">
        <v>25446.6</v>
      </c>
      <c r="S413">
        <v>1952.4229760000001</v>
      </c>
      <c r="T413">
        <v>2389.6424930204998</v>
      </c>
      <c r="U413">
        <v>0.120412662568462</v>
      </c>
      <c r="V413">
        <v>0.14544304768517499</v>
      </c>
      <c r="W413">
        <v>2.72087634969524E-2</v>
      </c>
      <c r="X413">
        <v>20790.8</v>
      </c>
      <c r="Y413">
        <v>159.38</v>
      </c>
      <c r="Z413">
        <v>98761.478604592805</v>
      </c>
      <c r="AA413">
        <v>18.645962732919301</v>
      </c>
      <c r="AB413">
        <v>12.250112787049799</v>
      </c>
      <c r="AC413">
        <v>21</v>
      </c>
      <c r="AD413">
        <v>92.972522666666706</v>
      </c>
      <c r="AE413" t="s">
        <v>1553</v>
      </c>
      <c r="AF413">
        <v>0.116839922798968</v>
      </c>
      <c r="AG413">
        <v>0.13905868014530501</v>
      </c>
      <c r="AH413">
        <v>0.269940353595086</v>
      </c>
      <c r="AI413">
        <v>249.97144880966599</v>
      </c>
      <c r="AJ413">
        <v>9.3540460198750104</v>
      </c>
      <c r="AK413">
        <v>1.79951492674931</v>
      </c>
      <c r="AL413">
        <v>5.3850892326605901</v>
      </c>
      <c r="AM413">
        <v>1</v>
      </c>
      <c r="AN413">
        <v>0.58812271356661205</v>
      </c>
      <c r="AO413">
        <v>25</v>
      </c>
      <c r="AP413">
        <v>9.4696969696969696E-2</v>
      </c>
      <c r="AQ413">
        <v>51.36</v>
      </c>
      <c r="AR413">
        <v>4.15233277038522</v>
      </c>
      <c r="AS413">
        <v>345347.91</v>
      </c>
      <c r="AT413">
        <v>0.45759096368629898</v>
      </c>
      <c r="AU413">
        <v>49682485.960000001</v>
      </c>
    </row>
    <row r="414" spans="1:47" ht="14.5" x14ac:dyDescent="0.35">
      <c r="A414" s="150" t="s">
        <v>1178</v>
      </c>
      <c r="B414" s="150" t="s">
        <v>264</v>
      </c>
      <c r="C414" t="s">
        <v>236</v>
      </c>
      <c r="D414" t="s">
        <v>2086</v>
      </c>
      <c r="E414">
        <v>77.358000000000004</v>
      </c>
      <c r="F414" t="s">
        <v>1778</v>
      </c>
      <c r="G414" s="151">
        <v>4107497</v>
      </c>
      <c r="H414">
        <v>0.50789237125059505</v>
      </c>
      <c r="I414">
        <v>3740203</v>
      </c>
      <c r="J414">
        <v>4.5627019465749302E-3</v>
      </c>
      <c r="K414">
        <v>0.75916268924707198</v>
      </c>
      <c r="L414" s="152">
        <v>178580.82399999999</v>
      </c>
      <c r="M414" s="151">
        <v>38394</v>
      </c>
      <c r="N414">
        <v>77</v>
      </c>
      <c r="O414">
        <v>78.670958999999996</v>
      </c>
      <c r="P414">
        <v>0.47747499999999998</v>
      </c>
      <c r="Q414">
        <v>145.028087</v>
      </c>
      <c r="R414">
        <v>14798</v>
      </c>
      <c r="S414">
        <v>3332.1735749999998</v>
      </c>
      <c r="T414">
        <v>4108.7040522115904</v>
      </c>
      <c r="U414">
        <v>0.44005237512274598</v>
      </c>
      <c r="V414">
        <v>0.13048370266845999</v>
      </c>
      <c r="W414">
        <v>4.1663525886402797E-3</v>
      </c>
      <c r="X414">
        <v>12001.3</v>
      </c>
      <c r="Y414">
        <v>211.57</v>
      </c>
      <c r="Z414">
        <v>74695.912227631503</v>
      </c>
      <c r="AA414">
        <v>7.5305164319248803</v>
      </c>
      <c r="AB414">
        <v>15.749745119818501</v>
      </c>
      <c r="AC414">
        <v>25.75</v>
      </c>
      <c r="AD414">
        <v>129.404799029126</v>
      </c>
      <c r="AE414">
        <v>0.41520000000000001</v>
      </c>
      <c r="AF414">
        <v>0.11572773011108101</v>
      </c>
      <c r="AG414">
        <v>0.15037715359725401</v>
      </c>
      <c r="AH414">
        <v>0.27175024973958301</v>
      </c>
      <c r="AI414">
        <v>216.84164517150001</v>
      </c>
      <c r="AJ414">
        <v>6.3275539406051298</v>
      </c>
      <c r="AK414">
        <v>0.94662512421217004</v>
      </c>
      <c r="AL414">
        <v>3.47355987234172</v>
      </c>
      <c r="AM414">
        <v>2</v>
      </c>
      <c r="AN414">
        <v>0.945768712823576</v>
      </c>
      <c r="AO414">
        <v>61</v>
      </c>
      <c r="AP414">
        <v>1.9929660023446701E-2</v>
      </c>
      <c r="AQ414">
        <v>26.31</v>
      </c>
      <c r="AR414">
        <v>3.3000327903770099</v>
      </c>
      <c r="AS414">
        <v>518978.23</v>
      </c>
      <c r="AT414">
        <v>0.64156488473310003</v>
      </c>
      <c r="AU414">
        <v>49309608.560000002</v>
      </c>
    </row>
    <row r="415" spans="1:47" ht="14.5" x14ac:dyDescent="0.35">
      <c r="A415" s="150" t="s">
        <v>1179</v>
      </c>
      <c r="B415" s="150" t="s">
        <v>265</v>
      </c>
      <c r="C415" t="s">
        <v>266</v>
      </c>
      <c r="D415" t="s">
        <v>2089</v>
      </c>
      <c r="E415">
        <v>85.555999999999997</v>
      </c>
      <c r="F415" t="s">
        <v>1792</v>
      </c>
      <c r="G415" s="151">
        <v>987455</v>
      </c>
      <c r="H415">
        <v>0.59485958703640096</v>
      </c>
      <c r="I415">
        <v>1067693</v>
      </c>
      <c r="J415">
        <v>0</v>
      </c>
      <c r="K415">
        <v>0.775223217553896</v>
      </c>
      <c r="L415" s="152">
        <v>165299.01070000001</v>
      </c>
      <c r="M415" s="151">
        <v>35996</v>
      </c>
      <c r="N415">
        <v>93</v>
      </c>
      <c r="O415">
        <v>42.939773000000002</v>
      </c>
      <c r="P415">
        <v>24.08</v>
      </c>
      <c r="Q415">
        <v>-73.434203999999994</v>
      </c>
      <c r="R415">
        <v>13679.8</v>
      </c>
      <c r="S415">
        <v>1479.6227220000001</v>
      </c>
      <c r="T415">
        <v>1735.63350403186</v>
      </c>
      <c r="U415">
        <v>0.39104182059188503</v>
      </c>
      <c r="V415">
        <v>0.11800194698551</v>
      </c>
      <c r="W415">
        <v>4.24410595121964E-2</v>
      </c>
      <c r="X415">
        <v>11662</v>
      </c>
      <c r="Y415">
        <v>107.47</v>
      </c>
      <c r="Z415">
        <v>58041.053689401699</v>
      </c>
      <c r="AA415">
        <v>14.324786324786301</v>
      </c>
      <c r="AB415">
        <v>13.767774467293201</v>
      </c>
      <c r="AC415">
        <v>7.58</v>
      </c>
      <c r="AD415">
        <v>195.200886807388</v>
      </c>
      <c r="AE415">
        <v>0.3019</v>
      </c>
      <c r="AF415">
        <v>0.12565378797755899</v>
      </c>
      <c r="AG415">
        <v>0.149406285953288</v>
      </c>
      <c r="AH415">
        <v>0.280085779729911</v>
      </c>
      <c r="AI415">
        <v>0</v>
      </c>
      <c r="AJ415" t="s">
        <v>1553</v>
      </c>
      <c r="AK415" t="s">
        <v>1553</v>
      </c>
      <c r="AL415" t="s">
        <v>1553</v>
      </c>
      <c r="AM415">
        <v>4.8</v>
      </c>
      <c r="AN415">
        <v>0.86187002231155396</v>
      </c>
      <c r="AO415">
        <v>25</v>
      </c>
      <c r="AP415">
        <v>0.13275862068965499</v>
      </c>
      <c r="AQ415">
        <v>19.16</v>
      </c>
      <c r="AR415">
        <v>3.3927019073789202</v>
      </c>
      <c r="AS415">
        <v>232637.12</v>
      </c>
      <c r="AT415">
        <v>0.73806352073279102</v>
      </c>
      <c r="AU415">
        <v>20240958.16</v>
      </c>
    </row>
    <row r="416" spans="1:47" ht="14.5" x14ac:dyDescent="0.35">
      <c r="A416" s="150" t="s">
        <v>1180</v>
      </c>
      <c r="B416" s="150" t="s">
        <v>714</v>
      </c>
      <c r="C416" t="s">
        <v>99</v>
      </c>
      <c r="D416" t="s">
        <v>2088</v>
      </c>
      <c r="E416">
        <v>80.406999999999996</v>
      </c>
      <c r="F416" t="s">
        <v>1933</v>
      </c>
      <c r="G416" s="151">
        <v>475763</v>
      </c>
      <c r="H416">
        <v>0.43313781112419503</v>
      </c>
      <c r="I416">
        <v>315069</v>
      </c>
      <c r="J416">
        <v>0</v>
      </c>
      <c r="K416">
        <v>0.72722819891889301</v>
      </c>
      <c r="L416" s="152">
        <v>142925.65839999999</v>
      </c>
      <c r="M416" s="151">
        <v>36210</v>
      </c>
      <c r="N416">
        <v>34</v>
      </c>
      <c r="O416">
        <v>6.4342129999999997</v>
      </c>
      <c r="P416">
        <v>0</v>
      </c>
      <c r="Q416">
        <v>45.619273</v>
      </c>
      <c r="R416">
        <v>11698.2</v>
      </c>
      <c r="S416">
        <v>891.91706799999997</v>
      </c>
      <c r="T416">
        <v>1066.2970136674701</v>
      </c>
      <c r="U416">
        <v>0.412553605264116</v>
      </c>
      <c r="V416">
        <v>0.149617913803618</v>
      </c>
      <c r="W416">
        <v>2.2423609456030699E-3</v>
      </c>
      <c r="X416">
        <v>9785.1</v>
      </c>
      <c r="Y416">
        <v>57.23</v>
      </c>
      <c r="Z416">
        <v>52852.057662065301</v>
      </c>
      <c r="AA416">
        <v>10.76</v>
      </c>
      <c r="AB416">
        <v>15.584781897606099</v>
      </c>
      <c r="AC416">
        <v>5</v>
      </c>
      <c r="AD416">
        <v>178.38341360000001</v>
      </c>
      <c r="AE416">
        <v>0.23899999999999999</v>
      </c>
      <c r="AF416">
        <v>0.183036477349272</v>
      </c>
      <c r="AG416">
        <v>0.16498529712080201</v>
      </c>
      <c r="AH416">
        <v>0.351918449914222</v>
      </c>
      <c r="AI416">
        <v>141.69815169407701</v>
      </c>
      <c r="AJ416">
        <v>8.0684800170909092</v>
      </c>
      <c r="AK416">
        <v>1.3428401762895299</v>
      </c>
      <c r="AL416">
        <v>4.0302222609053402</v>
      </c>
      <c r="AM416">
        <v>0.5</v>
      </c>
      <c r="AN416">
        <v>1.0075815621870099</v>
      </c>
      <c r="AO416">
        <v>35</v>
      </c>
      <c r="AP416">
        <v>8.6021505376344103E-3</v>
      </c>
      <c r="AQ416">
        <v>12.89</v>
      </c>
      <c r="AR416">
        <v>3.3327961625406601</v>
      </c>
      <c r="AS416">
        <v>203650.12</v>
      </c>
      <c r="AT416">
        <v>0.671157317360213</v>
      </c>
      <c r="AU416">
        <v>10433818.02</v>
      </c>
    </row>
    <row r="417" spans="1:47" ht="14.5" x14ac:dyDescent="0.35">
      <c r="A417" s="150" t="s">
        <v>1181</v>
      </c>
      <c r="B417" s="150" t="s">
        <v>782</v>
      </c>
      <c r="C417" t="s">
        <v>123</v>
      </c>
      <c r="D417" t="s">
        <v>2086</v>
      </c>
      <c r="E417">
        <v>76.861000000000004</v>
      </c>
      <c r="F417" t="s">
        <v>1934</v>
      </c>
      <c r="G417" s="151">
        <v>5679</v>
      </c>
      <c r="H417">
        <v>0.32211547041781002</v>
      </c>
      <c r="I417">
        <v>9049</v>
      </c>
      <c r="J417">
        <v>1.81952146421205E-2</v>
      </c>
      <c r="K417">
        <v>0.81377411090208296</v>
      </c>
      <c r="L417" s="152">
        <v>195100.18919999999</v>
      </c>
      <c r="M417" s="151">
        <v>43796.5</v>
      </c>
      <c r="N417">
        <v>67</v>
      </c>
      <c r="O417">
        <v>27.589196999999999</v>
      </c>
      <c r="P417">
        <v>0</v>
      </c>
      <c r="Q417">
        <v>97.094600999999997</v>
      </c>
      <c r="R417">
        <v>11486.1</v>
      </c>
      <c r="S417">
        <v>1531.835595</v>
      </c>
      <c r="T417">
        <v>1787.0132648592</v>
      </c>
      <c r="U417">
        <v>0.13740293650768701</v>
      </c>
      <c r="V417">
        <v>0.138340736885671</v>
      </c>
      <c r="W417">
        <v>6.1790899956205804E-4</v>
      </c>
      <c r="X417">
        <v>9845.9</v>
      </c>
      <c r="Y417">
        <v>81.489999999999995</v>
      </c>
      <c r="Z417">
        <v>65535.096085409197</v>
      </c>
      <c r="AA417">
        <v>13.823529411764699</v>
      </c>
      <c r="AB417">
        <v>18.797835255859599</v>
      </c>
      <c r="AC417">
        <v>8.11</v>
      </c>
      <c r="AD417">
        <v>188.882317509248</v>
      </c>
      <c r="AE417">
        <v>0.42770000000000002</v>
      </c>
      <c r="AF417">
        <v>0.102911792457226</v>
      </c>
      <c r="AG417">
        <v>0.16474451348806801</v>
      </c>
      <c r="AH417">
        <v>0.27277335508530298</v>
      </c>
      <c r="AI417">
        <v>163.781936402908</v>
      </c>
      <c r="AJ417">
        <v>6.1330849346518601</v>
      </c>
      <c r="AK417">
        <v>1.8554187343305999</v>
      </c>
      <c r="AL417">
        <v>2.5796232168266999</v>
      </c>
      <c r="AM417">
        <v>0.5</v>
      </c>
      <c r="AN417">
        <v>1.7897722186051399</v>
      </c>
      <c r="AO417">
        <v>102</v>
      </c>
      <c r="AP417">
        <v>2.4922118380062301E-2</v>
      </c>
      <c r="AQ417">
        <v>12.2</v>
      </c>
      <c r="AR417">
        <v>2.7942539537964701</v>
      </c>
      <c r="AS417">
        <v>434870.63</v>
      </c>
      <c r="AT417">
        <v>0.67352745732046604</v>
      </c>
      <c r="AU417">
        <v>17594798.010000002</v>
      </c>
    </row>
    <row r="418" spans="1:47" ht="14.5" x14ac:dyDescent="0.35">
      <c r="A418" s="150" t="s">
        <v>1182</v>
      </c>
      <c r="B418" s="150" t="s">
        <v>577</v>
      </c>
      <c r="C418" t="s">
        <v>236</v>
      </c>
      <c r="D418" t="s">
        <v>2087</v>
      </c>
      <c r="E418">
        <v>102.755</v>
      </c>
      <c r="F418" t="s">
        <v>1935</v>
      </c>
      <c r="G418" s="151">
        <v>-2189556</v>
      </c>
      <c r="H418">
        <v>0.24458209686809801</v>
      </c>
      <c r="I418">
        <v>-2189556</v>
      </c>
      <c r="J418">
        <v>0</v>
      </c>
      <c r="K418">
        <v>0.93374800726891805</v>
      </c>
      <c r="L418" s="152">
        <v>154526.77429999999</v>
      </c>
      <c r="M418" s="151">
        <v>69369</v>
      </c>
      <c r="N418">
        <v>18</v>
      </c>
      <c r="O418">
        <v>10.389645</v>
      </c>
      <c r="P418">
        <v>0</v>
      </c>
      <c r="Q418">
        <v>-1</v>
      </c>
      <c r="R418">
        <v>17926.8</v>
      </c>
      <c r="S418">
        <v>1040.7723619999999</v>
      </c>
      <c r="T418">
        <v>1133.06699603325</v>
      </c>
      <c r="U418">
        <v>1.5743494541412498E-2</v>
      </c>
      <c r="V418">
        <v>6.5514341550126601E-2</v>
      </c>
      <c r="W418">
        <v>1.37040485708055E-2</v>
      </c>
      <c r="X418">
        <v>16466.599999999999</v>
      </c>
      <c r="Y418">
        <v>78.099999999999994</v>
      </c>
      <c r="Z418">
        <v>84380.129961587707</v>
      </c>
      <c r="AA418">
        <v>16.8829787234043</v>
      </c>
      <c r="AB418">
        <v>13.3261506017926</v>
      </c>
      <c r="AC418">
        <v>13.4</v>
      </c>
      <c r="AD418">
        <v>77.6695792537313</v>
      </c>
      <c r="AE418">
        <v>0.23899999999999999</v>
      </c>
      <c r="AF418">
        <v>0.130014084706605</v>
      </c>
      <c r="AG418">
        <v>0.13507577704976101</v>
      </c>
      <c r="AH418">
        <v>0.27097866535245302</v>
      </c>
      <c r="AI418">
        <v>195.65277426150601</v>
      </c>
      <c r="AJ418">
        <v>7.51516471050435</v>
      </c>
      <c r="AK418">
        <v>1.14034484113343</v>
      </c>
      <c r="AL418">
        <v>3.4910591759563898</v>
      </c>
      <c r="AM418">
        <v>4</v>
      </c>
      <c r="AN418" t="s">
        <v>1553</v>
      </c>
      <c r="AO418">
        <v>2</v>
      </c>
      <c r="AP418">
        <v>0.168831168831169</v>
      </c>
      <c r="AQ418" t="s">
        <v>1553</v>
      </c>
      <c r="AR418" t="s">
        <v>1553</v>
      </c>
      <c r="AS418" t="s">
        <v>1553</v>
      </c>
      <c r="AT418" t="s">
        <v>1553</v>
      </c>
      <c r="AU418">
        <v>18657737.859999999</v>
      </c>
    </row>
    <row r="419" spans="1:47" ht="14.5" x14ac:dyDescent="0.35">
      <c r="A419" s="150" t="s">
        <v>1183</v>
      </c>
      <c r="B419" s="150" t="s">
        <v>669</v>
      </c>
      <c r="C419" t="s">
        <v>663</v>
      </c>
      <c r="D419" t="s">
        <v>2086</v>
      </c>
      <c r="E419">
        <v>93.653000000000006</v>
      </c>
      <c r="F419" t="s">
        <v>1936</v>
      </c>
      <c r="G419" s="151">
        <v>2160013</v>
      </c>
      <c r="H419">
        <v>0.30251835062668497</v>
      </c>
      <c r="I419">
        <v>2190087</v>
      </c>
      <c r="J419">
        <v>0</v>
      </c>
      <c r="K419">
        <v>0.65708003401019099</v>
      </c>
      <c r="L419" s="152">
        <v>171502.12229999999</v>
      </c>
      <c r="M419" s="151">
        <v>43179</v>
      </c>
      <c r="N419">
        <v>11</v>
      </c>
      <c r="O419">
        <v>24.785387</v>
      </c>
      <c r="P419">
        <v>0</v>
      </c>
      <c r="Q419">
        <v>-10.773686</v>
      </c>
      <c r="R419">
        <v>11482.7</v>
      </c>
      <c r="S419">
        <v>1452.928242</v>
      </c>
      <c r="T419">
        <v>1762.56086479901</v>
      </c>
      <c r="U419">
        <v>0.135304012488182</v>
      </c>
      <c r="V419">
        <v>0.172914772896265</v>
      </c>
      <c r="W419">
        <v>3.4577275427481202E-3</v>
      </c>
      <c r="X419">
        <v>9465.5</v>
      </c>
      <c r="Y419">
        <v>88.63</v>
      </c>
      <c r="Z419">
        <v>62134.687126255201</v>
      </c>
      <c r="AA419">
        <v>16.712871287128699</v>
      </c>
      <c r="AB419">
        <v>16.393187882206899</v>
      </c>
      <c r="AC419">
        <v>7</v>
      </c>
      <c r="AD419">
        <v>207.561177428571</v>
      </c>
      <c r="AE419">
        <v>0.3901</v>
      </c>
      <c r="AF419">
        <v>0.110121340484635</v>
      </c>
      <c r="AG419">
        <v>0.22018398135627801</v>
      </c>
      <c r="AH419">
        <v>0.33606432602908198</v>
      </c>
      <c r="AI419">
        <v>166.70609944685799</v>
      </c>
      <c r="AJ419">
        <v>6.8599493006126897</v>
      </c>
      <c r="AK419">
        <v>1.2985513104222699</v>
      </c>
      <c r="AL419">
        <v>3.4146691328257899</v>
      </c>
      <c r="AM419">
        <v>2</v>
      </c>
      <c r="AN419">
        <v>1.07426280986804</v>
      </c>
      <c r="AO419">
        <v>61</v>
      </c>
      <c r="AP419">
        <v>0.17653061224489799</v>
      </c>
      <c r="AQ419">
        <v>15.89</v>
      </c>
      <c r="AR419">
        <v>3.7607301934553701</v>
      </c>
      <c r="AS419">
        <v>265828.3</v>
      </c>
      <c r="AT419">
        <v>0.78472943301459697</v>
      </c>
      <c r="AU419">
        <v>16683564.77</v>
      </c>
    </row>
    <row r="420" spans="1:47" ht="14.5" x14ac:dyDescent="0.35">
      <c r="A420" s="150" t="s">
        <v>1184</v>
      </c>
      <c r="B420" s="150" t="s">
        <v>670</v>
      </c>
      <c r="C420" t="s">
        <v>663</v>
      </c>
      <c r="D420" t="s">
        <v>2085</v>
      </c>
      <c r="E420">
        <v>104.381</v>
      </c>
      <c r="F420" t="s">
        <v>1937</v>
      </c>
      <c r="G420" s="151">
        <v>-173153</v>
      </c>
      <c r="H420">
        <v>0.76460389995587896</v>
      </c>
      <c r="I420">
        <v>-191488</v>
      </c>
      <c r="J420">
        <v>0</v>
      </c>
      <c r="K420">
        <v>0.89894099119480597</v>
      </c>
      <c r="L420" s="152">
        <v>199125.86439999999</v>
      </c>
      <c r="M420" s="151">
        <v>45233</v>
      </c>
      <c r="N420">
        <v>10</v>
      </c>
      <c r="O420">
        <v>1.440544</v>
      </c>
      <c r="P420">
        <v>0</v>
      </c>
      <c r="Q420">
        <v>46.364452</v>
      </c>
      <c r="R420">
        <v>13146.6</v>
      </c>
      <c r="S420">
        <v>475.017698</v>
      </c>
      <c r="T420">
        <v>561.92181018991198</v>
      </c>
      <c r="U420">
        <v>9.1012817379280006E-2</v>
      </c>
      <c r="V420">
        <v>0.14245889844719001</v>
      </c>
      <c r="W420">
        <v>0</v>
      </c>
      <c r="X420">
        <v>11113.5</v>
      </c>
      <c r="Y420">
        <v>28.14</v>
      </c>
      <c r="Z420">
        <v>64091.356787491102</v>
      </c>
      <c r="AA420">
        <v>19.8125</v>
      </c>
      <c r="AB420">
        <v>16.880515209666001</v>
      </c>
      <c r="AC420">
        <v>8</v>
      </c>
      <c r="AD420">
        <v>59.377212249999999</v>
      </c>
      <c r="AE420">
        <v>0.27679999999999999</v>
      </c>
      <c r="AF420">
        <v>0.115235667151367</v>
      </c>
      <c r="AG420">
        <v>0.185146711333111</v>
      </c>
      <c r="AH420">
        <v>0.32118600415284299</v>
      </c>
      <c r="AI420">
        <v>279.04223475900898</v>
      </c>
      <c r="AJ420">
        <v>4.4296936250471504</v>
      </c>
      <c r="AK420">
        <v>1.0624714447378301</v>
      </c>
      <c r="AL420">
        <v>2.49507906450396</v>
      </c>
      <c r="AM420">
        <v>0.5</v>
      </c>
      <c r="AN420">
        <v>1.24735076027026</v>
      </c>
      <c r="AO420">
        <v>43</v>
      </c>
      <c r="AP420">
        <v>0</v>
      </c>
      <c r="AQ420">
        <v>4.47</v>
      </c>
      <c r="AR420">
        <v>4.1261910239937896</v>
      </c>
      <c r="AS420">
        <v>88387.42</v>
      </c>
      <c r="AT420">
        <v>0.78282463394775603</v>
      </c>
      <c r="AU420">
        <v>6244890.3200000003</v>
      </c>
    </row>
    <row r="421" spans="1:47" ht="14.5" x14ac:dyDescent="0.35">
      <c r="A421" s="150" t="s">
        <v>1185</v>
      </c>
      <c r="B421" s="150" t="s">
        <v>267</v>
      </c>
      <c r="C421" t="s">
        <v>268</v>
      </c>
      <c r="D421" t="s">
        <v>2086</v>
      </c>
      <c r="E421">
        <v>32.506</v>
      </c>
      <c r="F421" t="s">
        <v>1938</v>
      </c>
      <c r="G421" s="151">
        <v>1703186</v>
      </c>
      <c r="H421">
        <v>0.317181165616436</v>
      </c>
      <c r="I421">
        <v>-177749</v>
      </c>
      <c r="J421">
        <v>0</v>
      </c>
      <c r="K421">
        <v>0.81097853695250199</v>
      </c>
      <c r="L421" s="152">
        <v>60820.014999999999</v>
      </c>
      <c r="M421" s="151">
        <v>28425</v>
      </c>
      <c r="N421">
        <v>31</v>
      </c>
      <c r="O421">
        <v>101.783648</v>
      </c>
      <c r="P421">
        <v>127.48</v>
      </c>
      <c r="Q421">
        <v>-117.04682699999999</v>
      </c>
      <c r="R421">
        <v>15438.8</v>
      </c>
      <c r="S421">
        <v>2640.260538</v>
      </c>
      <c r="T421">
        <v>3918.1480081881</v>
      </c>
      <c r="U421">
        <v>1</v>
      </c>
      <c r="V421">
        <v>0.176351879028084</v>
      </c>
      <c r="W421">
        <v>0.25942904881609102</v>
      </c>
      <c r="X421">
        <v>10403.5</v>
      </c>
      <c r="Y421">
        <v>186.07</v>
      </c>
      <c r="Z421">
        <v>73942.159402375401</v>
      </c>
      <c r="AA421">
        <v>14.3214285714286</v>
      </c>
      <c r="AB421">
        <v>14.189608953619601</v>
      </c>
      <c r="AC421">
        <v>14.5</v>
      </c>
      <c r="AD421">
        <v>182.086933655172</v>
      </c>
      <c r="AE421">
        <v>0.54100000000000004</v>
      </c>
      <c r="AF421">
        <v>0.111984253522747</v>
      </c>
      <c r="AG421">
        <v>0.16640475184733899</v>
      </c>
      <c r="AH421">
        <v>0.28451751121339802</v>
      </c>
      <c r="AI421">
        <v>205.54410907155699</v>
      </c>
      <c r="AJ421">
        <v>7.2355401426228596</v>
      </c>
      <c r="AK421">
        <v>1.64648265123735</v>
      </c>
      <c r="AL421">
        <v>4.4522797914094596</v>
      </c>
      <c r="AM421">
        <v>1</v>
      </c>
      <c r="AN421">
        <v>0.90955954199656397</v>
      </c>
      <c r="AO421">
        <v>5</v>
      </c>
      <c r="AP421">
        <v>8.0769230769230801E-2</v>
      </c>
      <c r="AQ421">
        <v>180.4</v>
      </c>
      <c r="AR421">
        <v>3.1299023549129599</v>
      </c>
      <c r="AS421">
        <v>674031.02</v>
      </c>
      <c r="AT421">
        <v>0.71025187590786198</v>
      </c>
      <c r="AU421">
        <v>40762339.359999999</v>
      </c>
    </row>
    <row r="422" spans="1:47" ht="14.5" x14ac:dyDescent="0.35">
      <c r="A422" s="150" t="s">
        <v>1186</v>
      </c>
      <c r="B422" s="150" t="s">
        <v>681</v>
      </c>
      <c r="C422" t="s">
        <v>142</v>
      </c>
      <c r="D422" t="s">
        <v>2085</v>
      </c>
      <c r="E422">
        <v>69.52</v>
      </c>
      <c r="F422" t="s">
        <v>1939</v>
      </c>
      <c r="G422" s="151">
        <v>-37408</v>
      </c>
      <c r="H422">
        <v>0.32924768166131502</v>
      </c>
      <c r="I422">
        <v>-37408</v>
      </c>
      <c r="J422">
        <v>6.7361368371006199E-3</v>
      </c>
      <c r="K422">
        <v>0.62948735206202</v>
      </c>
      <c r="L422" s="152">
        <v>133802.99290000001</v>
      </c>
      <c r="M422" s="151">
        <v>33303.5</v>
      </c>
      <c r="N422">
        <v>20</v>
      </c>
      <c r="O422">
        <v>17.009640999999998</v>
      </c>
      <c r="P422">
        <v>3</v>
      </c>
      <c r="Q422">
        <v>3.8103019999999801</v>
      </c>
      <c r="R422">
        <v>14275.7</v>
      </c>
      <c r="S422">
        <v>786.85109899999998</v>
      </c>
      <c r="T422">
        <v>979.805492788371</v>
      </c>
      <c r="U422">
        <v>0.84432639649906605</v>
      </c>
      <c r="V422">
        <v>0.10867187973515199</v>
      </c>
      <c r="W422">
        <v>1.27088848356555E-3</v>
      </c>
      <c r="X422">
        <v>11464.3</v>
      </c>
      <c r="Y422">
        <v>53</v>
      </c>
      <c r="Z422">
        <v>52906.339622641499</v>
      </c>
      <c r="AA422">
        <v>8.4905660377358494</v>
      </c>
      <c r="AB422">
        <v>14.8462471509434</v>
      </c>
      <c r="AC422">
        <v>11</v>
      </c>
      <c r="AD422">
        <v>71.531918090909102</v>
      </c>
      <c r="AE422">
        <v>0.45300000000000001</v>
      </c>
      <c r="AF422">
        <v>0.123147055422443</v>
      </c>
      <c r="AG422">
        <v>0.14684036873395001</v>
      </c>
      <c r="AH422">
        <v>0.27471017901483402</v>
      </c>
      <c r="AI422">
        <v>3.4313989056269998</v>
      </c>
      <c r="AJ422">
        <v>412.24354444444401</v>
      </c>
      <c r="AK422">
        <v>103.12175925925899</v>
      </c>
      <c r="AL422">
        <v>178.83507407407399</v>
      </c>
      <c r="AM422">
        <v>2.5</v>
      </c>
      <c r="AN422">
        <v>1.36010422375948</v>
      </c>
      <c r="AO422">
        <v>109</v>
      </c>
      <c r="AP422">
        <v>7.4592074592074606E-2</v>
      </c>
      <c r="AQ422">
        <v>3.56</v>
      </c>
      <c r="AR422">
        <v>6.7765290852384901</v>
      </c>
      <c r="AS422">
        <v>-129645.19</v>
      </c>
      <c r="AT422">
        <v>0.29795980497194402</v>
      </c>
      <c r="AU422">
        <v>11232819.560000001</v>
      </c>
    </row>
    <row r="423" spans="1:47" ht="14.5" x14ac:dyDescent="0.35">
      <c r="A423" s="150" t="s">
        <v>1187</v>
      </c>
      <c r="B423" s="150" t="s">
        <v>671</v>
      </c>
      <c r="C423" t="s">
        <v>663</v>
      </c>
      <c r="D423" t="s">
        <v>2085</v>
      </c>
      <c r="E423">
        <v>96.978999999999999</v>
      </c>
      <c r="F423" t="s">
        <v>1940</v>
      </c>
      <c r="G423" s="151">
        <v>613775</v>
      </c>
      <c r="H423">
        <v>0.89663278314273098</v>
      </c>
      <c r="I423">
        <v>624686</v>
      </c>
      <c r="J423">
        <v>0</v>
      </c>
      <c r="K423">
        <v>0.68433891326306795</v>
      </c>
      <c r="L423" s="152">
        <v>184210.69949999999</v>
      </c>
      <c r="M423" s="151">
        <v>40617.5</v>
      </c>
      <c r="N423">
        <v>48</v>
      </c>
      <c r="O423">
        <v>9.8914790000000004</v>
      </c>
      <c r="P423">
        <v>0</v>
      </c>
      <c r="Q423">
        <v>-25.084676999999999</v>
      </c>
      <c r="R423">
        <v>15012.3</v>
      </c>
      <c r="S423">
        <v>509.90305999999998</v>
      </c>
      <c r="T423">
        <v>593.37790277388103</v>
      </c>
      <c r="U423">
        <v>0.14124225102708701</v>
      </c>
      <c r="V423">
        <v>0.14838651291874999</v>
      </c>
      <c r="W423">
        <v>1.08487130867581E-2</v>
      </c>
      <c r="X423">
        <v>12900.4</v>
      </c>
      <c r="Y423">
        <v>35.270000000000003</v>
      </c>
      <c r="Z423">
        <v>56994.3169832719</v>
      </c>
      <c r="AA423">
        <v>13.162790697674399</v>
      </c>
      <c r="AB423">
        <v>14.457132407144901</v>
      </c>
      <c r="AC423">
        <v>4</v>
      </c>
      <c r="AD423">
        <v>127.475765</v>
      </c>
      <c r="AE423">
        <v>0.52839999999999998</v>
      </c>
      <c r="AF423">
        <v>0.108582360981163</v>
      </c>
      <c r="AG423">
        <v>0.19256430360533999</v>
      </c>
      <c r="AH423">
        <v>0.30621814318257301</v>
      </c>
      <c r="AI423">
        <v>239.96914236992399</v>
      </c>
      <c r="AJ423">
        <v>7.2043562082689698</v>
      </c>
      <c r="AK423">
        <v>1.6922078930378099</v>
      </c>
      <c r="AL423">
        <v>3.9055262706254399</v>
      </c>
      <c r="AM423">
        <v>0.5</v>
      </c>
      <c r="AN423">
        <v>1.4218508361440401</v>
      </c>
      <c r="AO423">
        <v>68</v>
      </c>
      <c r="AP423">
        <v>9.5846645367412095E-2</v>
      </c>
      <c r="AQ423">
        <v>4.53</v>
      </c>
      <c r="AR423">
        <v>3.5745241443975599</v>
      </c>
      <c r="AS423">
        <v>133188.01999999999</v>
      </c>
      <c r="AT423">
        <v>0.64117851908731205</v>
      </c>
      <c r="AU423">
        <v>7654833.6100000003</v>
      </c>
    </row>
    <row r="424" spans="1:47" ht="14.5" x14ac:dyDescent="0.35">
      <c r="A424" s="150" t="s">
        <v>1188</v>
      </c>
      <c r="B424" s="150" t="s">
        <v>607</v>
      </c>
      <c r="C424" t="s">
        <v>138</v>
      </c>
      <c r="D424" t="s">
        <v>2088</v>
      </c>
      <c r="E424">
        <v>95.528000000000006</v>
      </c>
      <c r="F424" t="s">
        <v>1941</v>
      </c>
      <c r="G424" s="151">
        <v>465038</v>
      </c>
      <c r="H424">
        <v>0.588460987297173</v>
      </c>
      <c r="I424">
        <v>278747</v>
      </c>
      <c r="J424">
        <v>0</v>
      </c>
      <c r="K424">
        <v>0.70470546546022295</v>
      </c>
      <c r="L424" s="152">
        <v>168668.8266</v>
      </c>
      <c r="M424" s="151">
        <v>35113</v>
      </c>
      <c r="N424">
        <v>45</v>
      </c>
      <c r="O424">
        <v>14.352523</v>
      </c>
      <c r="P424">
        <v>0</v>
      </c>
      <c r="Q424">
        <v>59.467509</v>
      </c>
      <c r="R424">
        <v>12590.1</v>
      </c>
      <c r="S424">
        <v>968.87040100000002</v>
      </c>
      <c r="T424">
        <v>1125.9859164756499</v>
      </c>
      <c r="U424">
        <v>0.244037394223172</v>
      </c>
      <c r="V424">
        <v>0.12356837599376699</v>
      </c>
      <c r="W424">
        <v>6.6136606024772102E-4</v>
      </c>
      <c r="X424">
        <v>10833.3</v>
      </c>
      <c r="Y424">
        <v>56.85</v>
      </c>
      <c r="Z424">
        <v>62215.582058047497</v>
      </c>
      <c r="AA424">
        <v>15.838235294117601</v>
      </c>
      <c r="AB424">
        <v>17.0425752154793</v>
      </c>
      <c r="AC424">
        <v>7.5</v>
      </c>
      <c r="AD424">
        <v>129.18272013333299</v>
      </c>
      <c r="AE424">
        <v>0.21390000000000001</v>
      </c>
      <c r="AF424">
        <v>0.11676972651334699</v>
      </c>
      <c r="AG424">
        <v>0.169579172865196</v>
      </c>
      <c r="AH424">
        <v>0.28963185875104902</v>
      </c>
      <c r="AI424">
        <v>0</v>
      </c>
      <c r="AJ424" t="s">
        <v>1553</v>
      </c>
      <c r="AK424" t="s">
        <v>1553</v>
      </c>
      <c r="AL424" t="s">
        <v>1553</v>
      </c>
      <c r="AM424">
        <v>2</v>
      </c>
      <c r="AN424">
        <v>1.3775858705731201</v>
      </c>
      <c r="AO424">
        <v>161</v>
      </c>
      <c r="AP424">
        <v>0</v>
      </c>
      <c r="AQ424">
        <v>3.02</v>
      </c>
      <c r="AR424">
        <v>3.3084261553688399</v>
      </c>
      <c r="AS424">
        <v>236102.74</v>
      </c>
      <c r="AT424">
        <v>0.68643511658549095</v>
      </c>
      <c r="AU424">
        <v>12198142.6</v>
      </c>
    </row>
    <row r="425" spans="1:47" ht="14.5" x14ac:dyDescent="0.35">
      <c r="A425" s="150" t="s">
        <v>1189</v>
      </c>
      <c r="B425" s="150" t="s">
        <v>269</v>
      </c>
      <c r="C425" t="s">
        <v>108</v>
      </c>
      <c r="D425" t="s">
        <v>2089</v>
      </c>
      <c r="E425">
        <v>68.629000000000005</v>
      </c>
      <c r="F425" t="s">
        <v>1942</v>
      </c>
      <c r="G425" s="151">
        <v>11162754</v>
      </c>
      <c r="H425">
        <v>0.24239025659378299</v>
      </c>
      <c r="I425">
        <v>9516544</v>
      </c>
      <c r="J425">
        <v>0</v>
      </c>
      <c r="K425">
        <v>0.80611907572780905</v>
      </c>
      <c r="L425" s="152">
        <v>192968.40609999999</v>
      </c>
      <c r="M425" s="151">
        <v>36300</v>
      </c>
      <c r="N425">
        <v>0</v>
      </c>
      <c r="O425">
        <v>1635.9297550000001</v>
      </c>
      <c r="P425">
        <v>464.77138300000001</v>
      </c>
      <c r="Q425">
        <v>-114.640507</v>
      </c>
      <c r="R425">
        <v>16394.099999999999</v>
      </c>
      <c r="S425">
        <v>9256.7423409999992</v>
      </c>
      <c r="T425">
        <v>11716.351317210199</v>
      </c>
      <c r="U425">
        <v>0.31935449600951599</v>
      </c>
      <c r="V425">
        <v>0.163719270470294</v>
      </c>
      <c r="W425">
        <v>4.2807630741204403E-2</v>
      </c>
      <c r="X425">
        <v>12952.5</v>
      </c>
      <c r="Y425">
        <v>645.67999999999995</v>
      </c>
      <c r="Z425">
        <v>77378.641711064294</v>
      </c>
      <c r="AA425">
        <v>13.7625368731563</v>
      </c>
      <c r="AB425">
        <v>14.336424143538601</v>
      </c>
      <c r="AC425">
        <v>53</v>
      </c>
      <c r="AD425">
        <v>174.655515867925</v>
      </c>
      <c r="AE425">
        <v>0.20230000000000001</v>
      </c>
      <c r="AF425">
        <v>0.109164145488491</v>
      </c>
      <c r="AG425">
        <v>0.176006484229565</v>
      </c>
      <c r="AH425">
        <v>0.29049582972464799</v>
      </c>
      <c r="AI425">
        <v>189.42128185136201</v>
      </c>
      <c r="AJ425">
        <v>5.0346560444022703</v>
      </c>
      <c r="AK425">
        <v>1.16784275794103</v>
      </c>
      <c r="AL425">
        <v>2.4481420409438899</v>
      </c>
      <c r="AM425">
        <v>3</v>
      </c>
      <c r="AN425">
        <v>0.611457134250046</v>
      </c>
      <c r="AO425">
        <v>29</v>
      </c>
      <c r="AP425">
        <v>0.26571149462715699</v>
      </c>
      <c r="AQ425">
        <v>91.86</v>
      </c>
      <c r="AR425">
        <v>3.8064314373339401</v>
      </c>
      <c r="AS425">
        <v>1328669.26</v>
      </c>
      <c r="AT425">
        <v>0.56540589268484098</v>
      </c>
      <c r="AU425">
        <v>151755768.49000001</v>
      </c>
    </row>
    <row r="426" spans="1:47" ht="14.5" x14ac:dyDescent="0.35">
      <c r="A426" s="150" t="s">
        <v>1190</v>
      </c>
      <c r="B426" s="150" t="s">
        <v>531</v>
      </c>
      <c r="C426" t="s">
        <v>245</v>
      </c>
      <c r="D426" t="s">
        <v>2086</v>
      </c>
      <c r="E426">
        <v>90.778999999999996</v>
      </c>
      <c r="F426" t="s">
        <v>1943</v>
      </c>
      <c r="G426" s="151">
        <v>602638</v>
      </c>
      <c r="H426">
        <v>1.0337530640169299</v>
      </c>
      <c r="I426">
        <v>602638</v>
      </c>
      <c r="J426">
        <v>0</v>
      </c>
      <c r="K426">
        <v>0.68194903540431695</v>
      </c>
      <c r="L426" s="152">
        <v>320447.79960000003</v>
      </c>
      <c r="M426" s="151">
        <v>36398</v>
      </c>
      <c r="N426">
        <v>25</v>
      </c>
      <c r="O426">
        <v>7.7984830000000001</v>
      </c>
      <c r="P426">
        <v>0</v>
      </c>
      <c r="Q426">
        <v>37.999713</v>
      </c>
      <c r="R426">
        <v>15895.6</v>
      </c>
      <c r="S426">
        <v>813.724422</v>
      </c>
      <c r="T426">
        <v>928.21123125453096</v>
      </c>
      <c r="U426">
        <v>0.199774254778358</v>
      </c>
      <c r="V426">
        <v>0.145075830107014</v>
      </c>
      <c r="W426">
        <v>4.4728754620074604E-3</v>
      </c>
      <c r="X426">
        <v>13935</v>
      </c>
      <c r="Y426">
        <v>66.34</v>
      </c>
      <c r="Z426">
        <v>56358.044769369902</v>
      </c>
      <c r="AA426">
        <v>14.041095890411</v>
      </c>
      <c r="AB426">
        <v>12.265969580946599</v>
      </c>
      <c r="AC426">
        <v>10.62</v>
      </c>
      <c r="AD426">
        <v>76.621885310734498</v>
      </c>
      <c r="AE426">
        <v>0.3271</v>
      </c>
      <c r="AF426">
        <v>0.126362788963857</v>
      </c>
      <c r="AG426">
        <v>0.16512040376543199</v>
      </c>
      <c r="AH426">
        <v>0.29653831153722798</v>
      </c>
      <c r="AI426">
        <v>201.922168682311</v>
      </c>
      <c r="AJ426">
        <v>6.1264048226207901</v>
      </c>
      <c r="AK426">
        <v>1.8267984103122801</v>
      </c>
      <c r="AL426">
        <v>3.8401699237412399</v>
      </c>
      <c r="AM426">
        <v>2.4</v>
      </c>
      <c r="AN426">
        <v>1.4842697732521299</v>
      </c>
      <c r="AO426">
        <v>146</v>
      </c>
      <c r="AP426">
        <v>9.4339622641509396E-3</v>
      </c>
      <c r="AQ426">
        <v>4.34</v>
      </c>
      <c r="AR426">
        <v>3.46554045468802</v>
      </c>
      <c r="AS426">
        <v>159697.93</v>
      </c>
      <c r="AT426">
        <v>0.67601373882433202</v>
      </c>
      <c r="AU426">
        <v>12934601.75</v>
      </c>
    </row>
    <row r="427" spans="1:47" ht="14.5" x14ac:dyDescent="0.35">
      <c r="A427" s="150" t="s">
        <v>1191</v>
      </c>
      <c r="B427" s="150" t="s">
        <v>382</v>
      </c>
      <c r="C427" t="s">
        <v>383</v>
      </c>
      <c r="D427" t="s">
        <v>2088</v>
      </c>
      <c r="E427">
        <v>81.861999999999995</v>
      </c>
      <c r="F427" t="s">
        <v>1944</v>
      </c>
      <c r="G427" s="151">
        <v>-642216</v>
      </c>
      <c r="H427">
        <v>0.41629311042243999</v>
      </c>
      <c r="I427">
        <v>-440961</v>
      </c>
      <c r="J427">
        <v>0</v>
      </c>
      <c r="K427">
        <v>0.88021238263378299</v>
      </c>
      <c r="L427" s="152">
        <v>142161.2757</v>
      </c>
      <c r="M427" s="151">
        <v>32856.5</v>
      </c>
      <c r="N427" t="s">
        <v>1553</v>
      </c>
      <c r="O427">
        <v>37.510063000000002</v>
      </c>
      <c r="P427">
        <v>0</v>
      </c>
      <c r="Q427">
        <v>-202.44868700000001</v>
      </c>
      <c r="R427">
        <v>14298.1</v>
      </c>
      <c r="S427">
        <v>1342.1599610000001</v>
      </c>
      <c r="T427">
        <v>1695.48961420045</v>
      </c>
      <c r="U427">
        <v>0.52260061943540603</v>
      </c>
      <c r="V427">
        <v>0.16675583574497599</v>
      </c>
      <c r="W427">
        <v>1.79210457016457E-2</v>
      </c>
      <c r="X427">
        <v>11318.5</v>
      </c>
      <c r="Y427">
        <v>105.6</v>
      </c>
      <c r="Z427">
        <v>59081.899905302998</v>
      </c>
      <c r="AA427">
        <v>14.243243243243199</v>
      </c>
      <c r="AB427">
        <v>12.709848115530299</v>
      </c>
      <c r="AC427">
        <v>9.5</v>
      </c>
      <c r="AD427">
        <v>141.279995894737</v>
      </c>
      <c r="AE427">
        <v>0.23899999999999999</v>
      </c>
      <c r="AF427">
        <v>9.7339613995902505E-2</v>
      </c>
      <c r="AG427">
        <v>0.235436353179164</v>
      </c>
      <c r="AH427">
        <v>0.33459071249924799</v>
      </c>
      <c r="AI427">
        <v>0</v>
      </c>
      <c r="AJ427" t="s">
        <v>1553</v>
      </c>
      <c r="AK427" t="s">
        <v>1553</v>
      </c>
      <c r="AL427" t="s">
        <v>1553</v>
      </c>
      <c r="AM427">
        <v>1.5</v>
      </c>
      <c r="AN427">
        <v>1.1720213753459601</v>
      </c>
      <c r="AO427">
        <v>178</v>
      </c>
      <c r="AP427">
        <v>2.0440251572327001E-2</v>
      </c>
      <c r="AQ427">
        <v>3.57</v>
      </c>
      <c r="AR427">
        <v>2.1846335805165999</v>
      </c>
      <c r="AS427">
        <v>408325.65</v>
      </c>
      <c r="AT427">
        <v>0.57258864657456099</v>
      </c>
      <c r="AU427">
        <v>19190369.899999999</v>
      </c>
    </row>
    <row r="428" spans="1:47" ht="14.5" x14ac:dyDescent="0.35">
      <c r="A428" s="150" t="s">
        <v>1192</v>
      </c>
      <c r="B428" s="150" t="s">
        <v>476</v>
      </c>
      <c r="C428" t="s">
        <v>203</v>
      </c>
      <c r="D428" t="s">
        <v>2089</v>
      </c>
      <c r="E428">
        <v>79.855000000000004</v>
      </c>
      <c r="F428" t="s">
        <v>1945</v>
      </c>
      <c r="G428" s="151">
        <v>2315696</v>
      </c>
      <c r="H428">
        <v>0.47388037966454299</v>
      </c>
      <c r="I428">
        <v>2009170</v>
      </c>
      <c r="J428">
        <v>5.0415513494436901E-3</v>
      </c>
      <c r="K428">
        <v>0.74272199416758</v>
      </c>
      <c r="L428" s="152">
        <v>317187.16159999999</v>
      </c>
      <c r="M428" s="151">
        <v>37779</v>
      </c>
      <c r="N428">
        <v>34</v>
      </c>
      <c r="O428">
        <v>40.922024999999998</v>
      </c>
      <c r="P428">
        <v>0.154084</v>
      </c>
      <c r="Q428">
        <v>129.29989</v>
      </c>
      <c r="R428">
        <v>13997.4</v>
      </c>
      <c r="S428">
        <v>1847.9003789999999</v>
      </c>
      <c r="T428">
        <v>2157.2196835719301</v>
      </c>
      <c r="U428">
        <v>0.22153352889160299</v>
      </c>
      <c r="V428">
        <v>0.118077515151589</v>
      </c>
      <c r="W428">
        <v>4.3292377072454702E-3</v>
      </c>
      <c r="X428">
        <v>11990.4</v>
      </c>
      <c r="Y428">
        <v>121.26</v>
      </c>
      <c r="Z428">
        <v>73990.303067788205</v>
      </c>
      <c r="AA428">
        <v>15.669291338582701</v>
      </c>
      <c r="AB428">
        <v>15.239158659079701</v>
      </c>
      <c r="AC428">
        <v>15</v>
      </c>
      <c r="AD428">
        <v>123.1933586</v>
      </c>
      <c r="AE428">
        <v>0.23899999999999999</v>
      </c>
      <c r="AF428">
        <v>0.11050134629844099</v>
      </c>
      <c r="AG428">
        <v>0.14566833472426499</v>
      </c>
      <c r="AH428">
        <v>0.26563916307521401</v>
      </c>
      <c r="AI428">
        <v>189.81759189303099</v>
      </c>
      <c r="AJ428">
        <v>6.1890485340570898</v>
      </c>
      <c r="AK428">
        <v>0.79878422529107895</v>
      </c>
      <c r="AL428">
        <v>2.6321882804392698</v>
      </c>
      <c r="AM428">
        <v>2</v>
      </c>
      <c r="AN428">
        <v>0.98384922335404101</v>
      </c>
      <c r="AO428">
        <v>49</v>
      </c>
      <c r="AP428">
        <v>5.6657223796034002E-2</v>
      </c>
      <c r="AQ428">
        <v>14.02</v>
      </c>
      <c r="AR428">
        <v>4.5746815477026397</v>
      </c>
      <c r="AS428">
        <v>264797.84000000003</v>
      </c>
      <c r="AT428">
        <v>0.59824052283983498</v>
      </c>
      <c r="AU428">
        <v>25865843.969999999</v>
      </c>
    </row>
    <row r="429" spans="1:47" ht="14.5" x14ac:dyDescent="0.35">
      <c r="A429" s="150" t="s">
        <v>1193</v>
      </c>
      <c r="B429" s="150" t="s">
        <v>398</v>
      </c>
      <c r="C429" t="s">
        <v>163</v>
      </c>
      <c r="D429" t="s">
        <v>2088</v>
      </c>
      <c r="E429">
        <v>71.992000000000004</v>
      </c>
      <c r="F429" t="s">
        <v>1946</v>
      </c>
      <c r="G429" s="151">
        <v>512357</v>
      </c>
      <c r="H429">
        <v>0.258066615080775</v>
      </c>
      <c r="I429">
        <v>418735</v>
      </c>
      <c r="J429">
        <v>0</v>
      </c>
      <c r="K429">
        <v>0.75389234745298195</v>
      </c>
      <c r="L429" s="152">
        <v>264821.21970000002</v>
      </c>
      <c r="M429" s="151">
        <v>32490</v>
      </c>
      <c r="N429">
        <v>22</v>
      </c>
      <c r="O429">
        <v>14.260149</v>
      </c>
      <c r="P429">
        <v>0</v>
      </c>
      <c r="Q429">
        <v>202.45056500000001</v>
      </c>
      <c r="R429">
        <v>13790.4</v>
      </c>
      <c r="S429">
        <v>652.28627500000005</v>
      </c>
      <c r="T429">
        <v>895.60047128412396</v>
      </c>
      <c r="U429">
        <v>0.99934314270218205</v>
      </c>
      <c r="V429">
        <v>0.150520380027926</v>
      </c>
      <c r="W429">
        <v>0</v>
      </c>
      <c r="X429">
        <v>10043.9</v>
      </c>
      <c r="Y429">
        <v>50.24</v>
      </c>
      <c r="Z429">
        <v>54936.6749601911</v>
      </c>
      <c r="AA429">
        <v>11.492063492063499</v>
      </c>
      <c r="AB429">
        <v>12.9834051552548</v>
      </c>
      <c r="AC429">
        <v>8</v>
      </c>
      <c r="AD429">
        <v>81.535784375000006</v>
      </c>
      <c r="AE429">
        <v>0.3271</v>
      </c>
      <c r="AF429">
        <v>0.104097209989102</v>
      </c>
      <c r="AG429">
        <v>0.18702105687361001</v>
      </c>
      <c r="AH429">
        <v>0.29537425825215102</v>
      </c>
      <c r="AI429">
        <v>241.58717734786001</v>
      </c>
      <c r="AJ429">
        <v>5.7208828307442401</v>
      </c>
      <c r="AK429">
        <v>1.6102327012894699</v>
      </c>
      <c r="AL429">
        <v>2.8403785917351998</v>
      </c>
      <c r="AM429">
        <v>2</v>
      </c>
      <c r="AN429">
        <v>1.11914267345038</v>
      </c>
      <c r="AO429">
        <v>34</v>
      </c>
      <c r="AP429">
        <v>3.83141762452107E-3</v>
      </c>
      <c r="AQ429">
        <v>7.65</v>
      </c>
      <c r="AR429">
        <v>2.9283346665654602</v>
      </c>
      <c r="AS429">
        <v>161050.70000000001</v>
      </c>
      <c r="AT429">
        <v>0.67507850666403202</v>
      </c>
      <c r="AU429">
        <v>8995293.1099999994</v>
      </c>
    </row>
    <row r="430" spans="1:47" ht="14.5" x14ac:dyDescent="0.35">
      <c r="A430" s="150" t="s">
        <v>1194</v>
      </c>
      <c r="B430" s="150" t="s">
        <v>553</v>
      </c>
      <c r="C430" t="s">
        <v>268</v>
      </c>
      <c r="D430" t="s">
        <v>2089</v>
      </c>
      <c r="E430">
        <v>83.322999999999993</v>
      </c>
      <c r="F430" t="s">
        <v>1947</v>
      </c>
      <c r="G430" s="151">
        <v>1792095</v>
      </c>
      <c r="H430">
        <v>1.1033152322242401</v>
      </c>
      <c r="I430">
        <v>1792095</v>
      </c>
      <c r="J430">
        <v>0</v>
      </c>
      <c r="K430">
        <v>0.76702023551302201</v>
      </c>
      <c r="L430" s="152">
        <v>222945.8438</v>
      </c>
      <c r="M430" s="151">
        <v>40955.5</v>
      </c>
      <c r="N430">
        <v>30</v>
      </c>
      <c r="O430">
        <v>8.5376150000000006</v>
      </c>
      <c r="P430">
        <v>0</v>
      </c>
      <c r="Q430">
        <v>-30.079253999999999</v>
      </c>
      <c r="R430">
        <v>18270</v>
      </c>
      <c r="S430">
        <v>1446.6975649999999</v>
      </c>
      <c r="T430">
        <v>1638.8947310169001</v>
      </c>
      <c r="U430">
        <v>0.165846813324802</v>
      </c>
      <c r="V430">
        <v>9.2063544048337401E-2</v>
      </c>
      <c r="W430">
        <v>2.34796489755618E-2</v>
      </c>
      <c r="X430">
        <v>16127.4</v>
      </c>
      <c r="Y430">
        <v>103.49</v>
      </c>
      <c r="Z430">
        <v>80572.8873321094</v>
      </c>
      <c r="AA430">
        <v>16.9821428571429</v>
      </c>
      <c r="AB430">
        <v>13.979104889361301</v>
      </c>
      <c r="AC430">
        <v>9</v>
      </c>
      <c r="AD430">
        <v>160.74417388888901</v>
      </c>
      <c r="AE430">
        <v>0.40260000000000001</v>
      </c>
      <c r="AF430">
        <v>0.119683455775354</v>
      </c>
      <c r="AG430">
        <v>0.10415691863966101</v>
      </c>
      <c r="AH430">
        <v>0.224912234032598</v>
      </c>
      <c r="AI430">
        <v>476.94833854234099</v>
      </c>
      <c r="AJ430">
        <v>5.13982362318841</v>
      </c>
      <c r="AK430">
        <v>1.32742460869565</v>
      </c>
      <c r="AL430">
        <v>3.0035940144927502</v>
      </c>
      <c r="AM430">
        <v>0</v>
      </c>
      <c r="AN430">
        <v>0.866376607506543</v>
      </c>
      <c r="AO430">
        <v>24</v>
      </c>
      <c r="AP430">
        <v>9.9857346647646197E-3</v>
      </c>
      <c r="AQ430">
        <v>27.96</v>
      </c>
      <c r="AR430">
        <v>3.3260418294337799</v>
      </c>
      <c r="AS430">
        <v>284330.2</v>
      </c>
      <c r="AT430">
        <v>0.50704754206484404</v>
      </c>
      <c r="AU430">
        <v>26431113.75</v>
      </c>
    </row>
    <row r="431" spans="1:47" ht="14.5" x14ac:dyDescent="0.35">
      <c r="A431" s="150" t="s">
        <v>1195</v>
      </c>
      <c r="B431" s="150" t="s">
        <v>715</v>
      </c>
      <c r="C431" t="s">
        <v>99</v>
      </c>
      <c r="D431" t="s">
        <v>2086</v>
      </c>
      <c r="E431">
        <v>88.316999999999993</v>
      </c>
      <c r="F431" t="s">
        <v>1948</v>
      </c>
      <c r="G431" s="151">
        <v>3331675</v>
      </c>
      <c r="H431">
        <v>0.38591609497296098</v>
      </c>
      <c r="I431">
        <v>3102025</v>
      </c>
      <c r="J431">
        <v>1.2157001302522299E-2</v>
      </c>
      <c r="K431">
        <v>0.77316289379866798</v>
      </c>
      <c r="L431" s="152">
        <v>176502.75640000001</v>
      </c>
      <c r="M431" s="151">
        <v>35697</v>
      </c>
      <c r="N431">
        <v>82</v>
      </c>
      <c r="O431">
        <v>105.032419</v>
      </c>
      <c r="P431">
        <v>8</v>
      </c>
      <c r="Q431">
        <v>176.82060899999999</v>
      </c>
      <c r="R431">
        <v>12176.9</v>
      </c>
      <c r="S431">
        <v>4298.532929</v>
      </c>
      <c r="T431">
        <v>5032.5904275835201</v>
      </c>
      <c r="U431">
        <v>0.34821151581784199</v>
      </c>
      <c r="V431">
        <v>0.117927032402175</v>
      </c>
      <c r="W431">
        <v>6.2143341556800203E-3</v>
      </c>
      <c r="X431">
        <v>10400.799999999999</v>
      </c>
      <c r="Y431">
        <v>268.47000000000003</v>
      </c>
      <c r="Z431">
        <v>71134.740678660601</v>
      </c>
      <c r="AA431">
        <v>16.309278350515498</v>
      </c>
      <c r="AB431">
        <v>16.011222590978502</v>
      </c>
      <c r="AC431">
        <v>35</v>
      </c>
      <c r="AD431">
        <v>122.815226542857</v>
      </c>
      <c r="AE431">
        <v>0.3397</v>
      </c>
      <c r="AF431">
        <v>0.11034840824407301</v>
      </c>
      <c r="AG431">
        <v>0.142735811614738</v>
      </c>
      <c r="AH431">
        <v>0.25572869032110601</v>
      </c>
      <c r="AI431">
        <v>0</v>
      </c>
      <c r="AJ431" t="s">
        <v>1553</v>
      </c>
      <c r="AK431" t="s">
        <v>1553</v>
      </c>
      <c r="AL431" t="s">
        <v>1553</v>
      </c>
      <c r="AM431">
        <v>3</v>
      </c>
      <c r="AN431">
        <v>0.90643726449342299</v>
      </c>
      <c r="AO431">
        <v>24</v>
      </c>
      <c r="AP431">
        <v>2.7906976744186001E-2</v>
      </c>
      <c r="AQ431">
        <v>104.04</v>
      </c>
      <c r="AR431">
        <v>2.8935632603145298</v>
      </c>
      <c r="AS431">
        <v>1225643.1299999999</v>
      </c>
      <c r="AT431">
        <v>0.70048446883854398</v>
      </c>
      <c r="AU431">
        <v>52342797.469999999</v>
      </c>
    </row>
    <row r="432" spans="1:47" ht="14.5" x14ac:dyDescent="0.35">
      <c r="A432" s="150" t="s">
        <v>1196</v>
      </c>
      <c r="B432" s="150" t="s">
        <v>384</v>
      </c>
      <c r="C432" t="s">
        <v>123</v>
      </c>
      <c r="D432" t="s">
        <v>2087</v>
      </c>
      <c r="E432">
        <v>97.072999999999993</v>
      </c>
      <c r="F432" t="s">
        <v>1949</v>
      </c>
      <c r="G432" s="151">
        <v>4059867</v>
      </c>
      <c r="H432">
        <v>0.16063813196114701</v>
      </c>
      <c r="I432">
        <v>4059867</v>
      </c>
      <c r="J432">
        <v>4.9066432140374098E-3</v>
      </c>
      <c r="K432">
        <v>0.78292157781833704</v>
      </c>
      <c r="L432" s="152">
        <v>201231.1666</v>
      </c>
      <c r="M432" s="151">
        <v>55552</v>
      </c>
      <c r="N432">
        <v>141</v>
      </c>
      <c r="O432">
        <v>85.945391000000001</v>
      </c>
      <c r="P432">
        <v>0</v>
      </c>
      <c r="Q432">
        <v>-68.811398999999994</v>
      </c>
      <c r="R432">
        <v>12936</v>
      </c>
      <c r="S432">
        <v>5301.0406629999998</v>
      </c>
      <c r="T432">
        <v>6176.6892462019396</v>
      </c>
      <c r="U432">
        <v>7.8232782271340201E-2</v>
      </c>
      <c r="V432">
        <v>0.113637894009114</v>
      </c>
      <c r="W432">
        <v>1.29904010132661E-2</v>
      </c>
      <c r="X432">
        <v>11102.1</v>
      </c>
      <c r="Y432">
        <v>329.52</v>
      </c>
      <c r="Z432">
        <v>73229.576596261206</v>
      </c>
      <c r="AA432">
        <v>11.4347826086957</v>
      </c>
      <c r="AB432">
        <v>16.087159088977899</v>
      </c>
      <c r="AC432">
        <v>33</v>
      </c>
      <c r="AD432">
        <v>160.63759584848501</v>
      </c>
      <c r="AE432">
        <v>0.3271</v>
      </c>
      <c r="AF432">
        <v>0.111816220609342</v>
      </c>
      <c r="AG432">
        <v>0.15428994020919401</v>
      </c>
      <c r="AH432">
        <v>0.26902513051914301</v>
      </c>
      <c r="AI432">
        <v>158.460584138326</v>
      </c>
      <c r="AJ432">
        <v>6.6532586672000003</v>
      </c>
      <c r="AK432">
        <v>1.1890995659554799</v>
      </c>
      <c r="AL432">
        <v>3.7188333416666102</v>
      </c>
      <c r="AM432">
        <v>2.4</v>
      </c>
      <c r="AN432">
        <v>1.00482821324356</v>
      </c>
      <c r="AO432">
        <v>28</v>
      </c>
      <c r="AP432">
        <v>6.2109375000000001E-2</v>
      </c>
      <c r="AQ432">
        <v>86.89</v>
      </c>
      <c r="AR432">
        <v>2.7835678774672599</v>
      </c>
      <c r="AS432">
        <v>1152372.96</v>
      </c>
      <c r="AT432">
        <v>0.52180949160422097</v>
      </c>
      <c r="AU432">
        <v>68574444.060000002</v>
      </c>
    </row>
    <row r="433" spans="1:47" ht="14.5" x14ac:dyDescent="0.35">
      <c r="A433" s="150" t="s">
        <v>1197</v>
      </c>
      <c r="B433" s="150" t="s">
        <v>497</v>
      </c>
      <c r="C433" t="s">
        <v>391</v>
      </c>
      <c r="D433" t="s">
        <v>2085</v>
      </c>
      <c r="E433">
        <v>93.728999999999999</v>
      </c>
      <c r="F433" t="s">
        <v>1950</v>
      </c>
      <c r="G433" s="151">
        <v>243599</v>
      </c>
      <c r="H433">
        <v>0.38315133937406898</v>
      </c>
      <c r="I433">
        <v>149498</v>
      </c>
      <c r="J433">
        <v>0</v>
      </c>
      <c r="K433">
        <v>0.82573749731575996</v>
      </c>
      <c r="L433" s="152">
        <v>239613.46590000001</v>
      </c>
      <c r="M433" s="151">
        <v>35785.5</v>
      </c>
      <c r="N433">
        <v>10</v>
      </c>
      <c r="O433">
        <v>5</v>
      </c>
      <c r="P433">
        <v>0</v>
      </c>
      <c r="Q433">
        <v>167.66849300000001</v>
      </c>
      <c r="R433">
        <v>13587.2</v>
      </c>
      <c r="S433">
        <v>475.52305899999999</v>
      </c>
      <c r="T433">
        <v>553.14409750220295</v>
      </c>
      <c r="U433">
        <v>0.238151984129123</v>
      </c>
      <c r="V433">
        <v>0.109397025055729</v>
      </c>
      <c r="W433">
        <v>0</v>
      </c>
      <c r="X433">
        <v>11680.6</v>
      </c>
      <c r="Y433">
        <v>34.92</v>
      </c>
      <c r="Z433">
        <v>56752.140607102003</v>
      </c>
      <c r="AA433">
        <v>16.8888888888889</v>
      </c>
      <c r="AB433">
        <v>13.617498825887701</v>
      </c>
      <c r="AC433">
        <v>4</v>
      </c>
      <c r="AD433">
        <v>118.88076475</v>
      </c>
      <c r="AE433">
        <v>0.3271</v>
      </c>
      <c r="AF433">
        <v>0.126749446658276</v>
      </c>
      <c r="AG433">
        <v>2.2285385926554501E-2</v>
      </c>
      <c r="AH433">
        <v>0.26169058913149801</v>
      </c>
      <c r="AI433">
        <v>181.63998225793699</v>
      </c>
      <c r="AJ433">
        <v>7.6337145437284404</v>
      </c>
      <c r="AK433">
        <v>0.98650496677240795</v>
      </c>
      <c r="AL433">
        <v>4.8123969018454602</v>
      </c>
      <c r="AM433">
        <v>4</v>
      </c>
      <c r="AN433">
        <v>0.65897115640777704</v>
      </c>
      <c r="AO433">
        <v>36</v>
      </c>
      <c r="AP433">
        <v>0</v>
      </c>
      <c r="AQ433">
        <v>2.97</v>
      </c>
      <c r="AR433">
        <v>2.5253809024768699</v>
      </c>
      <c r="AS433">
        <v>170606.57</v>
      </c>
      <c r="AT433">
        <v>0.72569211272114797</v>
      </c>
      <c r="AU433">
        <v>6461046.1100000003</v>
      </c>
    </row>
    <row r="434" spans="1:47" ht="14.5" x14ac:dyDescent="0.35">
      <c r="A434" s="150" t="s">
        <v>1198</v>
      </c>
      <c r="B434" s="150" t="s">
        <v>483</v>
      </c>
      <c r="C434" t="s">
        <v>215</v>
      </c>
      <c r="D434" t="s">
        <v>2087</v>
      </c>
      <c r="E434">
        <v>84.194000000000003</v>
      </c>
      <c r="F434" t="s">
        <v>1951</v>
      </c>
      <c r="G434" s="151">
        <v>-1728422</v>
      </c>
      <c r="H434">
        <v>0.21295888518224501</v>
      </c>
      <c r="I434">
        <v>-1728422</v>
      </c>
      <c r="J434">
        <v>0</v>
      </c>
      <c r="K434">
        <v>0.79908622400544405</v>
      </c>
      <c r="L434" s="152">
        <v>145008.08319999999</v>
      </c>
      <c r="M434" s="151">
        <v>48747</v>
      </c>
      <c r="N434">
        <v>325</v>
      </c>
      <c r="O434">
        <v>216.40137300000001</v>
      </c>
      <c r="P434">
        <v>16.508851</v>
      </c>
      <c r="Q434">
        <v>-107.89180399999999</v>
      </c>
      <c r="R434">
        <v>12965.1</v>
      </c>
      <c r="S434">
        <v>10675.950471</v>
      </c>
      <c r="T434">
        <v>13411.2306419586</v>
      </c>
      <c r="U434">
        <v>0.28388012563682502</v>
      </c>
      <c r="V434">
        <v>0.13826144875901999</v>
      </c>
      <c r="W434">
        <v>6.1540643784802E-2</v>
      </c>
      <c r="X434">
        <v>10320.799999999999</v>
      </c>
      <c r="Y434">
        <v>559.02</v>
      </c>
      <c r="Z434">
        <v>79684.857250187895</v>
      </c>
      <c r="AA434">
        <v>14.013675213675199</v>
      </c>
      <c r="AB434">
        <v>19.097618101320201</v>
      </c>
      <c r="AC434">
        <v>89.52</v>
      </c>
      <c r="AD434">
        <v>119.257713036193</v>
      </c>
      <c r="AE434" t="s">
        <v>1553</v>
      </c>
      <c r="AF434">
        <v>0.113733524086314</v>
      </c>
      <c r="AG434">
        <v>0.116191929926958</v>
      </c>
      <c r="AH434">
        <v>0.25508843933122399</v>
      </c>
      <c r="AI434">
        <v>150.948901868505</v>
      </c>
      <c r="AJ434">
        <v>6.9268107560363701</v>
      </c>
      <c r="AK434">
        <v>1.7433367441854699</v>
      </c>
      <c r="AL434">
        <v>3.79846022054913</v>
      </c>
      <c r="AM434">
        <v>0.5</v>
      </c>
      <c r="AN434">
        <v>1.3536291136248599</v>
      </c>
      <c r="AO434">
        <v>39</v>
      </c>
      <c r="AP434">
        <v>4.3940212497749001E-2</v>
      </c>
      <c r="AQ434">
        <v>132.77000000000001</v>
      </c>
      <c r="AR434">
        <v>2.7214126477799598</v>
      </c>
      <c r="AS434">
        <v>2649753.42</v>
      </c>
      <c r="AT434">
        <v>0.58503612241670799</v>
      </c>
      <c r="AU434">
        <v>138414707.34999999</v>
      </c>
    </row>
    <row r="435" spans="1:47" ht="14.5" x14ac:dyDescent="0.35">
      <c r="A435" s="150" t="s">
        <v>1199</v>
      </c>
      <c r="B435" s="150" t="s">
        <v>498</v>
      </c>
      <c r="C435" t="s">
        <v>391</v>
      </c>
      <c r="D435" t="s">
        <v>2085</v>
      </c>
      <c r="E435">
        <v>92.861000000000004</v>
      </c>
      <c r="F435" t="s">
        <v>1952</v>
      </c>
      <c r="G435" s="151">
        <v>-326145</v>
      </c>
      <c r="H435">
        <v>3.4541360454767203E-2</v>
      </c>
      <c r="I435">
        <v>-343982</v>
      </c>
      <c r="J435">
        <v>0</v>
      </c>
      <c r="K435">
        <v>0.83802692885157803</v>
      </c>
      <c r="L435" s="152">
        <v>153643.33170000001</v>
      </c>
      <c r="M435" s="151">
        <v>35701</v>
      </c>
      <c r="N435">
        <v>66</v>
      </c>
      <c r="O435">
        <v>32.201447999999999</v>
      </c>
      <c r="P435">
        <v>0</v>
      </c>
      <c r="Q435">
        <v>-84.001047999999997</v>
      </c>
      <c r="R435">
        <v>13973</v>
      </c>
      <c r="S435">
        <v>1133.556227</v>
      </c>
      <c r="T435">
        <v>1347.39134004839</v>
      </c>
      <c r="U435">
        <v>0.22845943044693801</v>
      </c>
      <c r="V435">
        <v>0.14871649414881599</v>
      </c>
      <c r="W435">
        <v>1.45363128952226E-2</v>
      </c>
      <c r="X435">
        <v>11755.4</v>
      </c>
      <c r="Y435">
        <v>74.41</v>
      </c>
      <c r="Z435">
        <v>66158.122429780997</v>
      </c>
      <c r="AA435">
        <v>18.688172043010798</v>
      </c>
      <c r="AB435">
        <v>15.2339232226851</v>
      </c>
      <c r="AC435">
        <v>12</v>
      </c>
      <c r="AD435">
        <v>94.463018916666698</v>
      </c>
      <c r="AE435">
        <v>0.3271</v>
      </c>
      <c r="AF435">
        <v>0.11953259173061399</v>
      </c>
      <c r="AG435">
        <v>0.180791318364074</v>
      </c>
      <c r="AH435">
        <v>0.30571394060410101</v>
      </c>
      <c r="AI435">
        <v>231.735306765687</v>
      </c>
      <c r="AJ435">
        <v>6.3617958391228999</v>
      </c>
      <c r="AK435">
        <v>1.6329770257152101</v>
      </c>
      <c r="AL435">
        <v>2.03913763633249</v>
      </c>
      <c r="AM435">
        <v>2.5</v>
      </c>
      <c r="AN435">
        <v>1.41012377190655</v>
      </c>
      <c r="AO435">
        <v>74</v>
      </c>
      <c r="AP435">
        <v>3.41726618705036E-2</v>
      </c>
      <c r="AQ435">
        <v>7.14</v>
      </c>
      <c r="AR435">
        <v>3.3934366015546402</v>
      </c>
      <c r="AS435">
        <v>179453.85</v>
      </c>
      <c r="AT435">
        <v>0.62387240050373305</v>
      </c>
      <c r="AU435">
        <v>15839184.300000001</v>
      </c>
    </row>
    <row r="436" spans="1:47" ht="14.5" x14ac:dyDescent="0.35">
      <c r="A436" s="150" t="s">
        <v>1200</v>
      </c>
      <c r="B436" s="150" t="s">
        <v>270</v>
      </c>
      <c r="C436" t="s">
        <v>271</v>
      </c>
      <c r="D436" t="s">
        <v>2086</v>
      </c>
      <c r="E436">
        <v>70.492000000000004</v>
      </c>
      <c r="F436" t="s">
        <v>1953</v>
      </c>
      <c r="G436" s="151">
        <v>10340</v>
      </c>
      <c r="H436">
        <v>0.50524851112300495</v>
      </c>
      <c r="I436">
        <v>39259</v>
      </c>
      <c r="J436">
        <v>0</v>
      </c>
      <c r="K436">
        <v>0.70154166037419297</v>
      </c>
      <c r="L436" s="152">
        <v>121534.39049999999</v>
      </c>
      <c r="M436" s="151">
        <v>33673</v>
      </c>
      <c r="N436">
        <v>107</v>
      </c>
      <c r="O436">
        <v>65.108761999999999</v>
      </c>
      <c r="P436">
        <v>43</v>
      </c>
      <c r="Q436">
        <v>-99.933093</v>
      </c>
      <c r="R436">
        <v>14707.6</v>
      </c>
      <c r="S436">
        <v>3065.939151</v>
      </c>
      <c r="T436">
        <v>3806.4380504823098</v>
      </c>
      <c r="U436">
        <v>0.431836704119899</v>
      </c>
      <c r="V436">
        <v>0.16439481352250801</v>
      </c>
      <c r="W436">
        <v>1.1570575687527699E-2</v>
      </c>
      <c r="X436">
        <v>11846.4</v>
      </c>
      <c r="Y436">
        <v>210.27</v>
      </c>
      <c r="Z436">
        <v>64730.124696818399</v>
      </c>
      <c r="AA436">
        <v>12.9722222222222</v>
      </c>
      <c r="AB436">
        <v>14.5809632900556</v>
      </c>
      <c r="AC436">
        <v>27</v>
      </c>
      <c r="AD436">
        <v>113.553301888889</v>
      </c>
      <c r="AE436">
        <v>0.3523</v>
      </c>
      <c r="AF436">
        <v>0.11494445885493899</v>
      </c>
      <c r="AG436">
        <v>0.137710344973029</v>
      </c>
      <c r="AH436">
        <v>0.284479528524684</v>
      </c>
      <c r="AI436">
        <v>182.58092298323001</v>
      </c>
      <c r="AJ436">
        <v>5.9884178662407903</v>
      </c>
      <c r="AK436">
        <v>1.30792546026846</v>
      </c>
      <c r="AL436">
        <v>2.8493210749899101</v>
      </c>
      <c r="AM436">
        <v>4.5</v>
      </c>
      <c r="AN436">
        <v>1.3504761143300399</v>
      </c>
      <c r="AO436">
        <v>53</v>
      </c>
      <c r="AP436">
        <v>1.97652872143298E-2</v>
      </c>
      <c r="AQ436">
        <v>29.02</v>
      </c>
      <c r="AR436">
        <v>2.7827691673606001</v>
      </c>
      <c r="AS436">
        <v>758988.53</v>
      </c>
      <c r="AT436">
        <v>0.64730936048218801</v>
      </c>
      <c r="AU436">
        <v>45092619.060000002</v>
      </c>
    </row>
    <row r="437" spans="1:47" ht="14.5" x14ac:dyDescent="0.35">
      <c r="A437" s="150" t="s">
        <v>1201</v>
      </c>
      <c r="B437" s="150" t="s">
        <v>716</v>
      </c>
      <c r="C437" t="s">
        <v>99</v>
      </c>
      <c r="D437" t="s">
        <v>2086</v>
      </c>
      <c r="E437">
        <v>85.528000000000006</v>
      </c>
      <c r="F437" t="s">
        <v>1954</v>
      </c>
      <c r="G437" s="151">
        <v>2778402</v>
      </c>
      <c r="H437">
        <v>0.56386877155216597</v>
      </c>
      <c r="I437">
        <v>2336412</v>
      </c>
      <c r="J437">
        <v>0</v>
      </c>
      <c r="K437">
        <v>0.71396129205302605</v>
      </c>
      <c r="L437" s="152">
        <v>180262.7433</v>
      </c>
      <c r="M437" s="151">
        <v>35435</v>
      </c>
      <c r="N437">
        <v>250</v>
      </c>
      <c r="O437">
        <v>174.332977</v>
      </c>
      <c r="P437">
        <v>24</v>
      </c>
      <c r="Q437">
        <v>-112.89726400000001</v>
      </c>
      <c r="R437">
        <v>10570.9</v>
      </c>
      <c r="S437">
        <v>6033.7643129999997</v>
      </c>
      <c r="T437">
        <v>7352.1119541541902</v>
      </c>
      <c r="U437">
        <v>0.41266254527631901</v>
      </c>
      <c r="V437">
        <v>0.13116293510087601</v>
      </c>
      <c r="W437">
        <v>1.09332969565727E-2</v>
      </c>
      <c r="X437">
        <v>8675.4</v>
      </c>
      <c r="Y437">
        <v>318.83999999999997</v>
      </c>
      <c r="Z437">
        <v>60403.651549366397</v>
      </c>
      <c r="AA437">
        <v>11.3908355795148</v>
      </c>
      <c r="AB437">
        <v>18.924113389160699</v>
      </c>
      <c r="AC437">
        <v>28.08</v>
      </c>
      <c r="AD437">
        <v>214.87764647435901</v>
      </c>
      <c r="AE437">
        <v>0.40260000000000001</v>
      </c>
      <c r="AF437">
        <v>0.101371221980492</v>
      </c>
      <c r="AG437">
        <v>0.179901926097459</v>
      </c>
      <c r="AH437">
        <v>0.28452063977772302</v>
      </c>
      <c r="AI437">
        <v>158.96428004876901</v>
      </c>
      <c r="AJ437">
        <v>7.0314986764364003</v>
      </c>
      <c r="AK437">
        <v>1.1556897700366899</v>
      </c>
      <c r="AL437">
        <v>3.5548174795887602</v>
      </c>
      <c r="AM437">
        <v>0</v>
      </c>
      <c r="AN437">
        <v>1.0037327441470101</v>
      </c>
      <c r="AO437">
        <v>29</v>
      </c>
      <c r="AP437">
        <v>4.8406494287432399E-2</v>
      </c>
      <c r="AQ437">
        <v>109.21</v>
      </c>
      <c r="AR437">
        <v>2.9515047687037499</v>
      </c>
      <c r="AS437">
        <v>1769002.7</v>
      </c>
      <c r="AT437">
        <v>0.64449355667469599</v>
      </c>
      <c r="AU437">
        <v>63782555.539999999</v>
      </c>
    </row>
    <row r="438" spans="1:47" ht="14.5" x14ac:dyDescent="0.35">
      <c r="A438" s="150" t="s">
        <v>1202</v>
      </c>
      <c r="B438" s="150" t="s">
        <v>595</v>
      </c>
      <c r="C438" t="s">
        <v>232</v>
      </c>
      <c r="D438" t="s">
        <v>2086</v>
      </c>
      <c r="E438">
        <v>77.231999999999999</v>
      </c>
      <c r="F438" t="s">
        <v>1955</v>
      </c>
      <c r="G438" s="151">
        <v>1400835</v>
      </c>
      <c r="H438">
        <v>0.41267184189619899</v>
      </c>
      <c r="I438">
        <v>1400835</v>
      </c>
      <c r="J438">
        <v>0</v>
      </c>
      <c r="K438">
        <v>0.69718975504640002</v>
      </c>
      <c r="L438" s="152">
        <v>179081.94029999999</v>
      </c>
      <c r="M438" s="151">
        <v>38301.5</v>
      </c>
      <c r="N438">
        <v>32</v>
      </c>
      <c r="O438">
        <v>52.752296999999999</v>
      </c>
      <c r="P438">
        <v>1</v>
      </c>
      <c r="Q438">
        <v>124.582514</v>
      </c>
      <c r="R438">
        <v>10230.299999999999</v>
      </c>
      <c r="S438">
        <v>1230.1910559999999</v>
      </c>
      <c r="T438">
        <v>1418.08528664452</v>
      </c>
      <c r="U438">
        <v>0.299008033106688</v>
      </c>
      <c r="V438">
        <v>0.110267986698808</v>
      </c>
      <c r="W438">
        <v>1.53165281995027E-2</v>
      </c>
      <c r="X438">
        <v>8874.7999999999993</v>
      </c>
      <c r="Y438">
        <v>95</v>
      </c>
      <c r="Z438">
        <v>36566.073684210503</v>
      </c>
      <c r="AA438">
        <v>10.3263157894737</v>
      </c>
      <c r="AB438">
        <v>12.9493795368421</v>
      </c>
      <c r="AC438">
        <v>7</v>
      </c>
      <c r="AD438">
        <v>175.74157942857099</v>
      </c>
      <c r="AE438">
        <v>0.37740000000000001</v>
      </c>
      <c r="AF438">
        <v>0.12945761515857501</v>
      </c>
      <c r="AG438">
        <v>0.13590705916590301</v>
      </c>
      <c r="AH438">
        <v>0.27085382857943202</v>
      </c>
      <c r="AI438">
        <v>171.285589317437</v>
      </c>
      <c r="AJ438">
        <v>4.44188734493199</v>
      </c>
      <c r="AK438">
        <v>1.08419758535266</v>
      </c>
      <c r="AL438">
        <v>2.6379177463291499</v>
      </c>
      <c r="AM438">
        <v>0.5</v>
      </c>
      <c r="AN438">
        <v>1.35152629982272</v>
      </c>
      <c r="AO438">
        <v>35</v>
      </c>
      <c r="AP438">
        <v>1.6103059581320501E-3</v>
      </c>
      <c r="AQ438">
        <v>17.489999999999998</v>
      </c>
      <c r="AR438">
        <v>3.6037346537802</v>
      </c>
      <c r="AS438">
        <v>183698.83</v>
      </c>
      <c r="AT438">
        <v>0.52689647691060204</v>
      </c>
      <c r="AU438">
        <v>12585231.609999999</v>
      </c>
    </row>
    <row r="439" spans="1:47" ht="14.5" x14ac:dyDescent="0.35">
      <c r="A439" s="150" t="s">
        <v>1203</v>
      </c>
      <c r="B439" s="150" t="s">
        <v>677</v>
      </c>
      <c r="C439" t="s">
        <v>227</v>
      </c>
      <c r="D439" t="s">
        <v>2087</v>
      </c>
      <c r="E439">
        <v>80.641000000000005</v>
      </c>
      <c r="F439" t="s">
        <v>1956</v>
      </c>
      <c r="G439" s="151">
        <v>57290</v>
      </c>
      <c r="H439">
        <v>0.53799304767562495</v>
      </c>
      <c r="I439">
        <v>73360</v>
      </c>
      <c r="J439">
        <v>0</v>
      </c>
      <c r="K439">
        <v>0.79422792461000102</v>
      </c>
      <c r="L439" s="152">
        <v>127266.20359999999</v>
      </c>
      <c r="M439" s="151">
        <v>31176</v>
      </c>
      <c r="N439" t="s">
        <v>1553</v>
      </c>
      <c r="O439">
        <v>43.947175999999999</v>
      </c>
      <c r="P439">
        <v>0</v>
      </c>
      <c r="Q439">
        <v>47.619332</v>
      </c>
      <c r="R439">
        <v>16177</v>
      </c>
      <c r="S439">
        <v>673.63924199999997</v>
      </c>
      <c r="T439">
        <v>831.64565824801105</v>
      </c>
      <c r="U439">
        <v>0.53594393184119204</v>
      </c>
      <c r="V439">
        <v>0.160593813802789</v>
      </c>
      <c r="W439">
        <v>0</v>
      </c>
      <c r="X439">
        <v>13103.5</v>
      </c>
      <c r="Y439">
        <v>59</v>
      </c>
      <c r="Z439">
        <v>61077.525423728803</v>
      </c>
      <c r="AA439">
        <v>14.85</v>
      </c>
      <c r="AB439">
        <v>11.4176142711864</v>
      </c>
      <c r="AC439">
        <v>9.25</v>
      </c>
      <c r="AD439">
        <v>72.825863999999996</v>
      </c>
      <c r="AE439">
        <v>0.21390000000000001</v>
      </c>
      <c r="AF439">
        <v>0.10822665023802901</v>
      </c>
      <c r="AG439">
        <v>0.19816787501974001</v>
      </c>
      <c r="AH439">
        <v>0.30888965679291802</v>
      </c>
      <c r="AI439">
        <v>226.227913248557</v>
      </c>
      <c r="AJ439">
        <v>7.27514908527783</v>
      </c>
      <c r="AK439">
        <v>2.1167450589254302</v>
      </c>
      <c r="AL439">
        <v>3.7162886164991198</v>
      </c>
      <c r="AM439">
        <v>0.5</v>
      </c>
      <c r="AN439">
        <v>1.4893177749505999</v>
      </c>
      <c r="AO439">
        <v>66</v>
      </c>
      <c r="AP439">
        <v>0</v>
      </c>
      <c r="AQ439">
        <v>5.12</v>
      </c>
      <c r="AR439">
        <v>3.4262339975509302</v>
      </c>
      <c r="AS439">
        <v>79116.33</v>
      </c>
      <c r="AT439">
        <v>0.60869210598762702</v>
      </c>
      <c r="AU439">
        <v>10897469.939999999</v>
      </c>
    </row>
    <row r="440" spans="1:47" ht="14.5" x14ac:dyDescent="0.35">
      <c r="A440" s="150" t="s">
        <v>1204</v>
      </c>
      <c r="B440" s="150" t="s">
        <v>588</v>
      </c>
      <c r="C440" t="s">
        <v>135</v>
      </c>
      <c r="D440" t="s">
        <v>2086</v>
      </c>
      <c r="E440">
        <v>92.656999999999996</v>
      </c>
      <c r="F440" t="s">
        <v>1957</v>
      </c>
      <c r="G440" s="151">
        <v>1333838</v>
      </c>
      <c r="H440">
        <v>0.36482277868859903</v>
      </c>
      <c r="I440">
        <v>1333838</v>
      </c>
      <c r="J440">
        <v>2.6987112107711798E-2</v>
      </c>
      <c r="K440">
        <v>0.63360333284396397</v>
      </c>
      <c r="L440" s="152">
        <v>241589.73670000001</v>
      </c>
      <c r="M440" s="151">
        <v>43801</v>
      </c>
      <c r="N440">
        <v>60</v>
      </c>
      <c r="O440">
        <v>41.868614999999998</v>
      </c>
      <c r="P440">
        <v>0</v>
      </c>
      <c r="Q440">
        <v>-41.215341000000002</v>
      </c>
      <c r="R440">
        <v>11082.6</v>
      </c>
      <c r="S440">
        <v>1719.3724729999999</v>
      </c>
      <c r="T440">
        <v>1949.77438204191</v>
      </c>
      <c r="U440">
        <v>0.13073218254320601</v>
      </c>
      <c r="V440">
        <v>9.4133058741833198E-2</v>
      </c>
      <c r="W440">
        <v>7.1485871694538898E-3</v>
      </c>
      <c r="X440">
        <v>9773</v>
      </c>
      <c r="Y440">
        <v>101.73</v>
      </c>
      <c r="Z440">
        <v>62030.993807136503</v>
      </c>
      <c r="AA440">
        <v>13.619047619047601</v>
      </c>
      <c r="AB440">
        <v>16.901331691732999</v>
      </c>
      <c r="AC440">
        <v>11.25</v>
      </c>
      <c r="AD440">
        <v>152.83310871111101</v>
      </c>
      <c r="AE440">
        <v>0.3145</v>
      </c>
      <c r="AF440">
        <v>0.12890026147623601</v>
      </c>
      <c r="AG440">
        <v>0.14344355047017401</v>
      </c>
      <c r="AH440">
        <v>0.27556306655639201</v>
      </c>
      <c r="AI440">
        <v>235.07530005687099</v>
      </c>
      <c r="AJ440">
        <v>5.3744640533225096</v>
      </c>
      <c r="AK440">
        <v>1.1166323834312299</v>
      </c>
      <c r="AL440">
        <v>2.1935567392907198</v>
      </c>
      <c r="AM440">
        <v>1</v>
      </c>
      <c r="AN440">
        <v>1.0226448619673401</v>
      </c>
      <c r="AO440">
        <v>18</v>
      </c>
      <c r="AP440">
        <v>6.67384284176534E-2</v>
      </c>
      <c r="AQ440">
        <v>49.39</v>
      </c>
      <c r="AR440">
        <v>2.33267453657129</v>
      </c>
      <c r="AS440">
        <v>500806.03</v>
      </c>
      <c r="AT440">
        <v>0.47753533571379397</v>
      </c>
      <c r="AU440">
        <v>19055192.960000001</v>
      </c>
    </row>
    <row r="441" spans="1:47" ht="14.5" x14ac:dyDescent="0.35">
      <c r="A441" s="150" t="s">
        <v>1205</v>
      </c>
      <c r="B441" s="150" t="s">
        <v>272</v>
      </c>
      <c r="C441" t="s">
        <v>273</v>
      </c>
      <c r="D441" t="s">
        <v>2085</v>
      </c>
      <c r="E441">
        <v>79.974000000000004</v>
      </c>
      <c r="F441" t="s">
        <v>1958</v>
      </c>
      <c r="G441" s="151">
        <v>63637</v>
      </c>
      <c r="H441">
        <v>0.39058872959464702</v>
      </c>
      <c r="I441">
        <v>-512940</v>
      </c>
      <c r="J441">
        <v>0</v>
      </c>
      <c r="K441">
        <v>0.74524274714813099</v>
      </c>
      <c r="L441" s="152">
        <v>443180.46529999998</v>
      </c>
      <c r="M441" s="151">
        <v>32299</v>
      </c>
      <c r="N441">
        <v>25</v>
      </c>
      <c r="O441">
        <v>19.209584</v>
      </c>
      <c r="P441">
        <v>0</v>
      </c>
      <c r="Q441">
        <v>-15.419832</v>
      </c>
      <c r="R441">
        <v>15468.2</v>
      </c>
      <c r="S441">
        <v>1520.5065729999999</v>
      </c>
      <c r="T441">
        <v>1886.3219628187401</v>
      </c>
      <c r="U441">
        <v>0.44600384900802398</v>
      </c>
      <c r="V441">
        <v>0.18398361109879899</v>
      </c>
      <c r="W441">
        <v>0</v>
      </c>
      <c r="X441">
        <v>12468.4</v>
      </c>
      <c r="Y441">
        <v>103.03</v>
      </c>
      <c r="Z441">
        <v>65993.275259633097</v>
      </c>
      <c r="AA441">
        <v>10.9150943396226</v>
      </c>
      <c r="AB441">
        <v>14.757901320003899</v>
      </c>
      <c r="AC441">
        <v>13</v>
      </c>
      <c r="AD441">
        <v>116.96204407692299</v>
      </c>
      <c r="AE441">
        <v>0.41520000000000001</v>
      </c>
      <c r="AF441">
        <v>0.12105945226004</v>
      </c>
      <c r="AG441">
        <v>0.119842386971324</v>
      </c>
      <c r="AH441">
        <v>0.24303706029623401</v>
      </c>
      <c r="AI441">
        <v>228.75994499235901</v>
      </c>
      <c r="AJ441">
        <v>6.9521645856752299</v>
      </c>
      <c r="AK441">
        <v>1.3943315575667501</v>
      </c>
      <c r="AL441">
        <v>3.7183019052355899</v>
      </c>
      <c r="AM441">
        <v>1</v>
      </c>
      <c r="AN441">
        <v>0.77640492221100699</v>
      </c>
      <c r="AO441">
        <v>48</v>
      </c>
      <c r="AP441">
        <v>3.1963470319634701E-2</v>
      </c>
      <c r="AQ441">
        <v>8.69</v>
      </c>
      <c r="AR441">
        <v>3.6282691249707</v>
      </c>
      <c r="AS441">
        <v>231781.54</v>
      </c>
      <c r="AT441">
        <v>0.548632945633442</v>
      </c>
      <c r="AU441">
        <v>23519447.34</v>
      </c>
    </row>
    <row r="442" spans="1:47" ht="14.5" x14ac:dyDescent="0.35">
      <c r="A442" s="150" t="s">
        <v>1206</v>
      </c>
      <c r="B442" s="150" t="s">
        <v>274</v>
      </c>
      <c r="C442" t="s">
        <v>249</v>
      </c>
      <c r="D442" t="s">
        <v>2086</v>
      </c>
      <c r="E442">
        <v>53.795000000000002</v>
      </c>
      <c r="F442" t="s">
        <v>1959</v>
      </c>
      <c r="G442" s="151">
        <v>439505</v>
      </c>
      <c r="H442">
        <v>5.0533562039020902E-2</v>
      </c>
      <c r="I442">
        <v>520004</v>
      </c>
      <c r="J442">
        <v>0</v>
      </c>
      <c r="K442">
        <v>0.70206323538424098</v>
      </c>
      <c r="L442" s="152">
        <v>95104.665699999998</v>
      </c>
      <c r="M442" s="151">
        <v>25281.5</v>
      </c>
      <c r="N442">
        <v>60</v>
      </c>
      <c r="O442">
        <v>333.11394999999999</v>
      </c>
      <c r="P442">
        <v>184.76462000000001</v>
      </c>
      <c r="Q442">
        <v>-527.58412299999998</v>
      </c>
      <c r="R442">
        <v>18782.099999999999</v>
      </c>
      <c r="S442">
        <v>1597.3607280000001</v>
      </c>
      <c r="T442">
        <v>2386.9379465341599</v>
      </c>
      <c r="U442">
        <v>0.97444326614244903</v>
      </c>
      <c r="V442">
        <v>0.22208551442489199</v>
      </c>
      <c r="W442">
        <v>1.55378503834107E-2</v>
      </c>
      <c r="X442">
        <v>12569.1</v>
      </c>
      <c r="Y442">
        <v>136.25</v>
      </c>
      <c r="Z442">
        <v>57368.482935779801</v>
      </c>
      <c r="AA442">
        <v>14.1619718309859</v>
      </c>
      <c r="AB442">
        <v>11.7237484623853</v>
      </c>
      <c r="AC442">
        <v>16.399999999999999</v>
      </c>
      <c r="AD442">
        <v>97.400044390243906</v>
      </c>
      <c r="AE442">
        <v>0.3901</v>
      </c>
      <c r="AF442">
        <v>0.10074873104450301</v>
      </c>
      <c r="AG442">
        <v>0.20629449486454901</v>
      </c>
      <c r="AH442">
        <v>0.30974063296346599</v>
      </c>
      <c r="AI442">
        <v>248.81230208884901</v>
      </c>
      <c r="AJ442">
        <v>9.1950334010159995</v>
      </c>
      <c r="AK442">
        <v>2.1337838633464399</v>
      </c>
      <c r="AL442">
        <v>3.1987763025138198</v>
      </c>
      <c r="AM442">
        <v>2.5</v>
      </c>
      <c r="AN442">
        <v>1.5387490720100101</v>
      </c>
      <c r="AO442">
        <v>16</v>
      </c>
      <c r="AP442">
        <v>0.16872427983539101</v>
      </c>
      <c r="AQ442">
        <v>29.94</v>
      </c>
      <c r="AR442">
        <v>3.3863221003177499</v>
      </c>
      <c r="AS442">
        <v>349690.75</v>
      </c>
      <c r="AT442">
        <v>0.71252603820814098</v>
      </c>
      <c r="AU442">
        <v>30001757.859999999</v>
      </c>
    </row>
    <row r="443" spans="1:47" ht="14.5" x14ac:dyDescent="0.35">
      <c r="A443" s="150" t="s">
        <v>1207</v>
      </c>
      <c r="B443" s="150" t="s">
        <v>660</v>
      </c>
      <c r="C443" t="s">
        <v>170</v>
      </c>
      <c r="D443" t="s">
        <v>2086</v>
      </c>
      <c r="E443">
        <v>71.186999999999998</v>
      </c>
      <c r="F443" t="s">
        <v>1960</v>
      </c>
      <c r="G443" s="151">
        <v>267783</v>
      </c>
      <c r="H443">
        <v>0.40998365767181399</v>
      </c>
      <c r="I443">
        <v>15368</v>
      </c>
      <c r="J443">
        <v>0</v>
      </c>
      <c r="K443">
        <v>0.80967702964501798</v>
      </c>
      <c r="L443" s="152">
        <v>133348.35709999999</v>
      </c>
      <c r="M443" s="151">
        <v>37663</v>
      </c>
      <c r="N443">
        <v>113</v>
      </c>
      <c r="O443">
        <v>51.603686000000003</v>
      </c>
      <c r="P443">
        <v>0</v>
      </c>
      <c r="Q443">
        <v>-47.499853999999999</v>
      </c>
      <c r="R443">
        <v>12603.3</v>
      </c>
      <c r="S443">
        <v>1292.0719349999999</v>
      </c>
      <c r="T443">
        <v>1569.5240719945</v>
      </c>
      <c r="U443">
        <v>0.40014042948777501</v>
      </c>
      <c r="V443">
        <v>0.16891172394360501</v>
      </c>
      <c r="W443">
        <v>1.54790143321239E-3</v>
      </c>
      <c r="X443">
        <v>10375.299999999999</v>
      </c>
      <c r="Y443">
        <v>77.2</v>
      </c>
      <c r="Z443">
        <v>59204.774611399</v>
      </c>
      <c r="AA443">
        <v>12.615384615384601</v>
      </c>
      <c r="AB443">
        <v>16.7366830958549</v>
      </c>
      <c r="AC443">
        <v>9</v>
      </c>
      <c r="AD443">
        <v>143.56354833333299</v>
      </c>
      <c r="AE443">
        <v>0.3145</v>
      </c>
      <c r="AF443">
        <v>0.114191442213522</v>
      </c>
      <c r="AG443">
        <v>0.182191964753285</v>
      </c>
      <c r="AH443">
        <v>0.30067177124838701</v>
      </c>
      <c r="AI443">
        <v>113.35127405271</v>
      </c>
      <c r="AJ443">
        <v>11.110896297914801</v>
      </c>
      <c r="AK443">
        <v>1.1812588591951301</v>
      </c>
      <c r="AL443">
        <v>5.7777965013860602</v>
      </c>
      <c r="AM443">
        <v>0</v>
      </c>
      <c r="AN443">
        <v>1.19628457285386</v>
      </c>
      <c r="AO443">
        <v>82</v>
      </c>
      <c r="AP443">
        <v>0</v>
      </c>
      <c r="AQ443">
        <v>10.98</v>
      </c>
      <c r="AR443">
        <v>3.4889255635860201</v>
      </c>
      <c r="AS443">
        <v>318740.15000000002</v>
      </c>
      <c r="AT443">
        <v>0.61913047520153097</v>
      </c>
      <c r="AU443">
        <v>16284344.15</v>
      </c>
    </row>
    <row r="444" spans="1:47" ht="14.5" x14ac:dyDescent="0.35">
      <c r="A444" s="150" t="s">
        <v>1208</v>
      </c>
      <c r="B444" s="150" t="s">
        <v>275</v>
      </c>
      <c r="C444" t="s">
        <v>144</v>
      </c>
      <c r="D444" t="s">
        <v>2087</v>
      </c>
      <c r="E444">
        <v>63.798999999999999</v>
      </c>
      <c r="F444" t="s">
        <v>1961</v>
      </c>
      <c r="G444" s="151">
        <v>5493213</v>
      </c>
      <c r="H444">
        <v>0.54848669379728898</v>
      </c>
      <c r="I444">
        <v>5493213</v>
      </c>
      <c r="J444">
        <v>0</v>
      </c>
      <c r="K444">
        <v>0.73862586206077996</v>
      </c>
      <c r="L444" s="152">
        <v>287065.48389999999</v>
      </c>
      <c r="M444" s="151">
        <v>38685</v>
      </c>
      <c r="N444">
        <v>188</v>
      </c>
      <c r="O444">
        <v>142.23209299999999</v>
      </c>
      <c r="P444">
        <v>269.65559200000001</v>
      </c>
      <c r="Q444">
        <v>-51.921156000000003</v>
      </c>
      <c r="R444">
        <v>16720</v>
      </c>
      <c r="S444">
        <v>5509.029184</v>
      </c>
      <c r="T444">
        <v>7338.3395933800803</v>
      </c>
      <c r="U444">
        <v>0.68109038937340305</v>
      </c>
      <c r="V444">
        <v>0.13616387133664501</v>
      </c>
      <c r="W444">
        <v>0.20786294876160899</v>
      </c>
      <c r="X444">
        <v>12552</v>
      </c>
      <c r="Y444">
        <v>392.5</v>
      </c>
      <c r="Z444">
        <v>78077.796152866198</v>
      </c>
      <c r="AA444">
        <v>14.07</v>
      </c>
      <c r="AB444">
        <v>14.035743143949</v>
      </c>
      <c r="AC444">
        <v>44.4</v>
      </c>
      <c r="AD444">
        <v>124.07723387387399</v>
      </c>
      <c r="AE444" t="s">
        <v>1553</v>
      </c>
      <c r="AF444">
        <v>0.12532194992408599</v>
      </c>
      <c r="AG444">
        <v>0.13957626799439099</v>
      </c>
      <c r="AH444">
        <v>0.26974445675111802</v>
      </c>
      <c r="AI444">
        <v>149.26840510997701</v>
      </c>
      <c r="AJ444">
        <v>9.7508995359493298</v>
      </c>
      <c r="AK444">
        <v>1.56593784201847</v>
      </c>
      <c r="AL444">
        <v>4.7226294623530398</v>
      </c>
      <c r="AM444">
        <v>1.49</v>
      </c>
      <c r="AN444">
        <v>1.0937995494619599</v>
      </c>
      <c r="AO444">
        <v>29</v>
      </c>
      <c r="AP444">
        <v>0.108223263740946</v>
      </c>
      <c r="AQ444">
        <v>155.86000000000001</v>
      </c>
      <c r="AR444">
        <v>2.8947129130392399</v>
      </c>
      <c r="AS444">
        <v>1553929.58</v>
      </c>
      <c r="AT444">
        <v>0.58955235171814802</v>
      </c>
      <c r="AU444">
        <v>92110989.260000005</v>
      </c>
    </row>
    <row r="445" spans="1:47" ht="14.5" x14ac:dyDescent="0.35">
      <c r="A445" s="150" t="s">
        <v>1209</v>
      </c>
      <c r="B445" s="150" t="s">
        <v>406</v>
      </c>
      <c r="C445" t="s">
        <v>103</v>
      </c>
      <c r="D445" t="s">
        <v>2086</v>
      </c>
      <c r="E445">
        <v>77.858000000000004</v>
      </c>
      <c r="F445" t="s">
        <v>1706</v>
      </c>
      <c r="G445" s="151">
        <v>172372</v>
      </c>
      <c r="H445">
        <v>0.32599838659207397</v>
      </c>
      <c r="I445">
        <v>327038</v>
      </c>
      <c r="J445">
        <v>7.1536192248768697E-3</v>
      </c>
      <c r="K445">
        <v>0.63671003023460304</v>
      </c>
      <c r="L445" s="152">
        <v>164691.8192</v>
      </c>
      <c r="M445" s="151">
        <v>29038</v>
      </c>
      <c r="N445">
        <v>42</v>
      </c>
      <c r="O445">
        <v>18.421610000000001</v>
      </c>
      <c r="P445">
        <v>0</v>
      </c>
      <c r="Q445">
        <v>4.1291060000000002</v>
      </c>
      <c r="R445">
        <v>14533.5</v>
      </c>
      <c r="S445">
        <v>1097.3654959999999</v>
      </c>
      <c r="T445">
        <v>1354.90504823538</v>
      </c>
      <c r="U445">
        <v>0.469841919469281</v>
      </c>
      <c r="V445">
        <v>0.14235172380524699</v>
      </c>
      <c r="W445">
        <v>0</v>
      </c>
      <c r="X445">
        <v>11770.9</v>
      </c>
      <c r="Y445">
        <v>65.760000000000005</v>
      </c>
      <c r="Z445">
        <v>51876.1347323601</v>
      </c>
      <c r="AA445">
        <v>11.5352112676056</v>
      </c>
      <c r="AB445">
        <v>16.6874315085158</v>
      </c>
      <c r="AC445">
        <v>7</v>
      </c>
      <c r="AD445">
        <v>156.766499428571</v>
      </c>
      <c r="AE445">
        <v>0.28939999999999999</v>
      </c>
      <c r="AF445">
        <v>0.115635722624622</v>
      </c>
      <c r="AG445">
        <v>0.21873612310471299</v>
      </c>
      <c r="AH445">
        <v>0.338539564938657</v>
      </c>
      <c r="AI445">
        <v>249.19682730757199</v>
      </c>
      <c r="AJ445">
        <v>6.9574636875594198</v>
      </c>
      <c r="AK445">
        <v>1.7183227163021999</v>
      </c>
      <c r="AL445">
        <v>3.0333550793534698</v>
      </c>
      <c r="AM445">
        <v>0.5</v>
      </c>
      <c r="AN445">
        <v>1.46633727749286</v>
      </c>
      <c r="AO445">
        <v>177</v>
      </c>
      <c r="AP445">
        <v>0</v>
      </c>
      <c r="AQ445">
        <v>4.2699999999999996</v>
      </c>
      <c r="AR445">
        <v>2.9697706737049101</v>
      </c>
      <c r="AS445">
        <v>235964.88</v>
      </c>
      <c r="AT445">
        <v>0.610897445036652</v>
      </c>
      <c r="AU445">
        <v>15948513.98</v>
      </c>
    </row>
    <row r="446" spans="1:47" ht="14.5" x14ac:dyDescent="0.35">
      <c r="A446" s="150" t="s">
        <v>1210</v>
      </c>
      <c r="B446" s="150" t="s">
        <v>276</v>
      </c>
      <c r="C446" t="s">
        <v>209</v>
      </c>
      <c r="D446" t="s">
        <v>2088</v>
      </c>
      <c r="E446">
        <v>59.835999999999999</v>
      </c>
      <c r="F446" t="s">
        <v>1962</v>
      </c>
      <c r="G446" s="151">
        <v>-2456612</v>
      </c>
      <c r="H446">
        <v>2.2007523836276899E-2</v>
      </c>
      <c r="I446">
        <v>-2559942</v>
      </c>
      <c r="J446">
        <v>0</v>
      </c>
      <c r="K446">
        <v>0.90917686331050096</v>
      </c>
      <c r="L446" s="152">
        <v>126956.7067</v>
      </c>
      <c r="M446" s="151">
        <v>32022</v>
      </c>
      <c r="N446">
        <v>52</v>
      </c>
      <c r="O446">
        <v>288.73094600000002</v>
      </c>
      <c r="P446">
        <v>33.881768999999998</v>
      </c>
      <c r="Q446">
        <v>-201.533402</v>
      </c>
      <c r="R446">
        <v>15471.8</v>
      </c>
      <c r="S446">
        <v>2058.6534499999998</v>
      </c>
      <c r="T446">
        <v>3143.9350913359099</v>
      </c>
      <c r="U446">
        <v>1</v>
      </c>
      <c r="V446">
        <v>0.22864295930915399</v>
      </c>
      <c r="W446">
        <v>6.0323921930619303E-3</v>
      </c>
      <c r="X446">
        <v>10130.9</v>
      </c>
      <c r="Y446">
        <v>172.33</v>
      </c>
      <c r="Z446">
        <v>59860.925665873598</v>
      </c>
      <c r="AA446">
        <v>12.766666666666699</v>
      </c>
      <c r="AB446">
        <v>11.945995763941299</v>
      </c>
      <c r="AC446">
        <v>22</v>
      </c>
      <c r="AD446">
        <v>93.575156818181796</v>
      </c>
      <c r="AE446">
        <v>0.37740000000000001</v>
      </c>
      <c r="AF446">
        <v>0.123284083728147</v>
      </c>
      <c r="AG446">
        <v>0.182604248039654</v>
      </c>
      <c r="AH446">
        <v>0.30909228563306801</v>
      </c>
      <c r="AI446">
        <v>221.43260683336501</v>
      </c>
      <c r="AJ446">
        <v>9.4410613509179502</v>
      </c>
      <c r="AK446">
        <v>1.1655998973353301</v>
      </c>
      <c r="AL446">
        <v>3.9150682347160202</v>
      </c>
      <c r="AM446">
        <v>4.4000000000000004</v>
      </c>
      <c r="AN446">
        <v>1.05766596064705</v>
      </c>
      <c r="AO446">
        <v>26</v>
      </c>
      <c r="AP446">
        <v>8.8495575221238902E-3</v>
      </c>
      <c r="AQ446">
        <v>38.81</v>
      </c>
      <c r="AR446">
        <v>3.3559508035474801</v>
      </c>
      <c r="AS446">
        <v>384835.7</v>
      </c>
      <c r="AT446">
        <v>0.58689657876446699</v>
      </c>
      <c r="AU446">
        <v>31851039.579999998</v>
      </c>
    </row>
    <row r="447" spans="1:47" ht="14.5" x14ac:dyDescent="0.35">
      <c r="A447" s="150" t="s">
        <v>1211</v>
      </c>
      <c r="B447" s="150" t="s">
        <v>277</v>
      </c>
      <c r="C447" t="s">
        <v>144</v>
      </c>
      <c r="D447" t="s">
        <v>2088</v>
      </c>
      <c r="E447">
        <v>70.260000000000005</v>
      </c>
      <c r="F447" t="s">
        <v>1963</v>
      </c>
      <c r="G447" s="151">
        <v>1418652</v>
      </c>
      <c r="H447">
        <v>0.41195657659554502</v>
      </c>
      <c r="I447">
        <v>1418652</v>
      </c>
      <c r="J447">
        <v>8.7721091084057394E-3</v>
      </c>
      <c r="K447">
        <v>0.66463776949231301</v>
      </c>
      <c r="L447" s="152">
        <v>151608.07250000001</v>
      </c>
      <c r="M447" s="151">
        <v>36011</v>
      </c>
      <c r="N447">
        <v>20</v>
      </c>
      <c r="O447">
        <v>61.610086000000003</v>
      </c>
      <c r="P447">
        <v>0</v>
      </c>
      <c r="Q447">
        <v>289.22821199999998</v>
      </c>
      <c r="R447">
        <v>11777.8</v>
      </c>
      <c r="S447">
        <v>1576.4717680000001</v>
      </c>
      <c r="T447">
        <v>1895.6786584812601</v>
      </c>
      <c r="U447">
        <v>0.43225460603364302</v>
      </c>
      <c r="V447">
        <v>0.125749044178253</v>
      </c>
      <c r="W447">
        <v>2.7956199974270599E-2</v>
      </c>
      <c r="X447">
        <v>9794.5</v>
      </c>
      <c r="Y447">
        <v>99.08</v>
      </c>
      <c r="Z447">
        <v>66900.177634235006</v>
      </c>
      <c r="AA447">
        <v>11.935185185185199</v>
      </c>
      <c r="AB447">
        <v>15.911099798142899</v>
      </c>
      <c r="AC447">
        <v>10.1</v>
      </c>
      <c r="AD447">
        <v>156.08631366336601</v>
      </c>
      <c r="AE447">
        <v>0.23899999999999999</v>
      </c>
      <c r="AF447">
        <v>0.13587815764547301</v>
      </c>
      <c r="AG447">
        <v>0.11196376194994601</v>
      </c>
      <c r="AH447">
        <v>0.25114624696311899</v>
      </c>
      <c r="AI447">
        <v>136.735718568225</v>
      </c>
      <c r="AJ447">
        <v>6.4533473278901496</v>
      </c>
      <c r="AK447">
        <v>1.46505265355354</v>
      </c>
      <c r="AL447">
        <v>1.4181902950454599</v>
      </c>
      <c r="AM447">
        <v>0.5</v>
      </c>
      <c r="AN447">
        <v>0.79528358241534503</v>
      </c>
      <c r="AO447">
        <v>3</v>
      </c>
      <c r="AP447">
        <v>0.11764705882352899</v>
      </c>
      <c r="AQ447">
        <v>27.33</v>
      </c>
      <c r="AR447">
        <v>2.5255986881427099</v>
      </c>
      <c r="AS447">
        <v>480105.06</v>
      </c>
      <c r="AT447">
        <v>0.62087308428658705</v>
      </c>
      <c r="AU447">
        <v>18567294.210000001</v>
      </c>
    </row>
    <row r="448" spans="1:47" ht="14.5" x14ac:dyDescent="0.35">
      <c r="A448" s="150" t="s">
        <v>1212</v>
      </c>
      <c r="B448" s="150" t="s">
        <v>727</v>
      </c>
      <c r="C448" t="s">
        <v>97</v>
      </c>
      <c r="D448" t="s">
        <v>2085</v>
      </c>
      <c r="E448">
        <v>101.024</v>
      </c>
      <c r="F448" t="s">
        <v>1964</v>
      </c>
      <c r="G448" s="151">
        <v>-877217</v>
      </c>
      <c r="H448">
        <v>0.44489569290812803</v>
      </c>
      <c r="I448">
        <v>-938541</v>
      </c>
      <c r="J448">
        <v>5.7618531556169498E-3</v>
      </c>
      <c r="K448">
        <v>0.79476939267221003</v>
      </c>
      <c r="L448" s="152">
        <v>420129.71659999999</v>
      </c>
      <c r="M448" s="151">
        <v>63148</v>
      </c>
      <c r="N448">
        <v>44</v>
      </c>
      <c r="O448">
        <v>27.417190999999999</v>
      </c>
      <c r="P448">
        <v>0</v>
      </c>
      <c r="Q448">
        <v>-17.954951999999999</v>
      </c>
      <c r="R448">
        <v>14550.1</v>
      </c>
      <c r="S448">
        <v>2754.5665690000001</v>
      </c>
      <c r="T448">
        <v>3148.7808655901399</v>
      </c>
      <c r="U448">
        <v>4.8951280581667402E-2</v>
      </c>
      <c r="V448">
        <v>9.3430203465160802E-2</v>
      </c>
      <c r="W448">
        <v>6.1842792952301997E-3</v>
      </c>
      <c r="X448">
        <v>12728.5</v>
      </c>
      <c r="Y448">
        <v>154</v>
      </c>
      <c r="Z448">
        <v>84213.642857142899</v>
      </c>
      <c r="AA448">
        <v>10.064516129032301</v>
      </c>
      <c r="AB448">
        <v>17.886795902597399</v>
      </c>
      <c r="AC448">
        <v>9.5299999999999994</v>
      </c>
      <c r="AD448">
        <v>289.04161269674699</v>
      </c>
      <c r="AE448">
        <v>0.37740000000000001</v>
      </c>
      <c r="AF448">
        <v>0.112795371648048</v>
      </c>
      <c r="AG448">
        <v>0.155267483912574</v>
      </c>
      <c r="AH448">
        <v>0.27101795195325301</v>
      </c>
      <c r="AI448">
        <v>168.236631205554</v>
      </c>
      <c r="AJ448">
        <v>9.1955727106570908</v>
      </c>
      <c r="AK448">
        <v>1.2654469928941201</v>
      </c>
      <c r="AL448">
        <v>4.7865017834832004</v>
      </c>
      <c r="AM448">
        <v>1.75</v>
      </c>
      <c r="AN448">
        <v>1.08122442328742</v>
      </c>
      <c r="AO448">
        <v>50</v>
      </c>
      <c r="AP448">
        <v>9.2426952892069203E-2</v>
      </c>
      <c r="AQ448">
        <v>30.32</v>
      </c>
      <c r="AR448">
        <v>5.1709990442921203</v>
      </c>
      <c r="AS448">
        <v>795779.85</v>
      </c>
      <c r="AT448">
        <v>0.52410342666065302</v>
      </c>
      <c r="AU448">
        <v>40079232.100000001</v>
      </c>
    </row>
    <row r="449" spans="1:47" ht="14.5" x14ac:dyDescent="0.35">
      <c r="A449" s="150" t="s">
        <v>1213</v>
      </c>
      <c r="B449" s="150" t="s">
        <v>491</v>
      </c>
      <c r="C449" t="s">
        <v>121</v>
      </c>
      <c r="D449" t="s">
        <v>2086</v>
      </c>
      <c r="E449">
        <v>64.789000000000001</v>
      </c>
      <c r="F449" t="s">
        <v>1965</v>
      </c>
      <c r="G449" s="151">
        <v>3389001</v>
      </c>
      <c r="H449">
        <v>0.601057693054456</v>
      </c>
      <c r="I449">
        <v>2456837</v>
      </c>
      <c r="J449">
        <v>1.3150982302207501E-2</v>
      </c>
      <c r="K449">
        <v>0.72188900715006699</v>
      </c>
      <c r="L449" s="152">
        <v>123530.98820000001</v>
      </c>
      <c r="M449" s="151">
        <v>37110.5</v>
      </c>
      <c r="N449">
        <v>195</v>
      </c>
      <c r="O449">
        <v>349.03894100000002</v>
      </c>
      <c r="P449">
        <v>65.760000000000005</v>
      </c>
      <c r="Q449">
        <v>449.94646399999999</v>
      </c>
      <c r="R449">
        <v>12655.9</v>
      </c>
      <c r="S449">
        <v>7065.1712740000003</v>
      </c>
      <c r="T449">
        <v>9014.0746609602902</v>
      </c>
      <c r="U449">
        <v>0.43951210106219402</v>
      </c>
      <c r="V449">
        <v>0.12913431191080799</v>
      </c>
      <c r="W449">
        <v>0.15123444394506</v>
      </c>
      <c r="X449">
        <v>9919.6</v>
      </c>
      <c r="Y449">
        <v>378.13</v>
      </c>
      <c r="Z449">
        <v>69232.122841350894</v>
      </c>
      <c r="AA449">
        <v>10.0552995391705</v>
      </c>
      <c r="AB449">
        <v>18.684503408880602</v>
      </c>
      <c r="AC449">
        <v>59</v>
      </c>
      <c r="AD449">
        <v>119.748665661017</v>
      </c>
      <c r="AE449">
        <v>0.44030000000000002</v>
      </c>
      <c r="AF449">
        <v>0.1075790886116</v>
      </c>
      <c r="AG449">
        <v>0.16636777316176701</v>
      </c>
      <c r="AH449">
        <v>0.27748401253800298</v>
      </c>
      <c r="AI449">
        <v>990.342162793547</v>
      </c>
      <c r="AJ449">
        <v>1.1234782191121599</v>
      </c>
      <c r="AK449">
        <v>0.20053823265809001</v>
      </c>
      <c r="AL449">
        <v>0.45674485278343901</v>
      </c>
      <c r="AM449">
        <v>0.5</v>
      </c>
      <c r="AN449">
        <v>0.81417612059825994</v>
      </c>
      <c r="AO449">
        <v>11</v>
      </c>
      <c r="AP449">
        <v>2.3945044160942099E-2</v>
      </c>
      <c r="AQ449">
        <v>373.09</v>
      </c>
      <c r="AR449">
        <v>2.7369483679154301</v>
      </c>
      <c r="AS449">
        <v>2082553.77</v>
      </c>
      <c r="AT449">
        <v>0.65022250065460097</v>
      </c>
      <c r="AU449">
        <v>89416303.090000004</v>
      </c>
    </row>
    <row r="450" spans="1:47" ht="14.5" x14ac:dyDescent="0.35">
      <c r="A450" s="150" t="s">
        <v>1214</v>
      </c>
      <c r="B450" s="150" t="s">
        <v>461</v>
      </c>
      <c r="C450" t="s">
        <v>108</v>
      </c>
      <c r="D450" t="s">
        <v>2087</v>
      </c>
      <c r="E450">
        <v>49.808</v>
      </c>
      <c r="F450" t="s">
        <v>1966</v>
      </c>
      <c r="G450" s="151">
        <v>660607</v>
      </c>
      <c r="H450">
        <v>0.32371411783809201</v>
      </c>
      <c r="I450">
        <v>660607</v>
      </c>
      <c r="J450">
        <v>1.5928265304849101E-2</v>
      </c>
      <c r="K450">
        <v>0.60546470635751903</v>
      </c>
      <c r="L450" s="152">
        <v>242558.65470000001</v>
      </c>
      <c r="M450" s="151">
        <v>36746</v>
      </c>
      <c r="N450">
        <v>12</v>
      </c>
      <c r="O450">
        <v>81.044274999999999</v>
      </c>
      <c r="P450">
        <v>95.54</v>
      </c>
      <c r="Q450">
        <v>-17.035473</v>
      </c>
      <c r="R450">
        <v>18446.900000000001</v>
      </c>
      <c r="S450">
        <v>743.436509</v>
      </c>
      <c r="T450">
        <v>991.79635435594503</v>
      </c>
      <c r="U450">
        <v>0.633889438163172</v>
      </c>
      <c r="V450">
        <v>0.159102537429999</v>
      </c>
      <c r="W450">
        <v>1.7141463791092899E-2</v>
      </c>
      <c r="X450">
        <v>13827.5</v>
      </c>
      <c r="Y450">
        <v>50.93</v>
      </c>
      <c r="Z450">
        <v>70269.207147064604</v>
      </c>
      <c r="AA450">
        <v>12.0746268656716</v>
      </c>
      <c r="AB450">
        <v>14.597221853524401</v>
      </c>
      <c r="AC450">
        <v>10.33</v>
      </c>
      <c r="AD450">
        <v>71.968684317521806</v>
      </c>
      <c r="AE450">
        <v>0.60389999999999999</v>
      </c>
      <c r="AF450">
        <v>0.13021998917239</v>
      </c>
      <c r="AG450">
        <v>0.13140457336764499</v>
      </c>
      <c r="AH450">
        <v>0.26791529367612699</v>
      </c>
      <c r="AI450">
        <v>191.72316435161801</v>
      </c>
      <c r="AJ450">
        <v>9.2452192459342992</v>
      </c>
      <c r="AK450">
        <v>1.76609251126047</v>
      </c>
      <c r="AL450">
        <v>4.3224481176421099</v>
      </c>
      <c r="AM450">
        <v>4.91</v>
      </c>
      <c r="AN450">
        <v>0.70157426115532795</v>
      </c>
      <c r="AO450">
        <v>4</v>
      </c>
      <c r="AP450">
        <v>0.18451025056947601</v>
      </c>
      <c r="AQ450">
        <v>82</v>
      </c>
      <c r="AR450">
        <v>3.38029516376948</v>
      </c>
      <c r="AS450">
        <v>108761.45</v>
      </c>
      <c r="AT450">
        <v>0.51583273655032302</v>
      </c>
      <c r="AU450">
        <v>13714093.460000001</v>
      </c>
    </row>
    <row r="451" spans="1:47" ht="14.5" x14ac:dyDescent="0.35">
      <c r="A451" s="150" t="s">
        <v>1215</v>
      </c>
      <c r="B451" s="150" t="s">
        <v>596</v>
      </c>
      <c r="C451" t="s">
        <v>232</v>
      </c>
      <c r="D451" t="s">
        <v>2085</v>
      </c>
      <c r="E451">
        <v>74.358999999999995</v>
      </c>
      <c r="F451" t="s">
        <v>1879</v>
      </c>
      <c r="G451" s="151">
        <v>1032025</v>
      </c>
      <c r="H451">
        <v>0.262065245350878</v>
      </c>
      <c r="I451">
        <v>978958</v>
      </c>
      <c r="J451">
        <v>0</v>
      </c>
      <c r="K451">
        <v>0.65096506982029501</v>
      </c>
      <c r="L451" s="152">
        <v>234262.6145</v>
      </c>
      <c r="M451" s="151">
        <v>40651.5</v>
      </c>
      <c r="N451">
        <v>18</v>
      </c>
      <c r="O451">
        <v>28.227073000000001</v>
      </c>
      <c r="P451">
        <v>3.69</v>
      </c>
      <c r="Q451">
        <v>-23.962261000000002</v>
      </c>
      <c r="R451">
        <v>13904.7</v>
      </c>
      <c r="S451">
        <v>614.02270799999997</v>
      </c>
      <c r="T451">
        <v>718.32647618798899</v>
      </c>
      <c r="U451">
        <v>0.40556927741506299</v>
      </c>
      <c r="V451">
        <v>0.13768384116504001</v>
      </c>
      <c r="W451">
        <v>0</v>
      </c>
      <c r="X451">
        <v>11885.7</v>
      </c>
      <c r="Y451">
        <v>67.5</v>
      </c>
      <c r="Z451">
        <v>39349.585185185198</v>
      </c>
      <c r="AA451">
        <v>9.9420289855072497</v>
      </c>
      <c r="AB451">
        <v>9.0966327111111092</v>
      </c>
      <c r="AC451">
        <v>6</v>
      </c>
      <c r="AD451">
        <v>102.337118</v>
      </c>
      <c r="AE451">
        <v>0.23899999999999999</v>
      </c>
      <c r="AF451">
        <v>0.117981978762392</v>
      </c>
      <c r="AG451">
        <v>0.18559160449551099</v>
      </c>
      <c r="AH451">
        <v>0.30621536830589902</v>
      </c>
      <c r="AI451">
        <v>214.019772050515</v>
      </c>
      <c r="AJ451">
        <v>6.7906783194965499</v>
      </c>
      <c r="AK451">
        <v>1.4853643094671001</v>
      </c>
      <c r="AL451">
        <v>3.1163264669400998</v>
      </c>
      <c r="AM451">
        <v>0</v>
      </c>
      <c r="AN451">
        <v>1.6390263363314499</v>
      </c>
      <c r="AO451">
        <v>122</v>
      </c>
      <c r="AP451">
        <v>3.0878859857482201E-2</v>
      </c>
      <c r="AQ451">
        <v>3.4</v>
      </c>
      <c r="AR451">
        <v>3.2196176967240802</v>
      </c>
      <c r="AS451">
        <v>142278.26999999999</v>
      </c>
      <c r="AT451">
        <v>0.622027302757163</v>
      </c>
      <c r="AU451">
        <v>8537809.3100000005</v>
      </c>
    </row>
    <row r="452" spans="1:47" ht="14.5" x14ac:dyDescent="0.35">
      <c r="A452" s="150" t="s">
        <v>1216</v>
      </c>
      <c r="B452" s="150" t="s">
        <v>525</v>
      </c>
      <c r="C452" t="s">
        <v>211</v>
      </c>
      <c r="D452" t="s">
        <v>2086</v>
      </c>
      <c r="E452">
        <v>76.929000000000002</v>
      </c>
      <c r="F452" t="s">
        <v>1648</v>
      </c>
      <c r="G452" s="151">
        <v>1036883</v>
      </c>
      <c r="H452">
        <v>0.99996501143026995</v>
      </c>
      <c r="I452">
        <v>478217</v>
      </c>
      <c r="J452">
        <v>2.1603766110661199E-2</v>
      </c>
      <c r="K452">
        <v>0.59996750486857198</v>
      </c>
      <c r="L452" s="152">
        <v>185711.2623</v>
      </c>
      <c r="M452" s="151">
        <v>38864</v>
      </c>
      <c r="N452">
        <v>33</v>
      </c>
      <c r="O452">
        <v>7.364935</v>
      </c>
      <c r="P452">
        <v>0</v>
      </c>
      <c r="Q452">
        <v>48.177149999999997</v>
      </c>
      <c r="R452">
        <v>14017.7</v>
      </c>
      <c r="S452">
        <v>487.10623299999997</v>
      </c>
      <c r="T452">
        <v>576.52031798499695</v>
      </c>
      <c r="U452">
        <v>0.38215300357283699</v>
      </c>
      <c r="V452">
        <v>0.11876635337573301</v>
      </c>
      <c r="W452">
        <v>0</v>
      </c>
      <c r="X452">
        <v>11843.6</v>
      </c>
      <c r="Y452">
        <v>33.75</v>
      </c>
      <c r="Z452">
        <v>53257.037037037</v>
      </c>
      <c r="AA452">
        <v>11.2368421052632</v>
      </c>
      <c r="AB452">
        <v>14.4327772740741</v>
      </c>
      <c r="AC452">
        <v>10.4</v>
      </c>
      <c r="AD452">
        <v>46.837137788461497</v>
      </c>
      <c r="AE452">
        <v>0.27679999999999999</v>
      </c>
      <c r="AF452">
        <v>0.128225167363129</v>
      </c>
      <c r="AG452">
        <v>0.16326296812653601</v>
      </c>
      <c r="AH452">
        <v>0.29401788512228999</v>
      </c>
      <c r="AI452">
        <v>186.61227026425701</v>
      </c>
      <c r="AJ452">
        <v>8.9902401540153996</v>
      </c>
      <c r="AK452">
        <v>1.6512557755775601</v>
      </c>
      <c r="AL452">
        <v>3.8154827282728299</v>
      </c>
      <c r="AM452">
        <v>0.5</v>
      </c>
      <c r="AN452">
        <v>1.40556294443658</v>
      </c>
      <c r="AO452">
        <v>98</v>
      </c>
      <c r="AP452">
        <v>4.5871559633027499E-3</v>
      </c>
      <c r="AQ452">
        <v>2.15</v>
      </c>
      <c r="AR452">
        <v>3.38029572343047</v>
      </c>
      <c r="AS452">
        <v>95144.87</v>
      </c>
      <c r="AT452">
        <v>0.71580324496119196</v>
      </c>
      <c r="AU452">
        <v>6828100.4400000004</v>
      </c>
    </row>
    <row r="453" spans="1:47" ht="14.5" x14ac:dyDescent="0.35">
      <c r="A453" s="150" t="s">
        <v>1217</v>
      </c>
      <c r="B453" s="150" t="s">
        <v>452</v>
      </c>
      <c r="C453" t="s">
        <v>154</v>
      </c>
      <c r="D453" t="s">
        <v>2087</v>
      </c>
      <c r="E453">
        <v>80.349000000000004</v>
      </c>
      <c r="F453" t="s">
        <v>1737</v>
      </c>
      <c r="G453" s="151">
        <v>143637</v>
      </c>
      <c r="H453">
        <v>0.48505788342821099</v>
      </c>
      <c r="I453">
        <v>304732</v>
      </c>
      <c r="J453">
        <v>1.22002976565744E-2</v>
      </c>
      <c r="K453">
        <v>0.60684054062705695</v>
      </c>
      <c r="L453" s="152">
        <v>146878.56219999999</v>
      </c>
      <c r="M453" s="151">
        <v>33877</v>
      </c>
      <c r="N453">
        <v>49</v>
      </c>
      <c r="O453">
        <v>25.115442999999999</v>
      </c>
      <c r="P453">
        <v>12.297910999999999</v>
      </c>
      <c r="Q453">
        <v>47.329034</v>
      </c>
      <c r="R453">
        <v>12623.8</v>
      </c>
      <c r="S453">
        <v>1233.280053</v>
      </c>
      <c r="T453">
        <v>1464.4006227407799</v>
      </c>
      <c r="U453">
        <v>0.3478671660637</v>
      </c>
      <c r="V453">
        <v>0.135120790768194</v>
      </c>
      <c r="W453">
        <v>1.6118893637858899E-3</v>
      </c>
      <c r="X453">
        <v>10631.4</v>
      </c>
      <c r="Y453">
        <v>72.23</v>
      </c>
      <c r="Z453">
        <v>67413.221653052795</v>
      </c>
      <c r="AA453">
        <v>14.55</v>
      </c>
      <c r="AB453">
        <v>17.074346573445901</v>
      </c>
      <c r="AC453">
        <v>10</v>
      </c>
      <c r="AD453">
        <v>123.3280053</v>
      </c>
      <c r="AE453">
        <v>0.40260000000000001</v>
      </c>
      <c r="AF453">
        <v>0.118077116814992</v>
      </c>
      <c r="AG453">
        <v>0.169548237748783</v>
      </c>
      <c r="AH453">
        <v>0.29032018670464899</v>
      </c>
      <c r="AI453">
        <v>159.890691104853</v>
      </c>
      <c r="AJ453">
        <v>13.2684904406917</v>
      </c>
      <c r="AK453">
        <v>2.0845095593082799</v>
      </c>
      <c r="AL453">
        <v>3.7722787666717399</v>
      </c>
      <c r="AM453">
        <v>0.5</v>
      </c>
      <c r="AN453">
        <v>1.5114745226152499</v>
      </c>
      <c r="AO453">
        <v>153</v>
      </c>
      <c r="AP453">
        <v>2.16962524654832E-2</v>
      </c>
      <c r="AQ453">
        <v>3.31</v>
      </c>
      <c r="AR453">
        <v>3.40346582112659</v>
      </c>
      <c r="AS453">
        <v>156102.69</v>
      </c>
      <c r="AT453">
        <v>0.63709058554854503</v>
      </c>
      <c r="AU453">
        <v>15568672.15</v>
      </c>
    </row>
    <row r="454" spans="1:47" ht="14.5" x14ac:dyDescent="0.35">
      <c r="A454" s="150" t="s">
        <v>1218</v>
      </c>
      <c r="B454" s="150" t="s">
        <v>420</v>
      </c>
      <c r="C454" t="s">
        <v>359</v>
      </c>
      <c r="D454" t="s">
        <v>2086</v>
      </c>
      <c r="E454">
        <v>70.873000000000005</v>
      </c>
      <c r="F454" t="s">
        <v>1853</v>
      </c>
      <c r="G454" s="151">
        <v>-302083</v>
      </c>
      <c r="H454">
        <v>0.41572682898651198</v>
      </c>
      <c r="I454">
        <v>-247573</v>
      </c>
      <c r="J454">
        <v>4.7969076432814398E-3</v>
      </c>
      <c r="K454">
        <v>0.75785460532016302</v>
      </c>
      <c r="L454" s="152">
        <v>133529.74859999999</v>
      </c>
      <c r="M454" s="151">
        <v>31261</v>
      </c>
      <c r="N454">
        <v>14</v>
      </c>
      <c r="O454">
        <v>16.841127</v>
      </c>
      <c r="P454">
        <v>0</v>
      </c>
      <c r="Q454">
        <v>-68.389384000000007</v>
      </c>
      <c r="R454">
        <v>17973.3</v>
      </c>
      <c r="S454">
        <v>683.43985999999995</v>
      </c>
      <c r="T454">
        <v>870.770206663561</v>
      </c>
      <c r="U454">
        <v>0.59753461262853502</v>
      </c>
      <c r="V454">
        <v>0.195327489385825</v>
      </c>
      <c r="W454">
        <v>1.0534943045317801E-3</v>
      </c>
      <c r="X454">
        <v>14106.7</v>
      </c>
      <c r="Y454">
        <v>66.53</v>
      </c>
      <c r="Z454">
        <v>56776.907710807202</v>
      </c>
      <c r="AA454">
        <v>14.5</v>
      </c>
      <c r="AB454">
        <v>10.2726568465354</v>
      </c>
      <c r="AC454">
        <v>8</v>
      </c>
      <c r="AD454">
        <v>85.429982499999994</v>
      </c>
      <c r="AE454">
        <v>0.37740000000000001</v>
      </c>
      <c r="AF454">
        <v>0.12155623638504801</v>
      </c>
      <c r="AG454">
        <v>0.16402639560319801</v>
      </c>
      <c r="AH454">
        <v>0.28914190490015601</v>
      </c>
      <c r="AI454">
        <v>414.71095935200498</v>
      </c>
      <c r="AJ454">
        <v>8.5553513036728592</v>
      </c>
      <c r="AK454">
        <v>1.2994820590622</v>
      </c>
      <c r="AL454">
        <v>1.7237867198250001</v>
      </c>
      <c r="AM454">
        <v>3.1</v>
      </c>
      <c r="AN454">
        <v>1.5884125362424399</v>
      </c>
      <c r="AO454">
        <v>99</v>
      </c>
      <c r="AP454">
        <v>2.2421524663677101E-2</v>
      </c>
      <c r="AQ454">
        <v>4.43</v>
      </c>
      <c r="AR454">
        <v>3.10618303583938</v>
      </c>
      <c r="AS454">
        <v>164999.88</v>
      </c>
      <c r="AT454">
        <v>0.79138882339503402</v>
      </c>
      <c r="AU454">
        <v>12283676.58</v>
      </c>
    </row>
    <row r="455" spans="1:47" ht="14.5" x14ac:dyDescent="0.35">
      <c r="A455" s="150" t="s">
        <v>1219</v>
      </c>
      <c r="B455" s="150" t="s">
        <v>385</v>
      </c>
      <c r="C455" t="s">
        <v>266</v>
      </c>
      <c r="D455" t="s">
        <v>2087</v>
      </c>
      <c r="E455">
        <v>85.652000000000001</v>
      </c>
      <c r="F455" t="s">
        <v>1966</v>
      </c>
      <c r="G455" s="151">
        <v>1001687</v>
      </c>
      <c r="H455">
        <v>0.62980193772291404</v>
      </c>
      <c r="I455">
        <v>1119376</v>
      </c>
      <c r="J455">
        <v>0</v>
      </c>
      <c r="K455">
        <v>0.73222212169447098</v>
      </c>
      <c r="L455" s="152">
        <v>124485.8658</v>
      </c>
      <c r="M455" s="151">
        <v>33603</v>
      </c>
      <c r="N455">
        <v>33</v>
      </c>
      <c r="O455">
        <v>45.671067999999998</v>
      </c>
      <c r="P455">
        <v>2</v>
      </c>
      <c r="Q455">
        <v>-23.268319999999999</v>
      </c>
      <c r="R455">
        <v>14269.9</v>
      </c>
      <c r="S455">
        <v>836.26112000000001</v>
      </c>
      <c r="T455">
        <v>986.06474759433695</v>
      </c>
      <c r="U455">
        <v>0.34302849688862702</v>
      </c>
      <c r="V455">
        <v>0.14470934748227901</v>
      </c>
      <c r="W455">
        <v>0</v>
      </c>
      <c r="X455">
        <v>12102</v>
      </c>
      <c r="Y455">
        <v>73.430000000000007</v>
      </c>
      <c r="Z455">
        <v>50623.313632030498</v>
      </c>
      <c r="AA455">
        <v>11.5853658536585</v>
      </c>
      <c r="AB455">
        <v>11.388548549639101</v>
      </c>
      <c r="AC455">
        <v>10.130000000000001</v>
      </c>
      <c r="AD455">
        <v>82.552923988154006</v>
      </c>
      <c r="AE455">
        <v>0.3145</v>
      </c>
      <c r="AF455">
        <v>0.123069567788928</v>
      </c>
      <c r="AG455">
        <v>0.18002784174879899</v>
      </c>
      <c r="AH455">
        <v>0.30526699415931802</v>
      </c>
      <c r="AI455">
        <v>0</v>
      </c>
      <c r="AJ455" t="s">
        <v>1553</v>
      </c>
      <c r="AK455" t="s">
        <v>1553</v>
      </c>
      <c r="AL455" t="s">
        <v>1553</v>
      </c>
      <c r="AM455">
        <v>4</v>
      </c>
      <c r="AN455">
        <v>0.81936690391701394</v>
      </c>
      <c r="AO455">
        <v>9</v>
      </c>
      <c r="AP455">
        <v>5.7971014492753603E-2</v>
      </c>
      <c r="AQ455">
        <v>28.22</v>
      </c>
      <c r="AR455">
        <v>2.7722513909991902</v>
      </c>
      <c r="AS455">
        <v>250182.55</v>
      </c>
      <c r="AT455">
        <v>0.79623588277201196</v>
      </c>
      <c r="AU455">
        <v>11933343.279999999</v>
      </c>
    </row>
    <row r="456" spans="1:47" ht="14.5" x14ac:dyDescent="0.35">
      <c r="A456" s="150" t="s">
        <v>1220</v>
      </c>
      <c r="B456" s="150" t="s">
        <v>597</v>
      </c>
      <c r="C456" t="s">
        <v>232</v>
      </c>
      <c r="D456" t="s">
        <v>2085</v>
      </c>
      <c r="E456">
        <v>80.997</v>
      </c>
      <c r="F456" t="s">
        <v>1967</v>
      </c>
      <c r="G456" s="151">
        <v>2141780</v>
      </c>
      <c r="H456">
        <v>0.233328045132216</v>
      </c>
      <c r="I456">
        <v>2143412</v>
      </c>
      <c r="J456">
        <v>0</v>
      </c>
      <c r="K456">
        <v>0.72886258292882999</v>
      </c>
      <c r="L456" s="152">
        <v>183352.91469999999</v>
      </c>
      <c r="M456" s="151">
        <v>37929</v>
      </c>
      <c r="N456">
        <v>0</v>
      </c>
      <c r="O456">
        <v>76.893040999999997</v>
      </c>
      <c r="P456">
        <v>0</v>
      </c>
      <c r="Q456">
        <v>229.63558399999999</v>
      </c>
      <c r="R456">
        <v>11266.7</v>
      </c>
      <c r="S456">
        <v>1884.9140420000001</v>
      </c>
      <c r="T456">
        <v>2161.99643660318</v>
      </c>
      <c r="U456">
        <v>0.34428786176883502</v>
      </c>
      <c r="V456">
        <v>9.4555257572020407E-2</v>
      </c>
      <c r="W456">
        <v>5.39197745683894E-3</v>
      </c>
      <c r="X456">
        <v>9822.7999999999993</v>
      </c>
      <c r="Y456">
        <v>113.67</v>
      </c>
      <c r="Z456">
        <v>62164.856338523801</v>
      </c>
      <c r="AA456">
        <v>14.898550724637699</v>
      </c>
      <c r="AB456">
        <v>16.582335198381301</v>
      </c>
      <c r="AC456">
        <v>16.05</v>
      </c>
      <c r="AD456">
        <v>117.440127227414</v>
      </c>
      <c r="AE456">
        <v>0.3901</v>
      </c>
      <c r="AF456">
        <v>0.11445589612838999</v>
      </c>
      <c r="AG456">
        <v>0.173429397235664</v>
      </c>
      <c r="AH456">
        <v>0.29143963958299601</v>
      </c>
      <c r="AI456">
        <v>143.77313445681301</v>
      </c>
      <c r="AJ456">
        <v>6.1693130627306303</v>
      </c>
      <c r="AK456">
        <v>1.60877339483395</v>
      </c>
      <c r="AL456">
        <v>2.6190620295203</v>
      </c>
      <c r="AM456">
        <v>0.5</v>
      </c>
      <c r="AN456">
        <v>1.68047130771196</v>
      </c>
      <c r="AO456">
        <v>121</v>
      </c>
      <c r="AP456">
        <v>1.6556291390728501E-3</v>
      </c>
      <c r="AQ456">
        <v>9.7899999999999991</v>
      </c>
      <c r="AR456">
        <v>3.5749837890138698</v>
      </c>
      <c r="AS456">
        <v>453461.45</v>
      </c>
      <c r="AT456">
        <v>0.63569948665536502</v>
      </c>
      <c r="AU456">
        <v>21236763.34</v>
      </c>
    </row>
    <row r="457" spans="1:47" ht="14.5" x14ac:dyDescent="0.35">
      <c r="A457" s="150" t="s">
        <v>1221</v>
      </c>
      <c r="B457" s="150" t="s">
        <v>453</v>
      </c>
      <c r="C457" t="s">
        <v>154</v>
      </c>
      <c r="D457" t="s">
        <v>2086</v>
      </c>
      <c r="E457">
        <v>78.906000000000006</v>
      </c>
      <c r="F457" t="s">
        <v>1968</v>
      </c>
      <c r="G457" s="151">
        <v>1526018</v>
      </c>
      <c r="H457">
        <v>0.408225411610454</v>
      </c>
      <c r="I457">
        <v>1372074</v>
      </c>
      <c r="J457">
        <v>0</v>
      </c>
      <c r="K457">
        <v>0.78730650871216301</v>
      </c>
      <c r="L457" s="152">
        <v>226058.78719999999</v>
      </c>
      <c r="M457" s="151">
        <v>34403</v>
      </c>
      <c r="N457">
        <v>176</v>
      </c>
      <c r="O457">
        <v>68.883251999999999</v>
      </c>
      <c r="P457">
        <v>0</v>
      </c>
      <c r="Q457">
        <v>-28.865950999999999</v>
      </c>
      <c r="R457">
        <v>12642.2</v>
      </c>
      <c r="S457">
        <v>1662.654826</v>
      </c>
      <c r="T457">
        <v>2028.8311276653501</v>
      </c>
      <c r="U457">
        <v>0.54900605268504499</v>
      </c>
      <c r="V457">
        <v>0.14219089152061901</v>
      </c>
      <c r="W457">
        <v>0</v>
      </c>
      <c r="X457">
        <v>10360.4</v>
      </c>
      <c r="Y457">
        <v>111</v>
      </c>
      <c r="Z457">
        <v>58268.576576576597</v>
      </c>
      <c r="AA457">
        <v>14.6869565217391</v>
      </c>
      <c r="AB457">
        <v>14.9788723063063</v>
      </c>
      <c r="AC457">
        <v>13.25</v>
      </c>
      <c r="AD457">
        <v>125.48338309434</v>
      </c>
      <c r="AE457">
        <v>0.3019</v>
      </c>
      <c r="AF457">
        <v>0.11346658274641599</v>
      </c>
      <c r="AG457">
        <v>0.21298280024397601</v>
      </c>
      <c r="AH457">
        <v>0.32875159767414502</v>
      </c>
      <c r="AI457">
        <v>198.17402556891301</v>
      </c>
      <c r="AJ457">
        <v>5.9743109000136601</v>
      </c>
      <c r="AK457">
        <v>1.21879749313343</v>
      </c>
      <c r="AL457">
        <v>3.2832312174691598</v>
      </c>
      <c r="AM457">
        <v>1.8</v>
      </c>
      <c r="AN457">
        <v>1.35365062208136</v>
      </c>
      <c r="AO457">
        <v>376</v>
      </c>
      <c r="AP457">
        <v>2.5510204081632699E-3</v>
      </c>
      <c r="AQ457">
        <v>2.0499999999999998</v>
      </c>
      <c r="AR457">
        <v>3.21351542488028</v>
      </c>
      <c r="AS457">
        <v>305030.03999999998</v>
      </c>
      <c r="AT457">
        <v>0.61415834325033503</v>
      </c>
      <c r="AU457">
        <v>21019543.609999999</v>
      </c>
    </row>
    <row r="458" spans="1:47" ht="14.5" x14ac:dyDescent="0.35">
      <c r="A458" s="150" t="s">
        <v>1519</v>
      </c>
      <c r="B458" s="150" t="s">
        <v>526</v>
      </c>
      <c r="C458" t="s">
        <v>178</v>
      </c>
      <c r="D458" t="s">
        <v>2088</v>
      </c>
      <c r="E458">
        <v>78.194999999999993</v>
      </c>
      <c r="F458" t="s">
        <v>1969</v>
      </c>
      <c r="G458" s="151">
        <v>1950269</v>
      </c>
      <c r="H458">
        <v>0.37881970057025699</v>
      </c>
      <c r="I458">
        <v>2023385</v>
      </c>
      <c r="J458">
        <v>0</v>
      </c>
      <c r="K458">
        <v>0.60834302877808699</v>
      </c>
      <c r="L458" s="152">
        <v>148705.61259999999</v>
      </c>
      <c r="M458" s="151">
        <v>38090</v>
      </c>
      <c r="N458">
        <v>59</v>
      </c>
      <c r="O458">
        <v>19.069468000000001</v>
      </c>
      <c r="P458">
        <v>0</v>
      </c>
      <c r="Q458">
        <v>8.0670110000000097</v>
      </c>
      <c r="R458">
        <v>13458.3</v>
      </c>
      <c r="S458">
        <v>979.96189500000003</v>
      </c>
      <c r="T458">
        <v>1161.38432980472</v>
      </c>
      <c r="U458">
        <v>0.22970450907175299</v>
      </c>
      <c r="V458">
        <v>0.14307007110720399</v>
      </c>
      <c r="W458">
        <v>1.9311995799591801E-3</v>
      </c>
      <c r="X458">
        <v>11355.9</v>
      </c>
      <c r="Y458">
        <v>65.959999999999994</v>
      </c>
      <c r="Z458">
        <v>58660.128714372397</v>
      </c>
      <c r="AA458">
        <v>13.717948717948699</v>
      </c>
      <c r="AB458">
        <v>14.8569116889024</v>
      </c>
      <c r="AC458">
        <v>5.13</v>
      </c>
      <c r="AD458">
        <v>191.025710526316</v>
      </c>
      <c r="AE458">
        <v>0.3019</v>
      </c>
      <c r="AF458">
        <v>0.11229546380802399</v>
      </c>
      <c r="AG458">
        <v>0.220710163029391</v>
      </c>
      <c r="AH458">
        <v>0.33695179701621197</v>
      </c>
      <c r="AI458">
        <v>170.796436936969</v>
      </c>
      <c r="AJ458">
        <v>10.9779640804426</v>
      </c>
      <c r="AK458">
        <v>2.21333875034354</v>
      </c>
      <c r="AL458">
        <v>3.71898705892194</v>
      </c>
      <c r="AM458">
        <v>0.5</v>
      </c>
      <c r="AN458">
        <v>1.31764891094977</v>
      </c>
      <c r="AO458">
        <v>143</v>
      </c>
      <c r="AP458">
        <v>0</v>
      </c>
      <c r="AQ458">
        <v>3</v>
      </c>
      <c r="AR458">
        <v>3.4158724496829298</v>
      </c>
      <c r="AS458">
        <v>201231.7</v>
      </c>
      <c r="AT458">
        <v>0.679210082959399</v>
      </c>
      <c r="AU458">
        <v>13188598.15</v>
      </c>
    </row>
    <row r="459" spans="1:47" ht="14.5" x14ac:dyDescent="0.35">
      <c r="A459" s="150" t="s">
        <v>1222</v>
      </c>
      <c r="B459" s="150" t="s">
        <v>552</v>
      </c>
      <c r="C459" t="s">
        <v>268</v>
      </c>
      <c r="D459" t="s">
        <v>2086</v>
      </c>
      <c r="E459">
        <v>83.948999999999998</v>
      </c>
      <c r="F459" t="s">
        <v>1970</v>
      </c>
      <c r="G459" s="151">
        <v>4358556</v>
      </c>
      <c r="H459">
        <v>0.46861048717450299</v>
      </c>
      <c r="I459">
        <v>4198691</v>
      </c>
      <c r="J459">
        <v>1.62688845206611E-3</v>
      </c>
      <c r="K459">
        <v>0.73118105625188801</v>
      </c>
      <c r="L459" s="152">
        <v>257587.7984</v>
      </c>
      <c r="M459" s="151">
        <v>45550.5</v>
      </c>
      <c r="N459">
        <v>0</v>
      </c>
      <c r="O459">
        <v>113.165043</v>
      </c>
      <c r="P459">
        <v>2</v>
      </c>
      <c r="Q459">
        <v>-108.627005</v>
      </c>
      <c r="R459">
        <v>11864.9</v>
      </c>
      <c r="S459">
        <v>4246.8274270000002</v>
      </c>
      <c r="T459">
        <v>4953.7104456074903</v>
      </c>
      <c r="U459">
        <v>0.21357202749364301</v>
      </c>
      <c r="V459">
        <v>0.127360038357405</v>
      </c>
      <c r="W459">
        <v>3.3745871350660803E-2</v>
      </c>
      <c r="X459">
        <v>10171.799999999999</v>
      </c>
      <c r="Y459">
        <v>233.51</v>
      </c>
      <c r="Z459">
        <v>69731.586356044703</v>
      </c>
      <c r="AA459">
        <v>14.592592592592601</v>
      </c>
      <c r="AB459">
        <v>18.186918877135898</v>
      </c>
      <c r="AC459">
        <v>27.13</v>
      </c>
      <c r="AD459">
        <v>156.53621183192001</v>
      </c>
      <c r="AE459">
        <v>0.54100000000000004</v>
      </c>
      <c r="AF459">
        <v>0.10926289164820301</v>
      </c>
      <c r="AG459">
        <v>0.16986821967826399</v>
      </c>
      <c r="AH459">
        <v>0.28306886608626403</v>
      </c>
      <c r="AI459">
        <v>112.382951321653</v>
      </c>
      <c r="AJ459">
        <v>9.4435032926785798</v>
      </c>
      <c r="AK459">
        <v>1.6022315414093899</v>
      </c>
      <c r="AL459">
        <v>5.0306883510625999</v>
      </c>
      <c r="AM459">
        <v>2.5</v>
      </c>
      <c r="AN459">
        <v>1.2178513337776899</v>
      </c>
      <c r="AO459">
        <v>64</v>
      </c>
      <c r="AP459">
        <v>0.19632678910703</v>
      </c>
      <c r="AQ459">
        <v>45.03</v>
      </c>
      <c r="AR459">
        <v>2.5736353802000398</v>
      </c>
      <c r="AS459">
        <v>910298.91</v>
      </c>
      <c r="AT459">
        <v>0.57339273654455503</v>
      </c>
      <c r="AU459">
        <v>50388060.390000001</v>
      </c>
    </row>
    <row r="460" spans="1:47" ht="14.5" x14ac:dyDescent="0.35">
      <c r="A460" s="150" t="s">
        <v>1223</v>
      </c>
      <c r="B460" s="150" t="s">
        <v>568</v>
      </c>
      <c r="C460" t="s">
        <v>114</v>
      </c>
      <c r="D460" t="s">
        <v>2085</v>
      </c>
      <c r="E460">
        <v>83.1</v>
      </c>
      <c r="F460" t="s">
        <v>1971</v>
      </c>
      <c r="G460" s="151">
        <v>-1399578</v>
      </c>
      <c r="H460">
        <v>1.17067936168499</v>
      </c>
      <c r="I460">
        <v>-1540744</v>
      </c>
      <c r="J460">
        <v>0</v>
      </c>
      <c r="K460">
        <v>0.67462912591823798</v>
      </c>
      <c r="L460" s="152">
        <v>143692.1053</v>
      </c>
      <c r="M460" s="151">
        <v>38076.5</v>
      </c>
      <c r="N460">
        <v>26</v>
      </c>
      <c r="O460">
        <v>8.4799469999999992</v>
      </c>
      <c r="P460">
        <v>6</v>
      </c>
      <c r="Q460">
        <v>13.238222</v>
      </c>
      <c r="R460">
        <v>15788.4</v>
      </c>
      <c r="S460">
        <v>561.24787100000003</v>
      </c>
      <c r="T460">
        <v>683.46668446444698</v>
      </c>
      <c r="U460">
        <v>0.47853288516082398</v>
      </c>
      <c r="V460">
        <v>0.16898993813733301</v>
      </c>
      <c r="W460">
        <v>5.0957877041105104E-3</v>
      </c>
      <c r="X460">
        <v>12965.1</v>
      </c>
      <c r="Y460">
        <v>46.19</v>
      </c>
      <c r="Z460">
        <v>54570.995453561402</v>
      </c>
      <c r="AA460">
        <v>14.2222222222222</v>
      </c>
      <c r="AB460">
        <v>12.150852370642999</v>
      </c>
      <c r="AC460">
        <v>6</v>
      </c>
      <c r="AD460">
        <v>93.541311833333296</v>
      </c>
      <c r="AE460">
        <v>0.49059999999999998</v>
      </c>
      <c r="AF460">
        <v>0.12562362352166101</v>
      </c>
      <c r="AG460">
        <v>0.15669601956312401</v>
      </c>
      <c r="AH460">
        <v>0.28726593102148601</v>
      </c>
      <c r="AI460">
        <v>225.34606639069099</v>
      </c>
      <c r="AJ460">
        <v>8.9350581537853309</v>
      </c>
      <c r="AK460">
        <v>1.24573243724056</v>
      </c>
      <c r="AL460">
        <v>2.2130869341767099</v>
      </c>
      <c r="AM460">
        <v>5</v>
      </c>
      <c r="AN460">
        <v>1.1864175111788</v>
      </c>
      <c r="AO460">
        <v>62</v>
      </c>
      <c r="AP460">
        <v>2.8708133971291901E-2</v>
      </c>
      <c r="AQ460">
        <v>3.16</v>
      </c>
      <c r="AR460">
        <v>4.1410545487352399</v>
      </c>
      <c r="AS460">
        <v>55131.24</v>
      </c>
      <c r="AT460">
        <v>0.63318230782602303</v>
      </c>
      <c r="AU460">
        <v>8861222.3399999999</v>
      </c>
    </row>
    <row r="461" spans="1:47" ht="14.5" x14ac:dyDescent="0.35">
      <c r="A461" s="150" t="s">
        <v>1224</v>
      </c>
      <c r="B461" s="150" t="s">
        <v>556</v>
      </c>
      <c r="C461" t="s">
        <v>205</v>
      </c>
      <c r="D461" t="s">
        <v>2085</v>
      </c>
      <c r="E461">
        <v>67.296000000000006</v>
      </c>
      <c r="F461" t="s">
        <v>1972</v>
      </c>
      <c r="G461" s="151">
        <v>1635863</v>
      </c>
      <c r="H461">
        <v>0.91413839822480203</v>
      </c>
      <c r="I461">
        <v>1635863</v>
      </c>
      <c r="J461">
        <v>1.36189796032378E-2</v>
      </c>
      <c r="K461">
        <v>0.65637521916105501</v>
      </c>
      <c r="L461" s="152">
        <v>293167.69809999998</v>
      </c>
      <c r="M461" s="151">
        <v>32389</v>
      </c>
      <c r="N461">
        <v>25</v>
      </c>
      <c r="O461">
        <v>30.503467000000001</v>
      </c>
      <c r="P461">
        <v>0</v>
      </c>
      <c r="Q461">
        <v>-91.43544</v>
      </c>
      <c r="R461">
        <v>18725.2</v>
      </c>
      <c r="S461">
        <v>1302.336225</v>
      </c>
      <c r="T461">
        <v>1945.39711135686</v>
      </c>
      <c r="U461">
        <v>0.93705833069336597</v>
      </c>
      <c r="V461">
        <v>0.19543554891134199</v>
      </c>
      <c r="W461">
        <v>0</v>
      </c>
      <c r="X461">
        <v>12535.5</v>
      </c>
      <c r="Y461">
        <v>117.5</v>
      </c>
      <c r="Z461">
        <v>62755.7574468085</v>
      </c>
      <c r="AA461">
        <v>15.7118644067797</v>
      </c>
      <c r="AB461">
        <v>11.0837125531915</v>
      </c>
      <c r="AC461">
        <v>15.39</v>
      </c>
      <c r="AD461">
        <v>84.622236842105295</v>
      </c>
      <c r="AE461">
        <v>0.40260000000000001</v>
      </c>
      <c r="AF461">
        <v>0.10722408728966799</v>
      </c>
      <c r="AG461">
        <v>0.14392573696451799</v>
      </c>
      <c r="AH461">
        <v>0.25345738781851801</v>
      </c>
      <c r="AI461">
        <v>259.39538002177602</v>
      </c>
      <c r="AJ461">
        <v>13.6351038718844</v>
      </c>
      <c r="AK461">
        <v>1.4239623764134699</v>
      </c>
      <c r="AL461">
        <v>5.4847034515422397</v>
      </c>
      <c r="AM461">
        <v>0.5</v>
      </c>
      <c r="AN461">
        <v>1.2725654530408399</v>
      </c>
      <c r="AO461">
        <v>137</v>
      </c>
      <c r="AP461">
        <v>3.8787878787878802E-2</v>
      </c>
      <c r="AQ461">
        <v>5.64</v>
      </c>
      <c r="AR461">
        <v>4.1697166692264798</v>
      </c>
      <c r="AS461">
        <v>-1180.34000000008</v>
      </c>
      <c r="AT461">
        <v>0.56849971886313599</v>
      </c>
      <c r="AU461">
        <v>24386476.969999999</v>
      </c>
    </row>
    <row r="462" spans="1:47" ht="14.5" x14ac:dyDescent="0.35">
      <c r="A462" s="150" t="s">
        <v>1225</v>
      </c>
      <c r="B462" s="150" t="s">
        <v>278</v>
      </c>
      <c r="C462" t="s">
        <v>108</v>
      </c>
      <c r="D462" t="s">
        <v>2087</v>
      </c>
      <c r="E462">
        <v>103.913</v>
      </c>
      <c r="F462" t="s">
        <v>1973</v>
      </c>
      <c r="G462" s="151">
        <v>576432</v>
      </c>
      <c r="H462">
        <v>0.195565665647984</v>
      </c>
      <c r="I462">
        <v>587372</v>
      </c>
      <c r="J462">
        <v>0</v>
      </c>
      <c r="K462">
        <v>0.74479438976033996</v>
      </c>
      <c r="L462" s="152">
        <v>363246.09649999999</v>
      </c>
      <c r="M462" s="151">
        <v>51643</v>
      </c>
      <c r="N462">
        <v>30</v>
      </c>
      <c r="O462">
        <v>29.130918999999999</v>
      </c>
      <c r="P462">
        <v>0</v>
      </c>
      <c r="Q462">
        <v>0</v>
      </c>
      <c r="R462">
        <v>16234.3</v>
      </c>
      <c r="S462">
        <v>2646.0610980000001</v>
      </c>
      <c r="T462">
        <v>3102.9133115077602</v>
      </c>
      <c r="U462">
        <v>0.10893387201749299</v>
      </c>
      <c r="V462">
        <v>0.10858343339734899</v>
      </c>
      <c r="W462">
        <v>2.3922265456320899E-2</v>
      </c>
      <c r="X462">
        <v>13844.1</v>
      </c>
      <c r="Y462">
        <v>184.71</v>
      </c>
      <c r="Z462">
        <v>83398.440799090502</v>
      </c>
      <c r="AA462">
        <v>16.490291262135901</v>
      </c>
      <c r="AB462">
        <v>14.325489134318699</v>
      </c>
      <c r="AC462">
        <v>19.89</v>
      </c>
      <c r="AD462">
        <v>133.03474600301701</v>
      </c>
      <c r="AE462">
        <v>0.40260000000000001</v>
      </c>
      <c r="AF462">
        <v>0.11471539789651899</v>
      </c>
      <c r="AG462">
        <v>0.104868534842017</v>
      </c>
      <c r="AH462">
        <v>0.22341506554643101</v>
      </c>
      <c r="AI462">
        <v>196.066145408408</v>
      </c>
      <c r="AJ462">
        <v>10.208889906187901</v>
      </c>
      <c r="AK462">
        <v>1.5986581033648599</v>
      </c>
      <c r="AL462">
        <v>4.4210125037827499</v>
      </c>
      <c r="AM462">
        <v>1</v>
      </c>
      <c r="AN462">
        <v>0.73887489504617998</v>
      </c>
      <c r="AO462">
        <v>5</v>
      </c>
      <c r="AP462">
        <v>0.13935144609991201</v>
      </c>
      <c r="AQ462">
        <v>209</v>
      </c>
      <c r="AR462">
        <v>6.7257931024876703</v>
      </c>
      <c r="AS462">
        <v>115601.64</v>
      </c>
      <c r="AT462">
        <v>0.15073558046600899</v>
      </c>
      <c r="AU462">
        <v>42956983.229999997</v>
      </c>
    </row>
    <row r="463" spans="1:47" ht="14.5" x14ac:dyDescent="0.35">
      <c r="A463" s="150" t="s">
        <v>1226</v>
      </c>
      <c r="B463" s="150" t="s">
        <v>510</v>
      </c>
      <c r="C463" t="s">
        <v>133</v>
      </c>
      <c r="D463" t="s">
        <v>2086</v>
      </c>
      <c r="E463">
        <v>74.135999999999996</v>
      </c>
      <c r="F463" t="s">
        <v>1778</v>
      </c>
      <c r="G463" s="151">
        <v>-3646</v>
      </c>
      <c r="H463">
        <v>0.44808014193796197</v>
      </c>
      <c r="I463">
        <v>60582</v>
      </c>
      <c r="J463">
        <v>0</v>
      </c>
      <c r="K463">
        <v>0.688907463753759</v>
      </c>
      <c r="L463" s="152">
        <v>193550.19380000001</v>
      </c>
      <c r="M463" s="151">
        <v>31248</v>
      </c>
      <c r="N463">
        <v>44</v>
      </c>
      <c r="O463">
        <v>35.740639000000002</v>
      </c>
      <c r="P463">
        <v>0</v>
      </c>
      <c r="Q463">
        <v>-73.612629999999996</v>
      </c>
      <c r="R463">
        <v>12969.3</v>
      </c>
      <c r="S463">
        <v>1510.1550219999999</v>
      </c>
      <c r="T463">
        <v>2015.2824211397201</v>
      </c>
      <c r="U463">
        <v>0.85043439931029796</v>
      </c>
      <c r="V463">
        <v>0.150956917454796</v>
      </c>
      <c r="W463">
        <v>6.4750908731540796E-3</v>
      </c>
      <c r="X463">
        <v>9718.5</v>
      </c>
      <c r="Y463">
        <v>98.25</v>
      </c>
      <c r="Z463">
        <v>61909.4860050891</v>
      </c>
      <c r="AA463">
        <v>15.3619047619048</v>
      </c>
      <c r="AB463">
        <v>15.3705345750636</v>
      </c>
      <c r="AC463">
        <v>14</v>
      </c>
      <c r="AD463">
        <v>107.868215857143</v>
      </c>
      <c r="AE463">
        <v>0.3019</v>
      </c>
      <c r="AF463">
        <v>0.10960126114105601</v>
      </c>
      <c r="AG463">
        <v>0.175545140006728</v>
      </c>
      <c r="AH463">
        <v>0.28849310478003498</v>
      </c>
      <c r="AI463">
        <v>193.490069392359</v>
      </c>
      <c r="AJ463">
        <v>5.5286969199178602</v>
      </c>
      <c r="AK463">
        <v>1.25319366872005</v>
      </c>
      <c r="AL463">
        <v>2.6293810403832998</v>
      </c>
      <c r="AM463">
        <v>0</v>
      </c>
      <c r="AN463">
        <v>1.2945157100703699</v>
      </c>
      <c r="AO463">
        <v>128</v>
      </c>
      <c r="AP463">
        <v>0</v>
      </c>
      <c r="AQ463">
        <v>5.91</v>
      </c>
      <c r="AR463">
        <v>3.5885686221713202</v>
      </c>
      <c r="AS463">
        <v>242992.27</v>
      </c>
      <c r="AT463">
        <v>0.56085485624917397</v>
      </c>
      <c r="AU463">
        <v>19585602.02</v>
      </c>
    </row>
    <row r="464" spans="1:47" ht="14.5" x14ac:dyDescent="0.35">
      <c r="A464" s="150" t="s">
        <v>1227</v>
      </c>
      <c r="B464" s="150" t="s">
        <v>655</v>
      </c>
      <c r="C464" t="s">
        <v>209</v>
      </c>
      <c r="D464" t="s">
        <v>2088</v>
      </c>
      <c r="E464">
        <v>84.453999999999994</v>
      </c>
      <c r="F464" t="s">
        <v>1974</v>
      </c>
      <c r="G464" s="151">
        <v>692000</v>
      </c>
      <c r="H464">
        <v>0.24051026242707799</v>
      </c>
      <c r="I464">
        <v>692000</v>
      </c>
      <c r="J464">
        <v>0</v>
      </c>
      <c r="K464">
        <v>0.73675859066109906</v>
      </c>
      <c r="L464" s="152">
        <v>188286.86739999999</v>
      </c>
      <c r="M464" s="151">
        <v>41344.5</v>
      </c>
      <c r="N464">
        <v>30</v>
      </c>
      <c r="O464">
        <v>205.29552000000001</v>
      </c>
      <c r="P464">
        <v>0</v>
      </c>
      <c r="Q464">
        <v>40.712372999999999</v>
      </c>
      <c r="R464">
        <v>13339.8</v>
      </c>
      <c r="S464">
        <v>983.91097600000001</v>
      </c>
      <c r="T464">
        <v>1152.4464300300599</v>
      </c>
      <c r="U464">
        <v>0.26353912937749402</v>
      </c>
      <c r="V464">
        <v>0.151079851354357</v>
      </c>
      <c r="W464">
        <v>6.5199292989694202E-3</v>
      </c>
      <c r="X464">
        <v>11389</v>
      </c>
      <c r="Y464">
        <v>73.28</v>
      </c>
      <c r="Z464">
        <v>57255.758733624498</v>
      </c>
      <c r="AA464">
        <v>13.0657894736842</v>
      </c>
      <c r="AB464">
        <v>13.4267327510917</v>
      </c>
      <c r="AC464">
        <v>12.22</v>
      </c>
      <c r="AD464">
        <v>80.516446481178406</v>
      </c>
      <c r="AE464">
        <v>0.28939999999999999</v>
      </c>
      <c r="AF464">
        <v>0.115688457563581</v>
      </c>
      <c r="AG464">
        <v>0.18292394048649799</v>
      </c>
      <c r="AH464">
        <v>0.30301971044655501</v>
      </c>
      <c r="AI464">
        <v>0</v>
      </c>
      <c r="AJ464" t="s">
        <v>1553</v>
      </c>
      <c r="AK464" t="s">
        <v>1553</v>
      </c>
      <c r="AL464" t="s">
        <v>1553</v>
      </c>
      <c r="AM464">
        <v>2.5</v>
      </c>
      <c r="AN464">
        <v>0.84648254387806299</v>
      </c>
      <c r="AO464">
        <v>28</v>
      </c>
      <c r="AP464">
        <v>3.9518900343642603E-2</v>
      </c>
      <c r="AQ464">
        <v>19.89</v>
      </c>
      <c r="AR464">
        <v>2.72807592819496</v>
      </c>
      <c r="AS464">
        <v>312742.95</v>
      </c>
      <c r="AT464">
        <v>0.58664973274077103</v>
      </c>
      <c r="AU464">
        <v>13125224.74</v>
      </c>
    </row>
    <row r="465" spans="1:47" ht="14.5" x14ac:dyDescent="0.35">
      <c r="A465" s="150" t="s">
        <v>1228</v>
      </c>
      <c r="B465" s="150" t="s">
        <v>426</v>
      </c>
      <c r="C465" t="s">
        <v>197</v>
      </c>
      <c r="D465" t="s">
        <v>2089</v>
      </c>
      <c r="E465">
        <v>92.486000000000004</v>
      </c>
      <c r="F465" t="s">
        <v>1975</v>
      </c>
      <c r="G465" s="151">
        <v>1436196</v>
      </c>
      <c r="H465">
        <v>0.14115472754865299</v>
      </c>
      <c r="I465">
        <v>1159695</v>
      </c>
      <c r="J465">
        <v>0</v>
      </c>
      <c r="K465">
        <v>0.82560787643219602</v>
      </c>
      <c r="L465" s="152">
        <v>169571.8168</v>
      </c>
      <c r="M465" s="151">
        <v>45145.5</v>
      </c>
      <c r="N465">
        <v>78</v>
      </c>
      <c r="O465">
        <v>37.795689000000003</v>
      </c>
      <c r="P465">
        <v>0</v>
      </c>
      <c r="Q465">
        <v>-1.5606340000000001</v>
      </c>
      <c r="R465">
        <v>12353.3</v>
      </c>
      <c r="S465">
        <v>2586.4199429999999</v>
      </c>
      <c r="T465">
        <v>3006.6442933002199</v>
      </c>
      <c r="U465">
        <v>0.261129632033618</v>
      </c>
      <c r="V465">
        <v>0.13819121676947299</v>
      </c>
      <c r="W465">
        <v>3.0658768393203701E-3</v>
      </c>
      <c r="X465">
        <v>10626.7</v>
      </c>
      <c r="Y465">
        <v>154.93</v>
      </c>
      <c r="Z465">
        <v>70491.048731685296</v>
      </c>
      <c r="AA465">
        <v>14.394117647058801</v>
      </c>
      <c r="AB465">
        <v>16.694119557219398</v>
      </c>
      <c r="AC465">
        <v>19.27</v>
      </c>
      <c r="AD465">
        <v>134.220028178516</v>
      </c>
      <c r="AE465">
        <v>0.40260000000000001</v>
      </c>
      <c r="AF465">
        <v>0.105322330213674</v>
      </c>
      <c r="AG465">
        <v>0.16499255738878801</v>
      </c>
      <c r="AH465">
        <v>0.27318167794306902</v>
      </c>
      <c r="AI465">
        <v>187.13821060263899</v>
      </c>
      <c r="AJ465">
        <v>6.4093774405084103</v>
      </c>
      <c r="AK465">
        <v>1.58713192484577</v>
      </c>
      <c r="AL465">
        <v>2.7786812060708499</v>
      </c>
      <c r="AM465">
        <v>2.7</v>
      </c>
      <c r="AN465">
        <v>1.8693273080447801</v>
      </c>
      <c r="AO465">
        <v>70</v>
      </c>
      <c r="AP465">
        <v>3.9517470881863602E-2</v>
      </c>
      <c r="AQ465">
        <v>33.54</v>
      </c>
      <c r="AR465">
        <v>3.8634197188135402</v>
      </c>
      <c r="AS465">
        <v>416328.28</v>
      </c>
      <c r="AT465">
        <v>0.63787871211222802</v>
      </c>
      <c r="AU465">
        <v>31950766.390000001</v>
      </c>
    </row>
    <row r="466" spans="1:47" ht="14.5" x14ac:dyDescent="0.35">
      <c r="A466" s="150" t="s">
        <v>1229</v>
      </c>
      <c r="B466" s="150" t="s">
        <v>386</v>
      </c>
      <c r="C466" t="s">
        <v>123</v>
      </c>
      <c r="D466" t="s">
        <v>2089</v>
      </c>
      <c r="E466">
        <v>69.816000000000003</v>
      </c>
      <c r="F466" t="s">
        <v>1976</v>
      </c>
      <c r="G466" s="151">
        <v>-850810</v>
      </c>
      <c r="H466">
        <v>1.1848766741018999</v>
      </c>
      <c r="I466">
        <v>-850810</v>
      </c>
      <c r="J466">
        <v>0</v>
      </c>
      <c r="K466">
        <v>0.70405433695839903</v>
      </c>
      <c r="L466" s="152">
        <v>254810.7389</v>
      </c>
      <c r="M466" s="151">
        <v>39185</v>
      </c>
      <c r="N466">
        <v>0</v>
      </c>
      <c r="O466">
        <v>53.504902000000001</v>
      </c>
      <c r="P466">
        <v>0</v>
      </c>
      <c r="Q466">
        <v>164.23531299999999</v>
      </c>
      <c r="R466">
        <v>15911.9</v>
      </c>
      <c r="S466">
        <v>1587.3795680000001</v>
      </c>
      <c r="T466">
        <v>1909.5007263073101</v>
      </c>
      <c r="U466">
        <v>0.45177171954124601</v>
      </c>
      <c r="V466">
        <v>0.13699987412210399</v>
      </c>
      <c r="W466">
        <v>5.0459513033117203E-3</v>
      </c>
      <c r="X466">
        <v>13227.6</v>
      </c>
      <c r="Y466">
        <v>102.25</v>
      </c>
      <c r="Z466">
        <v>82564.849486552601</v>
      </c>
      <c r="AA466">
        <v>17.690909090909098</v>
      </c>
      <c r="AB466">
        <v>15.5244945525672</v>
      </c>
      <c r="AC466">
        <v>12.6</v>
      </c>
      <c r="AD466">
        <v>125.982505396825</v>
      </c>
      <c r="AE466">
        <v>0.44030000000000002</v>
      </c>
      <c r="AF466">
        <v>0.10847276766476301</v>
      </c>
      <c r="AG466">
        <v>0.158126084535087</v>
      </c>
      <c r="AH466">
        <v>0.27170741483274702</v>
      </c>
      <c r="AI466">
        <v>0</v>
      </c>
      <c r="AJ466" t="s">
        <v>1553</v>
      </c>
      <c r="AK466" t="s">
        <v>1553</v>
      </c>
      <c r="AL466" t="s">
        <v>1553</v>
      </c>
      <c r="AM466">
        <v>7</v>
      </c>
      <c r="AN466">
        <v>0.93304528409750198</v>
      </c>
      <c r="AO466">
        <v>26</v>
      </c>
      <c r="AP466">
        <v>3.4976152623211403E-2</v>
      </c>
      <c r="AQ466">
        <v>23.85</v>
      </c>
      <c r="AR466">
        <v>2.8669965836878899</v>
      </c>
      <c r="AS466">
        <v>348179.79</v>
      </c>
      <c r="AT466">
        <v>0.56208638590996696</v>
      </c>
      <c r="AU466">
        <v>25258167.91</v>
      </c>
    </row>
    <row r="467" spans="1:47" ht="14.5" x14ac:dyDescent="0.35">
      <c r="A467" s="150" t="s">
        <v>1230</v>
      </c>
      <c r="B467" s="150" t="s">
        <v>705</v>
      </c>
      <c r="C467" t="s">
        <v>288</v>
      </c>
      <c r="D467" t="s">
        <v>2088</v>
      </c>
      <c r="E467">
        <v>105.642</v>
      </c>
      <c r="F467" t="s">
        <v>1977</v>
      </c>
      <c r="G467" s="151">
        <v>209674</v>
      </c>
      <c r="H467">
        <v>0.80526459515100401</v>
      </c>
      <c r="I467">
        <v>209674</v>
      </c>
      <c r="J467">
        <v>0</v>
      </c>
      <c r="K467">
        <v>0.81968798988900604</v>
      </c>
      <c r="L467" s="152">
        <v>163996.07819999999</v>
      </c>
      <c r="M467" s="151">
        <v>47611.5</v>
      </c>
      <c r="N467">
        <v>16</v>
      </c>
      <c r="O467">
        <v>0.30787399999999998</v>
      </c>
      <c r="P467">
        <v>0</v>
      </c>
      <c r="Q467">
        <v>71.796289999999999</v>
      </c>
      <c r="R467">
        <v>12872.5</v>
      </c>
      <c r="S467">
        <v>407.83815299999998</v>
      </c>
      <c r="T467">
        <v>448.14140613086602</v>
      </c>
      <c r="U467">
        <v>3.0062641049671501E-2</v>
      </c>
      <c r="V467">
        <v>8.4598782007528406E-2</v>
      </c>
      <c r="W467">
        <v>0</v>
      </c>
      <c r="X467">
        <v>11714.8</v>
      </c>
      <c r="Y467">
        <v>27.06</v>
      </c>
      <c r="Z467">
        <v>62467.959349593497</v>
      </c>
      <c r="AA467">
        <v>17.903225806451601</v>
      </c>
      <c r="AB467">
        <v>15.071624279379201</v>
      </c>
      <c r="AC467">
        <v>4.8899999999999997</v>
      </c>
      <c r="AD467">
        <v>83.402485276073605</v>
      </c>
      <c r="AE467">
        <v>0.21390000000000001</v>
      </c>
      <c r="AF467">
        <v>0.11382657657444401</v>
      </c>
      <c r="AG467">
        <v>0.21713646766776201</v>
      </c>
      <c r="AH467">
        <v>0.332360903619212</v>
      </c>
      <c r="AI467">
        <v>182.43756610971101</v>
      </c>
      <c r="AJ467">
        <v>8.2161944761776802</v>
      </c>
      <c r="AK467">
        <v>1.02093448020966</v>
      </c>
      <c r="AL467">
        <v>2.3014227538471901</v>
      </c>
      <c r="AM467">
        <v>0.5</v>
      </c>
      <c r="AN467">
        <v>1.00453425822453</v>
      </c>
      <c r="AO467">
        <v>22</v>
      </c>
      <c r="AP467">
        <v>6.7567567567567597E-3</v>
      </c>
      <c r="AQ467">
        <v>6.59</v>
      </c>
      <c r="AR467">
        <v>2.75310384394722</v>
      </c>
      <c r="AS467">
        <v>136101.88</v>
      </c>
      <c r="AT467">
        <v>0.87849390915943404</v>
      </c>
      <c r="AU467">
        <v>5249891.72</v>
      </c>
    </row>
    <row r="468" spans="1:47" ht="14.5" x14ac:dyDescent="0.35">
      <c r="A468" s="150" t="s">
        <v>1231</v>
      </c>
      <c r="B468" s="150" t="s">
        <v>282</v>
      </c>
      <c r="C468" t="s">
        <v>167</v>
      </c>
      <c r="D468" t="s">
        <v>2085</v>
      </c>
      <c r="E468">
        <v>77.766000000000005</v>
      </c>
      <c r="F468" t="s">
        <v>1978</v>
      </c>
      <c r="G468" s="151">
        <v>693656</v>
      </c>
      <c r="H468">
        <v>0.16196782951792199</v>
      </c>
      <c r="I468">
        <v>693530</v>
      </c>
      <c r="J468">
        <v>7.6009154845353404E-3</v>
      </c>
      <c r="K468">
        <v>0.70802470429062203</v>
      </c>
      <c r="L468" s="152">
        <v>158089.1293</v>
      </c>
      <c r="M468" s="151">
        <v>30889.5</v>
      </c>
      <c r="N468">
        <v>47</v>
      </c>
      <c r="O468">
        <v>85.420554999999993</v>
      </c>
      <c r="P468">
        <v>0.72</v>
      </c>
      <c r="Q468">
        <v>-194.27151000000001</v>
      </c>
      <c r="R468">
        <v>11757.8</v>
      </c>
      <c r="S468">
        <v>1929.186303</v>
      </c>
      <c r="T468">
        <v>2415.1753159486998</v>
      </c>
      <c r="U468">
        <v>0.61122575210404695</v>
      </c>
      <c r="V468">
        <v>0.114303661941353</v>
      </c>
      <c r="W468">
        <v>4.3923618920696801E-2</v>
      </c>
      <c r="X468">
        <v>9391.7999999999993</v>
      </c>
      <c r="Y468">
        <v>123.45</v>
      </c>
      <c r="Z468">
        <v>59147.456298096396</v>
      </c>
      <c r="AA468">
        <v>16.25</v>
      </c>
      <c r="AB468">
        <v>15.627268554070501</v>
      </c>
      <c r="AC468">
        <v>21</v>
      </c>
      <c r="AD468">
        <v>91.866014428571404</v>
      </c>
      <c r="AE468">
        <v>0.23899999999999999</v>
      </c>
      <c r="AF468">
        <v>0.109509780281851</v>
      </c>
      <c r="AG468">
        <v>0.18156291259328999</v>
      </c>
      <c r="AH468">
        <v>0.29679799280997399</v>
      </c>
      <c r="AI468">
        <v>262.17063598963398</v>
      </c>
      <c r="AJ468">
        <v>3.4156272341906302</v>
      </c>
      <c r="AK468">
        <v>0.53158431795893801</v>
      </c>
      <c r="AL468">
        <v>1.8434155831830701</v>
      </c>
      <c r="AM468">
        <v>3</v>
      </c>
      <c r="AN468">
        <v>1.0372863747443399</v>
      </c>
      <c r="AO468">
        <v>18</v>
      </c>
      <c r="AP468">
        <v>5.7103064066852401E-2</v>
      </c>
      <c r="AQ468">
        <v>36.44</v>
      </c>
      <c r="AR468">
        <v>2.4385386402642601</v>
      </c>
      <c r="AS468">
        <v>436247.46</v>
      </c>
      <c r="AT468">
        <v>0.54525002963847402</v>
      </c>
      <c r="AU468">
        <v>22682952.079999998</v>
      </c>
    </row>
    <row r="469" spans="1:47" ht="14.5" x14ac:dyDescent="0.35">
      <c r="A469" s="150" t="s">
        <v>1232</v>
      </c>
      <c r="B469" s="150" t="s">
        <v>283</v>
      </c>
      <c r="C469" t="s">
        <v>203</v>
      </c>
      <c r="D469" t="s">
        <v>2086</v>
      </c>
      <c r="E469">
        <v>58.35</v>
      </c>
      <c r="F469" t="s">
        <v>1979</v>
      </c>
      <c r="G469" s="151">
        <v>-3235734</v>
      </c>
      <c r="H469">
        <v>0.22467017340093701</v>
      </c>
      <c r="I469">
        <v>-3235734</v>
      </c>
      <c r="J469">
        <v>0</v>
      </c>
      <c r="K469">
        <v>0.82555821104435201</v>
      </c>
      <c r="L469" s="152">
        <v>127217.14320000001</v>
      </c>
      <c r="M469" s="151">
        <v>26164.5</v>
      </c>
      <c r="N469">
        <v>38</v>
      </c>
      <c r="O469">
        <v>347.71854100000002</v>
      </c>
      <c r="P469">
        <v>152.044309</v>
      </c>
      <c r="Q469">
        <v>-295.53940899999998</v>
      </c>
      <c r="R469">
        <v>15959</v>
      </c>
      <c r="S469">
        <v>3119.2534719999999</v>
      </c>
      <c r="T469">
        <v>4451.9198642748597</v>
      </c>
      <c r="U469">
        <v>0.94685189597826902</v>
      </c>
      <c r="V469">
        <v>0.16233977185423201</v>
      </c>
      <c r="W469">
        <v>8.3337767300239503E-3</v>
      </c>
      <c r="X469">
        <v>11181.7</v>
      </c>
      <c r="Y469">
        <v>211.91</v>
      </c>
      <c r="Z469">
        <v>72706.940021707298</v>
      </c>
      <c r="AA469">
        <v>14.3391304347826</v>
      </c>
      <c r="AB469">
        <v>14.719708706526401</v>
      </c>
      <c r="AC469">
        <v>31</v>
      </c>
      <c r="AD469">
        <v>100.62107974193501</v>
      </c>
      <c r="AE469">
        <v>0.41520000000000001</v>
      </c>
      <c r="AF469">
        <v>0.11090969488906199</v>
      </c>
      <c r="AG469">
        <v>0.17466567517652901</v>
      </c>
      <c r="AH469">
        <v>0.288605586109697</v>
      </c>
      <c r="AI469">
        <v>220.509171881752</v>
      </c>
      <c r="AJ469">
        <v>6.0104559742027002</v>
      </c>
      <c r="AK469">
        <v>1.39242370141199</v>
      </c>
      <c r="AL469">
        <v>4.1250119507315803</v>
      </c>
      <c r="AM469">
        <v>2.5</v>
      </c>
      <c r="AN469">
        <v>0.890958116547096</v>
      </c>
      <c r="AO469">
        <v>10</v>
      </c>
      <c r="AP469">
        <v>5.4088050314465397E-2</v>
      </c>
      <c r="AQ469">
        <v>140.80000000000001</v>
      </c>
      <c r="AR469">
        <v>2.9825547780942099</v>
      </c>
      <c r="AS469">
        <v>966503.31</v>
      </c>
      <c r="AT469">
        <v>0.65757899252746499</v>
      </c>
      <c r="AU469">
        <v>49780242.799999997</v>
      </c>
    </row>
    <row r="470" spans="1:47" ht="14.5" x14ac:dyDescent="0.35">
      <c r="A470" s="150" t="s">
        <v>1233</v>
      </c>
      <c r="B470" s="150" t="s">
        <v>717</v>
      </c>
      <c r="C470" t="s">
        <v>99</v>
      </c>
      <c r="D470" t="s">
        <v>2088</v>
      </c>
      <c r="E470">
        <v>82.41</v>
      </c>
      <c r="F470" t="s">
        <v>1980</v>
      </c>
      <c r="G470" s="151">
        <v>-1295580</v>
      </c>
      <c r="H470">
        <v>0.38536808689855601</v>
      </c>
      <c r="I470">
        <v>-320773</v>
      </c>
      <c r="J470">
        <v>0</v>
      </c>
      <c r="K470">
        <v>0.74190260737311897</v>
      </c>
      <c r="L470" s="152">
        <v>182480.27410000001</v>
      </c>
      <c r="M470" s="151">
        <v>33379</v>
      </c>
      <c r="N470">
        <v>31</v>
      </c>
      <c r="O470">
        <v>24.581075999999999</v>
      </c>
      <c r="P470">
        <v>0</v>
      </c>
      <c r="Q470">
        <v>34.152237</v>
      </c>
      <c r="R470">
        <v>13905.9</v>
      </c>
      <c r="S470">
        <v>1250.0935910000001</v>
      </c>
      <c r="T470">
        <v>1533.5097060113601</v>
      </c>
      <c r="U470">
        <v>0.35694410419547501</v>
      </c>
      <c r="V470">
        <v>0.15177338270187199</v>
      </c>
      <c r="W470">
        <v>2.4864018361325999E-3</v>
      </c>
      <c r="X470">
        <v>11335.9</v>
      </c>
      <c r="Y470">
        <v>98.38</v>
      </c>
      <c r="Z470">
        <v>58894.055295791797</v>
      </c>
      <c r="AA470">
        <v>13.326732673267299</v>
      </c>
      <c r="AB470">
        <v>12.706785840618</v>
      </c>
      <c r="AC470">
        <v>11.19</v>
      </c>
      <c r="AD470">
        <v>111.715244950849</v>
      </c>
      <c r="AE470">
        <v>0.3397</v>
      </c>
      <c r="AF470">
        <v>0.105094371058851</v>
      </c>
      <c r="AG470">
        <v>0.177436802284588</v>
      </c>
      <c r="AH470">
        <v>0.28628527829356998</v>
      </c>
      <c r="AI470">
        <v>209.08994485037701</v>
      </c>
      <c r="AJ470">
        <v>5.4367345494333996</v>
      </c>
      <c r="AK470">
        <v>1.1908349465533199</v>
      </c>
      <c r="AL470">
        <v>3.13609514044578</v>
      </c>
      <c r="AM470">
        <v>2.5</v>
      </c>
      <c r="AN470">
        <v>0.93095264854502102</v>
      </c>
      <c r="AO470">
        <v>73</v>
      </c>
      <c r="AP470">
        <v>2.3021582733812999E-2</v>
      </c>
      <c r="AQ470">
        <v>9.27</v>
      </c>
      <c r="AR470">
        <v>2.6359180445813601</v>
      </c>
      <c r="AS470">
        <v>368608.38</v>
      </c>
      <c r="AT470">
        <v>0.620877957573303</v>
      </c>
      <c r="AU470">
        <v>17383669.489999998</v>
      </c>
    </row>
    <row r="471" spans="1:47" ht="14.5" x14ac:dyDescent="0.35">
      <c r="A471" s="150" t="s">
        <v>1234</v>
      </c>
      <c r="B471" s="150" t="s">
        <v>648</v>
      </c>
      <c r="C471" t="s">
        <v>647</v>
      </c>
      <c r="D471" t="s">
        <v>2089</v>
      </c>
      <c r="E471">
        <v>63.637999999999998</v>
      </c>
      <c r="F471" t="s">
        <v>1981</v>
      </c>
      <c r="G471" s="151">
        <v>439041</v>
      </c>
      <c r="H471">
        <v>0.23193000242423001</v>
      </c>
      <c r="I471">
        <v>347243</v>
      </c>
      <c r="J471">
        <v>2.43720950061753E-2</v>
      </c>
      <c r="K471">
        <v>0.74585418384621305</v>
      </c>
      <c r="L471" s="152">
        <v>133971.3523</v>
      </c>
      <c r="M471" s="151">
        <v>32067.5</v>
      </c>
      <c r="N471">
        <v>28</v>
      </c>
      <c r="O471">
        <v>19.399943</v>
      </c>
      <c r="P471">
        <v>41.575496999999999</v>
      </c>
      <c r="Q471">
        <v>-80.221727999999999</v>
      </c>
      <c r="R471">
        <v>14074.2</v>
      </c>
      <c r="S471">
        <v>1172.125053</v>
      </c>
      <c r="T471">
        <v>1690.44081866379</v>
      </c>
      <c r="U471">
        <v>0.99199533788994099</v>
      </c>
      <c r="V471">
        <v>0.17894951009122401</v>
      </c>
      <c r="W471">
        <v>0</v>
      </c>
      <c r="X471">
        <v>9758.7999999999993</v>
      </c>
      <c r="Y471">
        <v>76</v>
      </c>
      <c r="Z471">
        <v>69280.223684210505</v>
      </c>
      <c r="AA471">
        <v>16.434210526315798</v>
      </c>
      <c r="AB471">
        <v>15.422698065789501</v>
      </c>
      <c r="AC471">
        <v>11</v>
      </c>
      <c r="AD471">
        <v>106.55682299999999</v>
      </c>
      <c r="AE471">
        <v>0.46550000000000002</v>
      </c>
      <c r="AF471">
        <v>0.119225758439557</v>
      </c>
      <c r="AG471">
        <v>0.16770276859792899</v>
      </c>
      <c r="AH471">
        <v>0.290950376525967</v>
      </c>
      <c r="AI471">
        <v>209.872657674522</v>
      </c>
      <c r="AJ471">
        <v>7.93605438277703</v>
      </c>
      <c r="AK471">
        <v>1.2684723797444699</v>
      </c>
      <c r="AL471">
        <v>4.3134048789212898</v>
      </c>
      <c r="AM471">
        <v>0.5</v>
      </c>
      <c r="AN471">
        <v>1.1229958469330299</v>
      </c>
      <c r="AO471">
        <v>144</v>
      </c>
      <c r="AP471">
        <v>5.6115107913669103E-2</v>
      </c>
      <c r="AQ471">
        <v>4.62</v>
      </c>
      <c r="AR471">
        <v>3.8234112115041401</v>
      </c>
      <c r="AS471">
        <v>7052.9100000000299</v>
      </c>
      <c r="AT471">
        <v>0.60938700691501901</v>
      </c>
      <c r="AU471">
        <v>16496700.15</v>
      </c>
    </row>
    <row r="472" spans="1:47" ht="14.5" x14ac:dyDescent="0.35">
      <c r="A472" s="150" t="s">
        <v>1235</v>
      </c>
      <c r="B472" s="150" t="s">
        <v>589</v>
      </c>
      <c r="C472" t="s">
        <v>135</v>
      </c>
      <c r="D472" t="s">
        <v>2085</v>
      </c>
      <c r="E472">
        <v>74.084999999999994</v>
      </c>
      <c r="F472" t="s">
        <v>1982</v>
      </c>
      <c r="G472" s="151">
        <v>509308</v>
      </c>
      <c r="H472">
        <v>0.97290080786118105</v>
      </c>
      <c r="I472">
        <v>499308</v>
      </c>
      <c r="J472">
        <v>0</v>
      </c>
      <c r="K472">
        <v>0.623349433698273</v>
      </c>
      <c r="L472" s="152">
        <v>107953.8042</v>
      </c>
      <c r="M472" s="151">
        <v>29296</v>
      </c>
      <c r="N472">
        <v>5</v>
      </c>
      <c r="O472">
        <v>24.182096000000001</v>
      </c>
      <c r="P472">
        <v>0</v>
      </c>
      <c r="Q472">
        <v>-52.272311000000002</v>
      </c>
      <c r="R472">
        <v>22788.1</v>
      </c>
      <c r="S472">
        <v>356.746577</v>
      </c>
      <c r="T472">
        <v>527.45700275867898</v>
      </c>
      <c r="U472">
        <v>0.99092107056152601</v>
      </c>
      <c r="V472">
        <v>0.226355775237053</v>
      </c>
      <c r="W472">
        <v>5.6062205748928602E-3</v>
      </c>
      <c r="X472">
        <v>15412.7</v>
      </c>
      <c r="Y472">
        <v>30.5</v>
      </c>
      <c r="Z472">
        <v>61212.508196721297</v>
      </c>
      <c r="AA472">
        <v>19.451612903225801</v>
      </c>
      <c r="AB472">
        <v>11.6966090819672</v>
      </c>
      <c r="AC472">
        <v>4.17</v>
      </c>
      <c r="AD472">
        <v>85.550737889688193</v>
      </c>
      <c r="AE472">
        <v>0.23899999999999999</v>
      </c>
      <c r="AF472">
        <v>0.115530546759663</v>
      </c>
      <c r="AG472">
        <v>0.19266109086505101</v>
      </c>
      <c r="AH472">
        <v>0.30828165781072597</v>
      </c>
      <c r="AI472">
        <v>476.52874886589302</v>
      </c>
      <c r="AJ472">
        <v>10.770887117647099</v>
      </c>
      <c r="AK472">
        <v>0.99248970588235297</v>
      </c>
      <c r="AL472">
        <v>2.5406484117647099</v>
      </c>
      <c r="AM472">
        <v>3.5</v>
      </c>
      <c r="AN472">
        <v>0.54114205544972005</v>
      </c>
      <c r="AO472">
        <v>2</v>
      </c>
      <c r="AP472">
        <v>4.49438202247191E-2</v>
      </c>
      <c r="AQ472">
        <v>43.5</v>
      </c>
      <c r="AR472">
        <v>3.4279025642854601</v>
      </c>
      <c r="AS472">
        <v>141456.29</v>
      </c>
      <c r="AT472">
        <v>0.89230786866885003</v>
      </c>
      <c r="AU472">
        <v>8129561.9299999997</v>
      </c>
    </row>
    <row r="473" spans="1:47" ht="14.5" x14ac:dyDescent="0.35">
      <c r="A473" s="150" t="s">
        <v>1236</v>
      </c>
      <c r="B473" s="150" t="s">
        <v>695</v>
      </c>
      <c r="C473" t="s">
        <v>180</v>
      </c>
      <c r="D473" t="s">
        <v>2085</v>
      </c>
      <c r="E473">
        <v>87.379000000000005</v>
      </c>
      <c r="F473" t="s">
        <v>1983</v>
      </c>
      <c r="G473" s="151">
        <v>689768</v>
      </c>
      <c r="H473">
        <v>0.46427798517556701</v>
      </c>
      <c r="I473">
        <v>678660</v>
      </c>
      <c r="J473">
        <v>0</v>
      </c>
      <c r="K473">
        <v>0.72057440292101904</v>
      </c>
      <c r="L473" s="152">
        <v>184920.51180000001</v>
      </c>
      <c r="M473" s="151">
        <v>36433.5</v>
      </c>
      <c r="N473">
        <v>20</v>
      </c>
      <c r="O473">
        <v>15.685471</v>
      </c>
      <c r="P473">
        <v>0</v>
      </c>
      <c r="Q473">
        <v>85.580073999999996</v>
      </c>
      <c r="R473">
        <v>13928.4</v>
      </c>
      <c r="S473">
        <v>818.52101500000003</v>
      </c>
      <c r="T473">
        <v>940.68544536697004</v>
      </c>
      <c r="U473">
        <v>0.25910815252556502</v>
      </c>
      <c r="V473">
        <v>0.147745937836428</v>
      </c>
      <c r="W473">
        <v>0</v>
      </c>
      <c r="X473">
        <v>12119.5</v>
      </c>
      <c r="Y473">
        <v>56.75</v>
      </c>
      <c r="Z473">
        <v>64577.140969163003</v>
      </c>
      <c r="AA473">
        <v>13.810344827586199</v>
      </c>
      <c r="AB473">
        <v>14.4232777973568</v>
      </c>
      <c r="AC473">
        <v>5</v>
      </c>
      <c r="AD473">
        <v>163.70420300000001</v>
      </c>
      <c r="AE473">
        <v>0.37740000000000001</v>
      </c>
      <c r="AF473">
        <v>0.13410387403835899</v>
      </c>
      <c r="AG473">
        <v>0.12498289068501001</v>
      </c>
      <c r="AH473">
        <v>0.25944784935009901</v>
      </c>
      <c r="AI473">
        <v>146.104984244051</v>
      </c>
      <c r="AJ473">
        <v>10.056061125512199</v>
      </c>
      <c r="AK473">
        <v>1.94929341918221</v>
      </c>
      <c r="AL473">
        <v>4.4176260556902696</v>
      </c>
      <c r="AM473">
        <v>0.5</v>
      </c>
      <c r="AN473">
        <v>1.5214805038355299</v>
      </c>
      <c r="AO473">
        <v>156</v>
      </c>
      <c r="AP473">
        <v>2.1691973969631202E-2</v>
      </c>
      <c r="AQ473">
        <v>2.88</v>
      </c>
      <c r="AR473">
        <v>2.6345508634263402</v>
      </c>
      <c r="AS473">
        <v>271372.21999999997</v>
      </c>
      <c r="AT473">
        <v>0.73779412981840198</v>
      </c>
      <c r="AU473">
        <v>11400673.66</v>
      </c>
    </row>
    <row r="474" spans="1:47" ht="14.5" x14ac:dyDescent="0.35">
      <c r="A474" s="150" t="s">
        <v>1237</v>
      </c>
      <c r="B474" s="150" t="s">
        <v>415</v>
      </c>
      <c r="C474" t="s">
        <v>112</v>
      </c>
      <c r="D474" t="s">
        <v>2085</v>
      </c>
      <c r="E474">
        <v>74.917000000000002</v>
      </c>
      <c r="F474" t="s">
        <v>1937</v>
      </c>
      <c r="G474" s="151">
        <v>246474</v>
      </c>
      <c r="H474">
        <v>1.1093704642540601</v>
      </c>
      <c r="I474">
        <v>246474</v>
      </c>
      <c r="J474">
        <v>0</v>
      </c>
      <c r="K474">
        <v>0.69742889029954303</v>
      </c>
      <c r="L474" s="152">
        <v>210524.13070000001</v>
      </c>
      <c r="M474" s="151">
        <v>36090</v>
      </c>
      <c r="N474">
        <v>10</v>
      </c>
      <c r="O474">
        <v>6.0797949999999998</v>
      </c>
      <c r="P474">
        <v>0</v>
      </c>
      <c r="Q474">
        <v>106.72152699999999</v>
      </c>
      <c r="R474">
        <v>11533</v>
      </c>
      <c r="S474">
        <v>722.79842499999995</v>
      </c>
      <c r="T474">
        <v>833.46491047904897</v>
      </c>
      <c r="U474">
        <v>0.254732938854979</v>
      </c>
      <c r="V474">
        <v>0.16615536620738999</v>
      </c>
      <c r="W474">
        <v>0</v>
      </c>
      <c r="X474">
        <v>10001.700000000001</v>
      </c>
      <c r="Y474">
        <v>47.48</v>
      </c>
      <c r="Z474">
        <v>52312.680497051399</v>
      </c>
      <c r="AA474">
        <v>10.538461538461499</v>
      </c>
      <c r="AB474">
        <v>15.223218723673099</v>
      </c>
      <c r="AC474">
        <v>9.25</v>
      </c>
      <c r="AD474">
        <v>78.140370270270296</v>
      </c>
      <c r="AE474">
        <v>0.47810000000000002</v>
      </c>
      <c r="AF474">
        <v>0.106771403452377</v>
      </c>
      <c r="AG474">
        <v>0.18380278056931301</v>
      </c>
      <c r="AH474">
        <v>0.29374063593925698</v>
      </c>
      <c r="AI474">
        <v>204.27548662685601</v>
      </c>
      <c r="AJ474">
        <v>8.6242606163223794</v>
      </c>
      <c r="AK474">
        <v>1.02604957670166</v>
      </c>
      <c r="AL474">
        <v>2.6613348459193999</v>
      </c>
      <c r="AM474">
        <v>4.5</v>
      </c>
      <c r="AN474">
        <v>0.90848365201514203</v>
      </c>
      <c r="AO474">
        <v>22</v>
      </c>
      <c r="AP474">
        <v>0</v>
      </c>
      <c r="AQ474">
        <v>8.36</v>
      </c>
      <c r="AR474">
        <v>2.9205367495033898</v>
      </c>
      <c r="AS474">
        <v>53640.24</v>
      </c>
      <c r="AT474">
        <v>0.22909414736050199</v>
      </c>
      <c r="AU474">
        <v>8336044.3300000001</v>
      </c>
    </row>
    <row r="475" spans="1:47" ht="14.5" x14ac:dyDescent="0.35">
      <c r="A475" s="150" t="s">
        <v>1238</v>
      </c>
      <c r="B475" s="150" t="s">
        <v>284</v>
      </c>
      <c r="C475" t="s">
        <v>108</v>
      </c>
      <c r="D475" t="s">
        <v>2086</v>
      </c>
      <c r="E475">
        <v>75.709000000000003</v>
      </c>
      <c r="F475" t="s">
        <v>1843</v>
      </c>
      <c r="G475" s="151">
        <v>4752578</v>
      </c>
      <c r="H475">
        <v>0.64365568071815704</v>
      </c>
      <c r="I475">
        <v>4434756</v>
      </c>
      <c r="J475">
        <v>3.7760642818693499E-3</v>
      </c>
      <c r="K475">
        <v>0.78579202868741405</v>
      </c>
      <c r="L475" s="152">
        <v>184127.4982</v>
      </c>
      <c r="M475" s="151">
        <v>47195</v>
      </c>
      <c r="N475" t="s">
        <v>1553</v>
      </c>
      <c r="O475">
        <v>108.048135</v>
      </c>
      <c r="P475">
        <v>23</v>
      </c>
      <c r="Q475">
        <v>-23.955839000000001</v>
      </c>
      <c r="R475">
        <v>22387.4</v>
      </c>
      <c r="S475">
        <v>4544.6871099999998</v>
      </c>
      <c r="T475">
        <v>5614.4308738305599</v>
      </c>
      <c r="U475">
        <v>0.31579679618472101</v>
      </c>
      <c r="V475">
        <v>0.15036319166975601</v>
      </c>
      <c r="W475">
        <v>1.44294072205116E-2</v>
      </c>
      <c r="X475">
        <v>18121.8</v>
      </c>
      <c r="Y475">
        <v>355.59</v>
      </c>
      <c r="Z475">
        <v>86142.721167636904</v>
      </c>
      <c r="AA475">
        <v>13.219178082191799</v>
      </c>
      <c r="AB475">
        <v>12.7806943671082</v>
      </c>
      <c r="AC475">
        <v>47</v>
      </c>
      <c r="AD475">
        <v>96.695470425531894</v>
      </c>
      <c r="AE475">
        <v>0.55349999999999999</v>
      </c>
      <c r="AF475">
        <v>0.12667625188287701</v>
      </c>
      <c r="AG475">
        <v>0.12446827365411101</v>
      </c>
      <c r="AH475">
        <v>0.253820279231046</v>
      </c>
      <c r="AI475">
        <v>195.49332627213599</v>
      </c>
      <c r="AJ475">
        <v>11.878875993858999</v>
      </c>
      <c r="AK475">
        <v>1.3192702958841001</v>
      </c>
      <c r="AL475">
        <v>6.4519405913179702</v>
      </c>
      <c r="AM475">
        <v>1.25</v>
      </c>
      <c r="AN475">
        <v>0.55519194270101402</v>
      </c>
      <c r="AO475">
        <v>7</v>
      </c>
      <c r="AP475">
        <v>9.0520313613684997E-2</v>
      </c>
      <c r="AQ475">
        <v>187.86</v>
      </c>
      <c r="AR475">
        <v>3.1052693453632298</v>
      </c>
      <c r="AS475">
        <v>849312.31</v>
      </c>
      <c r="AT475">
        <v>0.41519421075784002</v>
      </c>
      <c r="AU475">
        <v>101743614.68000001</v>
      </c>
    </row>
    <row r="476" spans="1:47" ht="14.5" x14ac:dyDescent="0.35">
      <c r="A476" s="150" t="s">
        <v>1239</v>
      </c>
      <c r="B476" s="150" t="s">
        <v>399</v>
      </c>
      <c r="C476" t="s">
        <v>163</v>
      </c>
      <c r="D476" t="s">
        <v>2085</v>
      </c>
      <c r="E476">
        <v>92.313000000000002</v>
      </c>
      <c r="F476" t="s">
        <v>1722</v>
      </c>
      <c r="G476" s="151">
        <v>-320358</v>
      </c>
      <c r="H476">
        <v>0.24177241535229699</v>
      </c>
      <c r="I476">
        <v>-320358</v>
      </c>
      <c r="J476">
        <v>0</v>
      </c>
      <c r="K476">
        <v>0.83426172844689095</v>
      </c>
      <c r="L476" s="152">
        <v>199083.9638</v>
      </c>
      <c r="M476" s="151">
        <v>42308</v>
      </c>
      <c r="N476">
        <v>80</v>
      </c>
      <c r="O476">
        <v>59.480680999999997</v>
      </c>
      <c r="P476">
        <v>2.299401</v>
      </c>
      <c r="Q476">
        <v>6.5709339999999896</v>
      </c>
      <c r="R476">
        <v>12097.5</v>
      </c>
      <c r="S476">
        <v>2246.5277310000001</v>
      </c>
      <c r="T476">
        <v>2545.64587819082</v>
      </c>
      <c r="U476">
        <v>0.16456734537411299</v>
      </c>
      <c r="V476">
        <v>0.103705130715789</v>
      </c>
      <c r="W476">
        <v>3.7900422427503098E-3</v>
      </c>
      <c r="X476">
        <v>10676.1</v>
      </c>
      <c r="Y476">
        <v>142.81</v>
      </c>
      <c r="Z476">
        <v>68632.200686226497</v>
      </c>
      <c r="AA476">
        <v>15.551515151515201</v>
      </c>
      <c r="AB476">
        <v>15.730885309152001</v>
      </c>
      <c r="AC476">
        <v>16</v>
      </c>
      <c r="AD476">
        <v>140.40798318750001</v>
      </c>
      <c r="AE476">
        <v>0.44030000000000002</v>
      </c>
      <c r="AF476">
        <v>0.11833533050073899</v>
      </c>
      <c r="AG476">
        <v>0.115867040097406</v>
      </c>
      <c r="AH476">
        <v>0.240233103753592</v>
      </c>
      <c r="AI476">
        <v>193.213728907226</v>
      </c>
      <c r="AJ476">
        <v>7.0497381928765597</v>
      </c>
      <c r="AK476">
        <v>1.4975575035709301</v>
      </c>
      <c r="AL476">
        <v>2.6632957655623599</v>
      </c>
      <c r="AM476">
        <v>2.4500000000000002</v>
      </c>
      <c r="AN476">
        <v>1.1575192195361701</v>
      </c>
      <c r="AO476">
        <v>42</v>
      </c>
      <c r="AP476">
        <v>3.65939479239972E-2</v>
      </c>
      <c r="AQ476">
        <v>33.14</v>
      </c>
      <c r="AR476">
        <v>3.0606940614875602</v>
      </c>
      <c r="AS476">
        <v>715685.12</v>
      </c>
      <c r="AT476">
        <v>0.67627327528710002</v>
      </c>
      <c r="AU476">
        <v>27177477.510000002</v>
      </c>
    </row>
    <row r="477" spans="1:47" ht="14.5" x14ac:dyDescent="0.35">
      <c r="A477" s="150" t="s">
        <v>1240</v>
      </c>
      <c r="B477" s="150" t="s">
        <v>285</v>
      </c>
      <c r="C477" t="s">
        <v>172</v>
      </c>
      <c r="D477" t="s">
        <v>2087</v>
      </c>
      <c r="E477">
        <v>77.085999999999999</v>
      </c>
      <c r="F477" t="s">
        <v>1729</v>
      </c>
      <c r="G477" s="151">
        <v>582810</v>
      </c>
      <c r="H477">
        <v>0.35408335268456498</v>
      </c>
      <c r="I477">
        <v>497909</v>
      </c>
      <c r="J477">
        <v>0</v>
      </c>
      <c r="K477">
        <v>0.79443488378285199</v>
      </c>
      <c r="L477" s="152">
        <v>236313.37239999999</v>
      </c>
      <c r="M477" s="151">
        <v>38002.5</v>
      </c>
      <c r="N477">
        <v>41</v>
      </c>
      <c r="O477">
        <v>52.432141999999999</v>
      </c>
      <c r="P477">
        <v>0.65868300000000002</v>
      </c>
      <c r="Q477">
        <v>114.958855</v>
      </c>
      <c r="R477">
        <v>15390.7</v>
      </c>
      <c r="S477">
        <v>1542.3771959999999</v>
      </c>
      <c r="T477">
        <v>1959.0914403960501</v>
      </c>
      <c r="U477">
        <v>0.36322097632983902</v>
      </c>
      <c r="V477">
        <v>0.15599499890427601</v>
      </c>
      <c r="W477">
        <v>1.4590996974257701E-2</v>
      </c>
      <c r="X477">
        <v>12116.9</v>
      </c>
      <c r="Y477">
        <v>107.33</v>
      </c>
      <c r="Z477">
        <v>68139.824187086502</v>
      </c>
      <c r="AA477">
        <v>14.7350427350427</v>
      </c>
      <c r="AB477">
        <v>14.370420162116799</v>
      </c>
      <c r="AC477">
        <v>13</v>
      </c>
      <c r="AD477">
        <v>118.644399692308</v>
      </c>
      <c r="AE477">
        <v>0.3397</v>
      </c>
      <c r="AF477">
        <v>0.112099301320794</v>
      </c>
      <c r="AG477">
        <v>0.16994664670300799</v>
      </c>
      <c r="AH477">
        <v>0.28443548952268199</v>
      </c>
      <c r="AI477">
        <v>138.13741577128499</v>
      </c>
      <c r="AJ477">
        <v>12.1419773303295</v>
      </c>
      <c r="AK477">
        <v>2.0037259926781199</v>
      </c>
      <c r="AL477">
        <v>5.5000415845301802</v>
      </c>
      <c r="AM477">
        <v>1</v>
      </c>
      <c r="AN477">
        <v>1.19226987615159</v>
      </c>
      <c r="AO477">
        <v>13</v>
      </c>
      <c r="AP477">
        <v>5.17766497461929E-2</v>
      </c>
      <c r="AQ477">
        <v>73.69</v>
      </c>
      <c r="AR477">
        <v>2.8535005212703699</v>
      </c>
      <c r="AS477">
        <v>308664.87</v>
      </c>
      <c r="AT477">
        <v>0.56203286000000396</v>
      </c>
      <c r="AU477">
        <v>23738201.850000001</v>
      </c>
    </row>
    <row r="478" spans="1:47" ht="14.5" x14ac:dyDescent="0.35">
      <c r="A478" s="150" t="s">
        <v>1241</v>
      </c>
      <c r="B478" s="150" t="s">
        <v>286</v>
      </c>
      <c r="C478" t="s">
        <v>227</v>
      </c>
      <c r="D478" t="s">
        <v>2085</v>
      </c>
      <c r="E478">
        <v>84.343000000000004</v>
      </c>
      <c r="F478" t="s">
        <v>1984</v>
      </c>
      <c r="G478" s="151">
        <v>1381466</v>
      </c>
      <c r="H478">
        <v>0.54101926992495397</v>
      </c>
      <c r="I478">
        <v>668447</v>
      </c>
      <c r="J478">
        <v>4.7110050745303202E-2</v>
      </c>
      <c r="K478">
        <v>0.71913627741553598</v>
      </c>
      <c r="L478" s="152">
        <v>168918.12229999999</v>
      </c>
      <c r="M478" s="151">
        <v>33053</v>
      </c>
      <c r="N478">
        <v>73</v>
      </c>
      <c r="O478">
        <v>90.059404000000001</v>
      </c>
      <c r="P478">
        <v>0</v>
      </c>
      <c r="Q478">
        <v>24.658339000000002</v>
      </c>
      <c r="R478">
        <v>12923</v>
      </c>
      <c r="S478">
        <v>1815.5615969999999</v>
      </c>
      <c r="T478">
        <v>2178.5468627852802</v>
      </c>
      <c r="U478">
        <v>0.28955082486248501</v>
      </c>
      <c r="V478">
        <v>0.175465295436077</v>
      </c>
      <c r="W478">
        <v>5.0401594829503301E-4</v>
      </c>
      <c r="X478">
        <v>10769.8</v>
      </c>
      <c r="Y478">
        <v>109</v>
      </c>
      <c r="Z478">
        <v>61505.431192660602</v>
      </c>
      <c r="AA478">
        <v>15.3157894736842</v>
      </c>
      <c r="AB478">
        <v>16.656528412844001</v>
      </c>
      <c r="AC478">
        <v>14</v>
      </c>
      <c r="AD478">
        <v>129.682971214286</v>
      </c>
      <c r="AE478">
        <v>0.47810000000000002</v>
      </c>
      <c r="AF478">
        <v>0.14788585318983899</v>
      </c>
      <c r="AG478">
        <v>0.18979386988701699</v>
      </c>
      <c r="AH478">
        <v>0.34394272484715599</v>
      </c>
      <c r="AI478">
        <v>192.18736537309599</v>
      </c>
      <c r="AJ478">
        <v>5.7324701944240601</v>
      </c>
      <c r="AK478">
        <v>1.07571157946625</v>
      </c>
      <c r="AL478">
        <v>3.46157072519259</v>
      </c>
      <c r="AM478">
        <v>3</v>
      </c>
      <c r="AN478">
        <v>1.32913223644779</v>
      </c>
      <c r="AO478">
        <v>59</v>
      </c>
      <c r="AP478">
        <v>3.34394904458599E-2</v>
      </c>
      <c r="AQ478">
        <v>10.1</v>
      </c>
      <c r="AR478">
        <v>3.40244509400687</v>
      </c>
      <c r="AS478">
        <v>378668.65</v>
      </c>
      <c r="AT478">
        <v>0.69863598611172195</v>
      </c>
      <c r="AU478">
        <v>23462593.170000002</v>
      </c>
    </row>
    <row r="479" spans="1:47" ht="14.5" x14ac:dyDescent="0.35">
      <c r="A479" s="150" t="s">
        <v>1242</v>
      </c>
      <c r="B479" s="150" t="s">
        <v>287</v>
      </c>
      <c r="C479" t="s">
        <v>288</v>
      </c>
      <c r="D479" t="s">
        <v>2088</v>
      </c>
      <c r="E479">
        <v>73.822000000000003</v>
      </c>
      <c r="F479" t="s">
        <v>1985</v>
      </c>
      <c r="G479" s="151">
        <v>1059968</v>
      </c>
      <c r="H479">
        <v>0.47226257372383401</v>
      </c>
      <c r="I479">
        <v>1059968</v>
      </c>
      <c r="J479">
        <v>0</v>
      </c>
      <c r="K479">
        <v>0.71366282186311103</v>
      </c>
      <c r="L479" s="152">
        <v>138926.85560000001</v>
      </c>
      <c r="M479" s="151">
        <v>33973.5</v>
      </c>
      <c r="N479">
        <v>90</v>
      </c>
      <c r="O479">
        <v>70.908485999999996</v>
      </c>
      <c r="P479">
        <v>0.56875600000000004</v>
      </c>
      <c r="Q479">
        <v>-541.95346099999995</v>
      </c>
      <c r="R479">
        <v>11692.1</v>
      </c>
      <c r="S479">
        <v>3187.7531720000002</v>
      </c>
      <c r="T479">
        <v>4134.7305822849403</v>
      </c>
      <c r="U479">
        <v>0.56503878839211497</v>
      </c>
      <c r="V479">
        <v>0.198444998676955</v>
      </c>
      <c r="W479">
        <v>2.03466700526586E-2</v>
      </c>
      <c r="X479">
        <v>9014.2000000000007</v>
      </c>
      <c r="Y479">
        <v>173</v>
      </c>
      <c r="Z479">
        <v>71574.531791907502</v>
      </c>
      <c r="AA479">
        <v>15.514450867052</v>
      </c>
      <c r="AB479">
        <v>18.4263189132948</v>
      </c>
      <c r="AC479">
        <v>21</v>
      </c>
      <c r="AD479">
        <v>151.79777009523801</v>
      </c>
      <c r="AE479">
        <v>0.3271</v>
      </c>
      <c r="AF479">
        <v>0.112283962223859</v>
      </c>
      <c r="AG479">
        <v>0.16243791824388101</v>
      </c>
      <c r="AH479">
        <v>0.287685933218569</v>
      </c>
      <c r="AI479">
        <v>153.01498380878999</v>
      </c>
      <c r="AJ479">
        <v>10.098139835251599</v>
      </c>
      <c r="AK479">
        <v>1.1400013940882501</v>
      </c>
      <c r="AL479">
        <v>3.5276043823574001</v>
      </c>
      <c r="AM479">
        <v>0</v>
      </c>
      <c r="AN479">
        <v>1.2076918155731</v>
      </c>
      <c r="AO479">
        <v>65</v>
      </c>
      <c r="AP479">
        <v>3.8461538461538498E-2</v>
      </c>
      <c r="AQ479">
        <v>12.94</v>
      </c>
      <c r="AR479">
        <v>3.4694766826317101</v>
      </c>
      <c r="AS479">
        <v>445824.47</v>
      </c>
      <c r="AT479">
        <v>0.53699961379011796</v>
      </c>
      <c r="AU479">
        <v>37271435.280000001</v>
      </c>
    </row>
    <row r="480" spans="1:47" ht="14.5" x14ac:dyDescent="0.35">
      <c r="A480" s="150" t="s">
        <v>1243</v>
      </c>
      <c r="B480" s="150" t="s">
        <v>462</v>
      </c>
      <c r="C480" t="s">
        <v>108</v>
      </c>
      <c r="D480" t="s">
        <v>2087</v>
      </c>
      <c r="E480">
        <v>108.051</v>
      </c>
      <c r="F480" t="s">
        <v>1710</v>
      </c>
      <c r="G480" s="151">
        <v>-1842346</v>
      </c>
      <c r="H480">
        <v>0.36431883327089798</v>
      </c>
      <c r="I480">
        <v>-1475935</v>
      </c>
      <c r="J480">
        <v>0</v>
      </c>
      <c r="K480">
        <v>0.806512856360588</v>
      </c>
      <c r="L480" s="152">
        <v>288916.9326</v>
      </c>
      <c r="M480" s="151">
        <v>57840</v>
      </c>
      <c r="N480">
        <v>0</v>
      </c>
      <c r="O480">
        <v>21.107285999999998</v>
      </c>
      <c r="P480">
        <v>1</v>
      </c>
      <c r="Q480">
        <v>-2.5</v>
      </c>
      <c r="R480">
        <v>17204</v>
      </c>
      <c r="S480">
        <v>4541.4219759999996</v>
      </c>
      <c r="T480">
        <v>5355.4942109044396</v>
      </c>
      <c r="U480">
        <v>0.104670729016616</v>
      </c>
      <c r="V480">
        <v>0.102728072719398</v>
      </c>
      <c r="W480">
        <v>3.5113750680454303E-2</v>
      </c>
      <c r="X480">
        <v>14588.9</v>
      </c>
      <c r="Y480">
        <v>286.89999999999998</v>
      </c>
      <c r="Z480">
        <v>88038.800034855405</v>
      </c>
      <c r="AA480">
        <v>16.1967213114754</v>
      </c>
      <c r="AB480">
        <v>15.8292853816661</v>
      </c>
      <c r="AC480">
        <v>17</v>
      </c>
      <c r="AD480">
        <v>267.14246917647102</v>
      </c>
      <c r="AE480">
        <v>0.36480000000000001</v>
      </c>
      <c r="AF480">
        <v>0.123798425093192</v>
      </c>
      <c r="AG480">
        <v>0.14968484392825701</v>
      </c>
      <c r="AH480">
        <v>0.27816388114214402</v>
      </c>
      <c r="AI480">
        <v>198.09764535300701</v>
      </c>
      <c r="AJ480">
        <v>8.4029123598752804</v>
      </c>
      <c r="AK480">
        <v>1.07689271879464</v>
      </c>
      <c r="AL480">
        <v>3.63353441635312</v>
      </c>
      <c r="AM480">
        <v>2.8</v>
      </c>
      <c r="AN480">
        <v>0.81832124426646402</v>
      </c>
      <c r="AO480">
        <v>23</v>
      </c>
      <c r="AP480">
        <v>4.4834307992202699E-2</v>
      </c>
      <c r="AQ480">
        <v>107.48</v>
      </c>
      <c r="AR480">
        <v>4.6432861737797904</v>
      </c>
      <c r="AS480">
        <v>538332.67000000004</v>
      </c>
      <c r="AT480">
        <v>0.46437486614703899</v>
      </c>
      <c r="AU480">
        <v>78130723.989999995</v>
      </c>
    </row>
    <row r="481" spans="1:47" ht="14.5" x14ac:dyDescent="0.35">
      <c r="A481" s="150" t="s">
        <v>1244</v>
      </c>
      <c r="B481" s="150" t="s">
        <v>540</v>
      </c>
      <c r="C481" t="s">
        <v>116</v>
      </c>
      <c r="D481" t="s">
        <v>2089</v>
      </c>
      <c r="E481">
        <v>79.564999999999998</v>
      </c>
      <c r="F481" t="s">
        <v>1986</v>
      </c>
      <c r="G481" s="151">
        <v>1043159</v>
      </c>
      <c r="H481">
        <v>0.64682119855127695</v>
      </c>
      <c r="I481">
        <v>1017079</v>
      </c>
      <c r="J481">
        <v>0</v>
      </c>
      <c r="K481">
        <v>0.75127864916022502</v>
      </c>
      <c r="L481" s="152">
        <v>133776.25200000001</v>
      </c>
      <c r="M481" s="151">
        <v>33727</v>
      </c>
      <c r="N481">
        <v>47</v>
      </c>
      <c r="O481">
        <v>10.722633</v>
      </c>
      <c r="P481">
        <v>0</v>
      </c>
      <c r="Q481">
        <v>17.519175000000001</v>
      </c>
      <c r="R481">
        <v>13497</v>
      </c>
      <c r="S481">
        <v>738.37608899999998</v>
      </c>
      <c r="T481">
        <v>890.68275800739502</v>
      </c>
      <c r="U481">
        <v>0.35350938889896799</v>
      </c>
      <c r="V481">
        <v>0.15227837368390201</v>
      </c>
      <c r="W481">
        <v>5.8503126853014899E-3</v>
      </c>
      <c r="X481">
        <v>11189</v>
      </c>
      <c r="Y481">
        <v>60.1</v>
      </c>
      <c r="Z481">
        <v>59234.946755407604</v>
      </c>
      <c r="AA481">
        <v>16.460317460317501</v>
      </c>
      <c r="AB481">
        <v>12.2857918302829</v>
      </c>
      <c r="AC481">
        <v>10</v>
      </c>
      <c r="AD481">
        <v>73.837608900000006</v>
      </c>
      <c r="AE481">
        <v>0.3145</v>
      </c>
      <c r="AF481">
        <v>0.105753324249182</v>
      </c>
      <c r="AG481">
        <v>0.17606114337022899</v>
      </c>
      <c r="AH481">
        <v>0.28616092198201598</v>
      </c>
      <c r="AI481">
        <v>181.01750854502501</v>
      </c>
      <c r="AJ481">
        <v>5.8486892764422898</v>
      </c>
      <c r="AK481">
        <v>1.0427589612371799</v>
      </c>
      <c r="AL481">
        <v>3.12393516336348</v>
      </c>
      <c r="AM481">
        <v>1</v>
      </c>
      <c r="AN481">
        <v>1.09748891876792</v>
      </c>
      <c r="AO481">
        <v>86</v>
      </c>
      <c r="AP481">
        <v>2.4523160762942801E-2</v>
      </c>
      <c r="AQ481">
        <v>4.24</v>
      </c>
      <c r="AR481">
        <v>1.82025668026853</v>
      </c>
      <c r="AS481">
        <v>313839.88</v>
      </c>
      <c r="AT481">
        <v>0.61818090645131896</v>
      </c>
      <c r="AU481">
        <v>9965863.3399999999</v>
      </c>
    </row>
    <row r="482" spans="1:47" ht="14.5" x14ac:dyDescent="0.35">
      <c r="A482" s="150" t="s">
        <v>1245</v>
      </c>
      <c r="B482" s="150" t="s">
        <v>289</v>
      </c>
      <c r="C482" t="s">
        <v>108</v>
      </c>
      <c r="D482" t="s">
        <v>2089</v>
      </c>
      <c r="E482">
        <v>59.095999999999997</v>
      </c>
      <c r="F482" t="s">
        <v>1987</v>
      </c>
      <c r="G482" s="151">
        <v>-1166968</v>
      </c>
      <c r="H482">
        <v>0.203720552737124</v>
      </c>
      <c r="I482">
        <v>-402548</v>
      </c>
      <c r="J482">
        <v>0</v>
      </c>
      <c r="K482">
        <v>0.74333315211144202</v>
      </c>
      <c r="L482" s="152">
        <v>227014.86610000001</v>
      </c>
      <c r="M482" s="151">
        <v>39664.5</v>
      </c>
      <c r="N482">
        <v>172</v>
      </c>
      <c r="O482">
        <v>221.767956</v>
      </c>
      <c r="P482">
        <v>0</v>
      </c>
      <c r="Q482">
        <v>-75.152231</v>
      </c>
      <c r="R482">
        <v>20673.599999999999</v>
      </c>
      <c r="S482">
        <v>3172.9281169999999</v>
      </c>
      <c r="T482">
        <v>4205.5100682187503</v>
      </c>
      <c r="U482">
        <v>0.540008453333644</v>
      </c>
      <c r="V482">
        <v>0.186028557608196</v>
      </c>
      <c r="W482">
        <v>1.63512695803061E-2</v>
      </c>
      <c r="X482">
        <v>15597.6</v>
      </c>
      <c r="Y482">
        <v>242.69</v>
      </c>
      <c r="Z482">
        <v>78345.886604309999</v>
      </c>
      <c r="AA482">
        <v>15.0147601476015</v>
      </c>
      <c r="AB482">
        <v>13.073996114384601</v>
      </c>
      <c r="AC482">
        <v>54.33</v>
      </c>
      <c r="AD482">
        <v>58.4010328915884</v>
      </c>
      <c r="AE482">
        <v>0.50319999999999998</v>
      </c>
      <c r="AF482">
        <v>0.11722960980335199</v>
      </c>
      <c r="AG482">
        <v>0.15834624575600501</v>
      </c>
      <c r="AH482">
        <v>0.28433733838420799</v>
      </c>
      <c r="AI482">
        <v>0</v>
      </c>
      <c r="AJ482" t="s">
        <v>1553</v>
      </c>
      <c r="AK482" t="s">
        <v>1553</v>
      </c>
      <c r="AL482" t="s">
        <v>1553</v>
      </c>
      <c r="AM482">
        <v>3.6</v>
      </c>
      <c r="AN482">
        <v>0.58238973146524997</v>
      </c>
      <c r="AO482">
        <v>9</v>
      </c>
      <c r="AP482">
        <v>0.16033755274261599</v>
      </c>
      <c r="AQ482">
        <v>107.78</v>
      </c>
      <c r="AR482">
        <v>3.5610643137938598</v>
      </c>
      <c r="AS482">
        <v>372095.5</v>
      </c>
      <c r="AT482">
        <v>0.498419737757961</v>
      </c>
      <c r="AU482">
        <v>65595842.329999998</v>
      </c>
    </row>
    <row r="483" spans="1:47" ht="14.5" x14ac:dyDescent="0.35">
      <c r="A483" s="150" t="s">
        <v>1246</v>
      </c>
      <c r="B483" s="150" t="s">
        <v>557</v>
      </c>
      <c r="C483" t="s">
        <v>205</v>
      </c>
      <c r="D483" t="s">
        <v>2088</v>
      </c>
      <c r="E483">
        <v>66.852000000000004</v>
      </c>
      <c r="F483" t="s">
        <v>1988</v>
      </c>
      <c r="G483" s="151">
        <v>-951101</v>
      </c>
      <c r="H483">
        <v>0.21212035388561301</v>
      </c>
      <c r="I483">
        <v>-923248</v>
      </c>
      <c r="J483">
        <v>0</v>
      </c>
      <c r="K483">
        <v>0.78150724679213901</v>
      </c>
      <c r="L483" s="152">
        <v>140280.93109999999</v>
      </c>
      <c r="M483" s="151">
        <v>31575</v>
      </c>
      <c r="N483">
        <v>15</v>
      </c>
      <c r="O483">
        <v>81.902690000000007</v>
      </c>
      <c r="P483">
        <v>0</v>
      </c>
      <c r="Q483">
        <v>-230.21702500000001</v>
      </c>
      <c r="R483">
        <v>15054.6</v>
      </c>
      <c r="S483">
        <v>1381.4660349999999</v>
      </c>
      <c r="T483">
        <v>1910.76935929668</v>
      </c>
      <c r="U483">
        <v>0.96528695329089298</v>
      </c>
      <c r="V483">
        <v>0.13810580004596401</v>
      </c>
      <c r="W483">
        <v>1.78530339328972E-3</v>
      </c>
      <c r="X483">
        <v>10884.3</v>
      </c>
      <c r="Y483">
        <v>99.54</v>
      </c>
      <c r="Z483">
        <v>61909.570022101703</v>
      </c>
      <c r="AA483">
        <v>14.1683168316832</v>
      </c>
      <c r="AB483">
        <v>13.8785014567008</v>
      </c>
      <c r="AC483">
        <v>11.01</v>
      </c>
      <c r="AD483">
        <v>125.47375431426001</v>
      </c>
      <c r="AE483">
        <v>0.27679999999999999</v>
      </c>
      <c r="AF483">
        <v>0.11399664710049601</v>
      </c>
      <c r="AG483">
        <v>0.14340420449508601</v>
      </c>
      <c r="AH483">
        <v>0.259279185456531</v>
      </c>
      <c r="AI483">
        <v>204.62102783438999</v>
      </c>
      <c r="AJ483">
        <v>7.2356325063588498</v>
      </c>
      <c r="AK483">
        <v>2.0022451773579002</v>
      </c>
      <c r="AL483">
        <v>4.5063289549556602</v>
      </c>
      <c r="AM483">
        <v>0.5</v>
      </c>
      <c r="AN483">
        <v>0.91465206732986204</v>
      </c>
      <c r="AO483">
        <v>28</v>
      </c>
      <c r="AP483">
        <v>0</v>
      </c>
      <c r="AQ483">
        <v>32.39</v>
      </c>
      <c r="AR483">
        <v>3.4990110668249699</v>
      </c>
      <c r="AS483">
        <v>205989.11</v>
      </c>
      <c r="AT483">
        <v>0.58791408022806202</v>
      </c>
      <c r="AU483">
        <v>20797465.420000002</v>
      </c>
    </row>
    <row r="484" spans="1:47" ht="14.5" x14ac:dyDescent="0.35">
      <c r="A484" s="150" t="s">
        <v>1247</v>
      </c>
      <c r="B484" s="150" t="s">
        <v>590</v>
      </c>
      <c r="C484" t="s">
        <v>135</v>
      </c>
      <c r="D484" t="s">
        <v>2085</v>
      </c>
      <c r="E484">
        <v>96.718999999999994</v>
      </c>
      <c r="F484" t="s">
        <v>1989</v>
      </c>
      <c r="G484" s="151">
        <v>32230</v>
      </c>
      <c r="H484">
        <v>0.26767850822654199</v>
      </c>
      <c r="I484">
        <v>-7902</v>
      </c>
      <c r="J484">
        <v>0</v>
      </c>
      <c r="K484">
        <v>0.83584990403154702</v>
      </c>
      <c r="L484" s="152">
        <v>247303.454</v>
      </c>
      <c r="M484" s="151">
        <v>37848.5</v>
      </c>
      <c r="N484">
        <v>47</v>
      </c>
      <c r="O484">
        <v>23.968014</v>
      </c>
      <c r="P484">
        <v>0</v>
      </c>
      <c r="Q484">
        <v>312.00251900000001</v>
      </c>
      <c r="R484">
        <v>12062.7</v>
      </c>
      <c r="S484">
        <v>1195.518235</v>
      </c>
      <c r="T484">
        <v>1338.53612017916</v>
      </c>
      <c r="U484">
        <v>0.211635241180575</v>
      </c>
      <c r="V484">
        <v>0.11293627236058</v>
      </c>
      <c r="W484">
        <v>2.5093720130500599E-3</v>
      </c>
      <c r="X484">
        <v>10773.8</v>
      </c>
      <c r="Y484">
        <v>73.09</v>
      </c>
      <c r="Z484">
        <v>66933.237104939093</v>
      </c>
      <c r="AA484">
        <v>18.3116883116883</v>
      </c>
      <c r="AB484">
        <v>16.356796210151899</v>
      </c>
      <c r="AC484">
        <v>5.2</v>
      </c>
      <c r="AD484">
        <v>229.90735288461499</v>
      </c>
      <c r="AE484">
        <v>0.21390000000000001</v>
      </c>
      <c r="AF484">
        <v>0.118784218513552</v>
      </c>
      <c r="AG484">
        <v>0.17863285628796899</v>
      </c>
      <c r="AH484">
        <v>0.29899076198805102</v>
      </c>
      <c r="AI484">
        <v>147.351997520975</v>
      </c>
      <c r="AJ484">
        <v>7.4271627252188299</v>
      </c>
      <c r="AK484">
        <v>1.3966152178108799</v>
      </c>
      <c r="AL484">
        <v>3.5183856336780899</v>
      </c>
      <c r="AM484">
        <v>0.5</v>
      </c>
      <c r="AN484">
        <v>0.74603493329132098</v>
      </c>
      <c r="AO484">
        <v>53</v>
      </c>
      <c r="AP484">
        <v>9.1472868217054304E-2</v>
      </c>
      <c r="AQ484">
        <v>11.66</v>
      </c>
      <c r="AR484">
        <v>2.9713949395670101</v>
      </c>
      <c r="AS484">
        <v>300761.62</v>
      </c>
      <c r="AT484">
        <v>0.55797280805730798</v>
      </c>
      <c r="AU484">
        <v>14421173.17</v>
      </c>
    </row>
    <row r="485" spans="1:47" ht="14.5" x14ac:dyDescent="0.35">
      <c r="A485" s="150" t="s">
        <v>1248</v>
      </c>
      <c r="B485" s="150" t="s">
        <v>656</v>
      </c>
      <c r="C485" t="s">
        <v>209</v>
      </c>
      <c r="D485" t="s">
        <v>2085</v>
      </c>
      <c r="E485">
        <v>77.188000000000002</v>
      </c>
      <c r="F485" t="s">
        <v>1990</v>
      </c>
      <c r="G485" s="151">
        <v>1341121</v>
      </c>
      <c r="H485">
        <v>0.78254252187779405</v>
      </c>
      <c r="I485">
        <v>1341121</v>
      </c>
      <c r="J485">
        <v>0</v>
      </c>
      <c r="K485">
        <v>0.726300236956684</v>
      </c>
      <c r="L485" s="152">
        <v>160391.5546</v>
      </c>
      <c r="M485" s="151">
        <v>36161</v>
      </c>
      <c r="N485">
        <v>53</v>
      </c>
      <c r="O485">
        <v>145.16839999999999</v>
      </c>
      <c r="P485">
        <v>0</v>
      </c>
      <c r="Q485">
        <v>60.297065000000003</v>
      </c>
      <c r="R485">
        <v>14548</v>
      </c>
      <c r="S485">
        <v>1356.617855</v>
      </c>
      <c r="T485">
        <v>1597.75763038694</v>
      </c>
      <c r="U485">
        <v>0.32752674481053501</v>
      </c>
      <c r="V485">
        <v>0.107257417012251</v>
      </c>
      <c r="W485">
        <v>7.3712725828748598E-4</v>
      </c>
      <c r="X485">
        <v>12352.4</v>
      </c>
      <c r="Y485">
        <v>110.51</v>
      </c>
      <c r="Z485">
        <v>56009.519500497699</v>
      </c>
      <c r="AA485">
        <v>13.873949579831899</v>
      </c>
      <c r="AB485">
        <v>12.2759737127862</v>
      </c>
      <c r="AC485">
        <v>13</v>
      </c>
      <c r="AD485">
        <v>104.355219615385</v>
      </c>
      <c r="AE485">
        <v>0.23899999999999999</v>
      </c>
      <c r="AF485">
        <v>0.112508797380116</v>
      </c>
      <c r="AG485">
        <v>0.18932320162435001</v>
      </c>
      <c r="AH485">
        <v>0.306794236480468</v>
      </c>
      <c r="AI485">
        <v>241.080418331955</v>
      </c>
      <c r="AJ485">
        <v>5.3320215316125203</v>
      </c>
      <c r="AK485">
        <v>1.6198236376867401</v>
      </c>
      <c r="AL485">
        <v>2.78281601814991</v>
      </c>
      <c r="AM485">
        <v>0.5</v>
      </c>
      <c r="AN485">
        <v>1.26244694013667</v>
      </c>
      <c r="AO485">
        <v>99</v>
      </c>
      <c r="AP485">
        <v>5.5497382198952901E-2</v>
      </c>
      <c r="AQ485">
        <v>9.27</v>
      </c>
      <c r="AR485">
        <v>2.5857959860214201</v>
      </c>
      <c r="AS485">
        <v>391160.37</v>
      </c>
      <c r="AT485">
        <v>0.62802423375806804</v>
      </c>
      <c r="AU485">
        <v>19736143.82</v>
      </c>
    </row>
    <row r="486" spans="1:47" ht="14.5" x14ac:dyDescent="0.35">
      <c r="A486" s="150" t="s">
        <v>1249</v>
      </c>
      <c r="B486" s="150" t="s">
        <v>770</v>
      </c>
      <c r="C486" t="s">
        <v>266</v>
      </c>
      <c r="D486" t="s">
        <v>2087</v>
      </c>
      <c r="E486">
        <v>87.960999999999999</v>
      </c>
      <c r="F486" t="s">
        <v>1991</v>
      </c>
      <c r="G486" s="151">
        <v>-9656334</v>
      </c>
      <c r="H486">
        <v>0.46397592199036197</v>
      </c>
      <c r="I486">
        <v>-10144127</v>
      </c>
      <c r="J486">
        <v>0</v>
      </c>
      <c r="K486">
        <v>0.53873156861784599</v>
      </c>
      <c r="L486" s="152">
        <v>455195.21419999999</v>
      </c>
      <c r="M486" s="151">
        <v>30801.5</v>
      </c>
      <c r="N486">
        <v>159</v>
      </c>
      <c r="O486">
        <v>37.173087000000002</v>
      </c>
      <c r="P486">
        <v>0</v>
      </c>
      <c r="Q486">
        <v>112.28854200000001</v>
      </c>
      <c r="R486">
        <v>16300.8</v>
      </c>
      <c r="S486">
        <v>1221.0771749999999</v>
      </c>
      <c r="T486">
        <v>1485.0928388893601</v>
      </c>
      <c r="U486">
        <v>0.20915878965635401</v>
      </c>
      <c r="V486">
        <v>0.15247470414799899</v>
      </c>
      <c r="W486">
        <v>6.2546172808446807E-2</v>
      </c>
      <c r="X486">
        <v>13402.9</v>
      </c>
      <c r="Y486">
        <v>101.29</v>
      </c>
      <c r="Z486">
        <v>61244.137822094999</v>
      </c>
      <c r="AA486">
        <v>14.756756756756801</v>
      </c>
      <c r="AB486">
        <v>12.0552589100602</v>
      </c>
      <c r="AC486">
        <v>9.5</v>
      </c>
      <c r="AD486">
        <v>128.53443947368399</v>
      </c>
      <c r="AE486">
        <v>0.41520000000000001</v>
      </c>
      <c r="AF486">
        <v>0.115231384500818</v>
      </c>
      <c r="AG486">
        <v>0.20776119948708899</v>
      </c>
      <c r="AH486">
        <v>0.32555559938226702</v>
      </c>
      <c r="AI486">
        <v>0</v>
      </c>
      <c r="AJ486" t="s">
        <v>1553</v>
      </c>
      <c r="AK486" t="s">
        <v>1553</v>
      </c>
      <c r="AL486" t="s">
        <v>1553</v>
      </c>
      <c r="AM486">
        <v>1.9</v>
      </c>
      <c r="AN486">
        <v>1.05465491479137</v>
      </c>
      <c r="AO486">
        <v>118</v>
      </c>
      <c r="AP486">
        <v>6.9986541049798096E-2</v>
      </c>
      <c r="AQ486">
        <v>5.79</v>
      </c>
      <c r="AR486">
        <v>2.6318346215660799</v>
      </c>
      <c r="AS486">
        <v>330763.96000000002</v>
      </c>
      <c r="AT486">
        <v>0.68903643757542699</v>
      </c>
      <c r="AU486">
        <v>19904564.620000001</v>
      </c>
    </row>
    <row r="487" spans="1:47" ht="14.5" x14ac:dyDescent="0.35">
      <c r="A487" s="150" t="s">
        <v>1250</v>
      </c>
      <c r="B487" s="150" t="s">
        <v>436</v>
      </c>
      <c r="C487" t="s">
        <v>292</v>
      </c>
      <c r="D487" t="s">
        <v>2085</v>
      </c>
      <c r="E487">
        <v>83.831999999999994</v>
      </c>
      <c r="F487" t="s">
        <v>1992</v>
      </c>
      <c r="G487" s="151">
        <v>62453</v>
      </c>
      <c r="H487">
        <v>0.44914640268568301</v>
      </c>
      <c r="I487">
        <v>-130491</v>
      </c>
      <c r="J487">
        <v>0</v>
      </c>
      <c r="K487">
        <v>0.77915239681703097</v>
      </c>
      <c r="L487" s="152">
        <v>188598.14230000001</v>
      </c>
      <c r="M487" s="151">
        <v>38884</v>
      </c>
      <c r="N487">
        <v>43</v>
      </c>
      <c r="O487">
        <v>39.107286999999999</v>
      </c>
      <c r="P487">
        <v>0</v>
      </c>
      <c r="Q487">
        <v>58.241179000000002</v>
      </c>
      <c r="R487">
        <v>15378.2</v>
      </c>
      <c r="S487">
        <v>683.27392499999996</v>
      </c>
      <c r="T487">
        <v>839.26412346541201</v>
      </c>
      <c r="U487">
        <v>0.31648688189001201</v>
      </c>
      <c r="V487">
        <v>0.19593770390111101</v>
      </c>
      <c r="W487">
        <v>0</v>
      </c>
      <c r="X487">
        <v>12520</v>
      </c>
      <c r="Y487">
        <v>65.680000000000007</v>
      </c>
      <c r="Z487">
        <v>61047.063641900102</v>
      </c>
      <c r="AA487">
        <v>13.842857142857101</v>
      </c>
      <c r="AB487">
        <v>10.4030743757613</v>
      </c>
      <c r="AC487">
        <v>4.6500000000000004</v>
      </c>
      <c r="AD487">
        <v>146.94062903225799</v>
      </c>
      <c r="AE487">
        <v>0.3145</v>
      </c>
      <c r="AF487">
        <v>0.112299478925196</v>
      </c>
      <c r="AG487">
        <v>0.164760841590959</v>
      </c>
      <c r="AH487">
        <v>0.27784177093781098</v>
      </c>
      <c r="AI487">
        <v>200.40132513471801</v>
      </c>
      <c r="AJ487">
        <v>5.1024641237429602</v>
      </c>
      <c r="AK487">
        <v>0.68289734095772303</v>
      </c>
      <c r="AL487">
        <v>3.1638086161441299</v>
      </c>
      <c r="AM487">
        <v>3</v>
      </c>
      <c r="AN487">
        <v>1.3078842133628501</v>
      </c>
      <c r="AO487">
        <v>79</v>
      </c>
      <c r="AP487">
        <v>9.7087378640776708E-3</v>
      </c>
      <c r="AQ487">
        <v>3.89</v>
      </c>
      <c r="AR487">
        <v>4.3815315131063199</v>
      </c>
      <c r="AS487">
        <v>7072.7599999999502</v>
      </c>
      <c r="AT487">
        <v>0.48495273042294901</v>
      </c>
      <c r="AU487">
        <v>10507546.800000001</v>
      </c>
    </row>
    <row r="488" spans="1:47" ht="14.5" x14ac:dyDescent="0.35">
      <c r="A488" s="150" t="s">
        <v>1251</v>
      </c>
      <c r="B488" s="150" t="s">
        <v>682</v>
      </c>
      <c r="C488" t="s">
        <v>142</v>
      </c>
      <c r="D488" t="s">
        <v>2086</v>
      </c>
      <c r="E488">
        <v>73.453999999999994</v>
      </c>
      <c r="F488" t="s">
        <v>1993</v>
      </c>
      <c r="G488" s="151">
        <v>-313332</v>
      </c>
      <c r="H488">
        <v>0.96433375856066805</v>
      </c>
      <c r="I488">
        <v>-558988</v>
      </c>
      <c r="J488">
        <v>7.8480451160965192E-3</v>
      </c>
      <c r="K488">
        <v>0.76386551019882099</v>
      </c>
      <c r="L488" s="152">
        <v>115513.0436</v>
      </c>
      <c r="M488" s="151">
        <v>35587</v>
      </c>
      <c r="N488">
        <v>6</v>
      </c>
      <c r="O488">
        <v>35.758043000000001</v>
      </c>
      <c r="P488">
        <v>16</v>
      </c>
      <c r="Q488">
        <v>105.271288</v>
      </c>
      <c r="R488">
        <v>15223</v>
      </c>
      <c r="S488">
        <v>903.46949099999995</v>
      </c>
      <c r="T488">
        <v>1121.8985013295301</v>
      </c>
      <c r="U488">
        <v>0.51287340814035298</v>
      </c>
      <c r="V488">
        <v>0.161443123927247</v>
      </c>
      <c r="W488">
        <v>0</v>
      </c>
      <c r="X488">
        <v>12259.2</v>
      </c>
      <c r="Y488">
        <v>66</v>
      </c>
      <c r="Z488">
        <v>58935.727272727301</v>
      </c>
      <c r="AA488">
        <v>14.9393939393939</v>
      </c>
      <c r="AB488">
        <v>13.6889316818182</v>
      </c>
      <c r="AC488">
        <v>8</v>
      </c>
      <c r="AD488">
        <v>112.93368637499999</v>
      </c>
      <c r="AE488">
        <v>0.21390000000000001</v>
      </c>
      <c r="AF488">
        <v>0.11221615111658199</v>
      </c>
      <c r="AG488">
        <v>0.199397265399472</v>
      </c>
      <c r="AH488">
        <v>0.31273938828271802</v>
      </c>
      <c r="AI488">
        <v>73.595180205149802</v>
      </c>
      <c r="AJ488">
        <v>20.35921793927</v>
      </c>
      <c r="AK488">
        <v>3.6086873411439102</v>
      </c>
      <c r="AL488">
        <v>13.1079156577582</v>
      </c>
      <c r="AM488">
        <v>0.5</v>
      </c>
      <c r="AN488">
        <v>1.3770837313412101</v>
      </c>
      <c r="AO488">
        <v>136</v>
      </c>
      <c r="AP488">
        <v>5.0590219224283303E-3</v>
      </c>
      <c r="AQ488">
        <v>4.3099999999999996</v>
      </c>
      <c r="AR488">
        <v>4.5314235279524402</v>
      </c>
      <c r="AS488">
        <v>9324.9699999999702</v>
      </c>
      <c r="AT488">
        <v>0.44864086432480699</v>
      </c>
      <c r="AU488">
        <v>13753538.619999999</v>
      </c>
    </row>
    <row r="489" spans="1:47" ht="14.5" x14ac:dyDescent="0.35">
      <c r="A489" s="150" t="s">
        <v>1252</v>
      </c>
      <c r="B489" s="150" t="s">
        <v>450</v>
      </c>
      <c r="C489" t="s">
        <v>167</v>
      </c>
      <c r="D489" t="s">
        <v>2088</v>
      </c>
      <c r="E489">
        <v>61.497</v>
      </c>
      <c r="F489" t="s">
        <v>1705</v>
      </c>
      <c r="G489" s="151">
        <v>58607</v>
      </c>
      <c r="H489">
        <v>0.20139843141021599</v>
      </c>
      <c r="I489">
        <v>58607</v>
      </c>
      <c r="J489">
        <v>9.5436460292069505E-3</v>
      </c>
      <c r="K489">
        <v>0.72713483000786905</v>
      </c>
      <c r="L489" s="152">
        <v>195256.2867</v>
      </c>
      <c r="M489" s="151">
        <v>32516.5</v>
      </c>
      <c r="N489">
        <v>29</v>
      </c>
      <c r="O489">
        <v>37.193562</v>
      </c>
      <c r="P489">
        <v>0</v>
      </c>
      <c r="Q489">
        <v>44.029257999999999</v>
      </c>
      <c r="R489">
        <v>17178.599999999999</v>
      </c>
      <c r="S489">
        <v>832.524674</v>
      </c>
      <c r="T489">
        <v>1153.2647466775099</v>
      </c>
      <c r="U489">
        <v>0.99353533274378403</v>
      </c>
      <c r="V489">
        <v>0.15994351778215299</v>
      </c>
      <c r="W489">
        <v>0</v>
      </c>
      <c r="X489">
        <v>12401</v>
      </c>
      <c r="Y489">
        <v>56.56</v>
      </c>
      <c r="Z489">
        <v>51582.352899575701</v>
      </c>
      <c r="AA489">
        <v>15.322033898305101</v>
      </c>
      <c r="AB489">
        <v>14.719318847241899</v>
      </c>
      <c r="AC489">
        <v>10</v>
      </c>
      <c r="AD489">
        <v>83.2524674</v>
      </c>
      <c r="AE489">
        <v>0.44030000000000002</v>
      </c>
      <c r="AF489">
        <v>0.106768019046414</v>
      </c>
      <c r="AG489">
        <v>0.227141705456573</v>
      </c>
      <c r="AH489">
        <v>0.36216479631575199</v>
      </c>
      <c r="AI489">
        <v>157.20615146596799</v>
      </c>
      <c r="AJ489">
        <v>11.0600269716836</v>
      </c>
      <c r="AK489">
        <v>2.5234845428567101</v>
      </c>
      <c r="AL489">
        <v>4.9337233912498704</v>
      </c>
      <c r="AM489">
        <v>4.75</v>
      </c>
      <c r="AN489">
        <v>1.6554261281519</v>
      </c>
      <c r="AO489">
        <v>100</v>
      </c>
      <c r="AP489">
        <v>0</v>
      </c>
      <c r="AQ489">
        <v>5.54</v>
      </c>
      <c r="AR489">
        <v>3.1985041894427102</v>
      </c>
      <c r="AS489">
        <v>271256.8</v>
      </c>
      <c r="AT489">
        <v>0.66218257614468401</v>
      </c>
      <c r="AU489">
        <v>14301589.74</v>
      </c>
    </row>
    <row r="490" spans="1:47" ht="14.5" x14ac:dyDescent="0.35">
      <c r="A490" s="150" t="s">
        <v>1253</v>
      </c>
      <c r="B490" s="150" t="s">
        <v>605</v>
      </c>
      <c r="C490" t="s">
        <v>603</v>
      </c>
      <c r="D490" t="s">
        <v>2087</v>
      </c>
      <c r="E490">
        <v>72.716999999999999</v>
      </c>
      <c r="F490" t="s">
        <v>1994</v>
      </c>
      <c r="G490" s="151">
        <v>794474</v>
      </c>
      <c r="H490">
        <v>0.55164783512609605</v>
      </c>
      <c r="I490">
        <v>739474</v>
      </c>
      <c r="J490">
        <v>8.4684490294588497E-3</v>
      </c>
      <c r="K490">
        <v>0.663374631509274</v>
      </c>
      <c r="L490" s="152">
        <v>145726.1036</v>
      </c>
      <c r="M490" s="151">
        <v>32860</v>
      </c>
      <c r="N490">
        <v>18</v>
      </c>
      <c r="O490">
        <v>22.579509000000002</v>
      </c>
      <c r="P490">
        <v>0</v>
      </c>
      <c r="Q490">
        <v>7.5701489999999998</v>
      </c>
      <c r="R490">
        <v>12703.9</v>
      </c>
      <c r="S490">
        <v>708.14194999999995</v>
      </c>
      <c r="T490">
        <v>1008.19881203633</v>
      </c>
      <c r="U490">
        <v>0.99686350968145399</v>
      </c>
      <c r="V490">
        <v>0.17386661214525501</v>
      </c>
      <c r="W490">
        <v>0</v>
      </c>
      <c r="X490">
        <v>8923</v>
      </c>
      <c r="Y490">
        <v>54</v>
      </c>
      <c r="Z490">
        <v>48111.203703703701</v>
      </c>
      <c r="AA490">
        <v>13.5</v>
      </c>
      <c r="AB490">
        <v>13.113739814814799</v>
      </c>
      <c r="AC490">
        <v>8.85</v>
      </c>
      <c r="AD490">
        <v>80.016039548022604</v>
      </c>
      <c r="AE490">
        <v>0.21390000000000001</v>
      </c>
      <c r="AF490">
        <v>9.1081488183902701E-2</v>
      </c>
      <c r="AG490">
        <v>0.25641897833707</v>
      </c>
      <c r="AH490">
        <v>0.34884805877014602</v>
      </c>
      <c r="AI490">
        <v>190.03958175334799</v>
      </c>
      <c r="AJ490">
        <v>7.3730621586475902</v>
      </c>
      <c r="AK490">
        <v>1.2685815344603399</v>
      </c>
      <c r="AL490">
        <v>3.2351226453650401</v>
      </c>
      <c r="AM490">
        <v>0.5</v>
      </c>
      <c r="AN490">
        <v>1.40253004662097</v>
      </c>
      <c r="AO490">
        <v>80</v>
      </c>
      <c r="AP490">
        <v>0</v>
      </c>
      <c r="AQ490">
        <v>3.48</v>
      </c>
      <c r="AR490">
        <v>3.5720768877220199</v>
      </c>
      <c r="AS490">
        <v>23593.45</v>
      </c>
      <c r="AT490">
        <v>0.629746620716369</v>
      </c>
      <c r="AU490">
        <v>8996164.0099999998</v>
      </c>
    </row>
    <row r="491" spans="1:47" ht="14.5" x14ac:dyDescent="0.35">
      <c r="A491" s="150" t="s">
        <v>1254</v>
      </c>
      <c r="B491" s="150" t="s">
        <v>642</v>
      </c>
      <c r="C491" t="s">
        <v>251</v>
      </c>
      <c r="D491" t="s">
        <v>2085</v>
      </c>
      <c r="E491">
        <v>66.272999999999996</v>
      </c>
      <c r="F491" t="s">
        <v>1995</v>
      </c>
      <c r="G491" s="151">
        <v>741084</v>
      </c>
      <c r="H491">
        <v>0.483183673004842</v>
      </c>
      <c r="I491">
        <v>591084</v>
      </c>
      <c r="J491">
        <v>9.3850090438569907E-3</v>
      </c>
      <c r="K491">
        <v>0.68681238498657005</v>
      </c>
      <c r="L491" s="152">
        <v>93829.424700000003</v>
      </c>
      <c r="M491" s="151">
        <v>32483</v>
      </c>
      <c r="N491">
        <v>0</v>
      </c>
      <c r="O491">
        <v>15.17557</v>
      </c>
      <c r="P491">
        <v>0</v>
      </c>
      <c r="Q491">
        <v>-88.257666</v>
      </c>
      <c r="R491">
        <v>18176.099999999999</v>
      </c>
      <c r="S491">
        <v>594.55770099999995</v>
      </c>
      <c r="T491">
        <v>865.12702354461499</v>
      </c>
      <c r="U491">
        <v>1</v>
      </c>
      <c r="V491">
        <v>0.22877827967112599</v>
      </c>
      <c r="W491">
        <v>0</v>
      </c>
      <c r="X491">
        <v>12491.5</v>
      </c>
      <c r="Y491">
        <v>54</v>
      </c>
      <c r="Z491">
        <v>57357.240740740701</v>
      </c>
      <c r="AA491">
        <v>13.982758620689699</v>
      </c>
      <c r="AB491">
        <v>11.0103277962963</v>
      </c>
      <c r="AC491">
        <v>9.5</v>
      </c>
      <c r="AD491">
        <v>62.585021157894701</v>
      </c>
      <c r="AE491">
        <v>0.44030000000000002</v>
      </c>
      <c r="AF491">
        <v>9.7266210926751501E-2</v>
      </c>
      <c r="AG491">
        <v>0.22415715024452601</v>
      </c>
      <c r="AH491">
        <v>0.32456796201806798</v>
      </c>
      <c r="AI491">
        <v>306.10990269554998</v>
      </c>
      <c r="AJ491">
        <v>6.3499063186813203</v>
      </c>
      <c r="AK491">
        <v>0.97924571428571405</v>
      </c>
      <c r="AL491">
        <v>2.3429385164835201</v>
      </c>
      <c r="AM491">
        <v>0.5</v>
      </c>
      <c r="AN491">
        <v>1.5646443516416899</v>
      </c>
      <c r="AO491">
        <v>87</v>
      </c>
      <c r="AP491">
        <v>0</v>
      </c>
      <c r="AQ491">
        <v>5.33</v>
      </c>
      <c r="AR491">
        <v>3.0069191042471002</v>
      </c>
      <c r="AS491">
        <v>127750.88</v>
      </c>
      <c r="AT491">
        <v>0.76467673983495299</v>
      </c>
      <c r="AU491">
        <v>10806712.800000001</v>
      </c>
    </row>
    <row r="492" spans="1:47" ht="14.5" x14ac:dyDescent="0.35">
      <c r="A492" s="150" t="s">
        <v>1255</v>
      </c>
      <c r="B492" s="150" t="s">
        <v>742</v>
      </c>
      <c r="C492" t="s">
        <v>191</v>
      </c>
      <c r="D492" t="s">
        <v>2085</v>
      </c>
      <c r="E492">
        <v>84.173000000000002</v>
      </c>
      <c r="F492" t="s">
        <v>1996</v>
      </c>
      <c r="G492" s="151">
        <v>45151</v>
      </c>
      <c r="H492">
        <v>0.58581026362261801</v>
      </c>
      <c r="I492">
        <v>35787</v>
      </c>
      <c r="J492">
        <v>0</v>
      </c>
      <c r="K492">
        <v>0.59268264554482697</v>
      </c>
      <c r="L492" s="152">
        <v>167218.21179999999</v>
      </c>
      <c r="M492" s="151">
        <v>32836.5</v>
      </c>
      <c r="N492">
        <v>22</v>
      </c>
      <c r="O492">
        <v>16.863579000000001</v>
      </c>
      <c r="P492">
        <v>0</v>
      </c>
      <c r="Q492">
        <v>26.550771000000001</v>
      </c>
      <c r="R492">
        <v>13080.6</v>
      </c>
      <c r="S492">
        <v>411.333618</v>
      </c>
      <c r="T492">
        <v>514.81827639369806</v>
      </c>
      <c r="U492">
        <v>0.50858758887050204</v>
      </c>
      <c r="V492">
        <v>0.14212928008233</v>
      </c>
      <c r="W492">
        <v>1.7017816423650502E-2</v>
      </c>
      <c r="X492">
        <v>10451.200000000001</v>
      </c>
      <c r="Y492">
        <v>39.65</v>
      </c>
      <c r="Z492">
        <v>51844.099369483003</v>
      </c>
      <c r="AA492">
        <v>10.842105263157899</v>
      </c>
      <c r="AB492">
        <v>10.3741139470366</v>
      </c>
      <c r="AC492">
        <v>4</v>
      </c>
      <c r="AD492">
        <v>102.8334045</v>
      </c>
      <c r="AE492">
        <v>0.54100000000000004</v>
      </c>
      <c r="AF492">
        <v>0.110558283730635</v>
      </c>
      <c r="AG492">
        <v>0.14514045495684799</v>
      </c>
      <c r="AH492">
        <v>0.26341056939138402</v>
      </c>
      <c r="AI492">
        <v>243.49334850622401</v>
      </c>
      <c r="AJ492">
        <v>5.1863329572571102</v>
      </c>
      <c r="AK492">
        <v>1.4137605958644901</v>
      </c>
      <c r="AL492">
        <v>1.6615237077787901</v>
      </c>
      <c r="AM492">
        <v>1.5</v>
      </c>
      <c r="AN492">
        <v>1.4478314839162101</v>
      </c>
      <c r="AO492">
        <v>26</v>
      </c>
      <c r="AP492">
        <v>2.2900763358778602E-2</v>
      </c>
      <c r="AQ492">
        <v>9.85</v>
      </c>
      <c r="AR492">
        <v>1.6820422976840099</v>
      </c>
      <c r="AS492">
        <v>277307.74</v>
      </c>
      <c r="AT492">
        <v>0.94185510182799304</v>
      </c>
      <c r="AU492">
        <v>5380475.6699999999</v>
      </c>
    </row>
    <row r="493" spans="1:47" ht="14.5" x14ac:dyDescent="0.35">
      <c r="A493" s="150" t="s">
        <v>1256</v>
      </c>
      <c r="B493" s="150" t="s">
        <v>565</v>
      </c>
      <c r="C493" t="s">
        <v>199</v>
      </c>
      <c r="D493" t="s">
        <v>2089</v>
      </c>
      <c r="E493">
        <v>80.801000000000002</v>
      </c>
      <c r="F493" t="s">
        <v>1997</v>
      </c>
      <c r="G493" s="151">
        <v>5436406</v>
      </c>
      <c r="H493">
        <v>0.61454953085005204</v>
      </c>
      <c r="I493">
        <v>5300026</v>
      </c>
      <c r="J493">
        <v>0</v>
      </c>
      <c r="K493">
        <v>0.77505234843898196</v>
      </c>
      <c r="L493" s="152">
        <v>196991.9662</v>
      </c>
      <c r="M493" s="151">
        <v>47762.5</v>
      </c>
      <c r="N493">
        <v>209</v>
      </c>
      <c r="O493">
        <v>113.232083</v>
      </c>
      <c r="P493">
        <v>0</v>
      </c>
      <c r="Q493">
        <v>-90.151707999999999</v>
      </c>
      <c r="R493">
        <v>10514.6</v>
      </c>
      <c r="S493">
        <v>4577.6372350000001</v>
      </c>
      <c r="T493">
        <v>5742.3078299729405</v>
      </c>
      <c r="U493">
        <v>0.31699291916477101</v>
      </c>
      <c r="V493">
        <v>0.15430833850249401</v>
      </c>
      <c r="W493">
        <v>4.2438188748261503E-2</v>
      </c>
      <c r="X493">
        <v>8382</v>
      </c>
      <c r="Y493">
        <v>244.66</v>
      </c>
      <c r="Z493">
        <v>67940.694310471707</v>
      </c>
      <c r="AA493">
        <v>13.4945848375451</v>
      </c>
      <c r="AB493">
        <v>18.710198786070499</v>
      </c>
      <c r="AC493">
        <v>25.4</v>
      </c>
      <c r="AD493">
        <v>180.221938385827</v>
      </c>
      <c r="AE493">
        <v>0.3145</v>
      </c>
      <c r="AF493">
        <v>0.112330528284648</v>
      </c>
      <c r="AG493">
        <v>0.162002491389998</v>
      </c>
      <c r="AH493">
        <v>0.28403071501219701</v>
      </c>
      <c r="AI493">
        <v>136.955369727982</v>
      </c>
      <c r="AJ493">
        <v>6.4958356408669502</v>
      </c>
      <c r="AK493">
        <v>1.5399702838585401</v>
      </c>
      <c r="AL493">
        <v>3.0451657596039099</v>
      </c>
      <c r="AM493">
        <v>2.8</v>
      </c>
      <c r="AN493">
        <v>1.1416140204896099</v>
      </c>
      <c r="AO493">
        <v>65</v>
      </c>
      <c r="AP493">
        <v>2.7983816587997298E-2</v>
      </c>
      <c r="AQ493">
        <v>44.32</v>
      </c>
      <c r="AR493">
        <v>2.3794250906832</v>
      </c>
      <c r="AS493">
        <v>1436750.39</v>
      </c>
      <c r="AT493">
        <v>0.58277760064673301</v>
      </c>
      <c r="AU493">
        <v>48131954.409999996</v>
      </c>
    </row>
    <row r="494" spans="1:47" ht="14.5" x14ac:dyDescent="0.35">
      <c r="A494" s="150" t="s">
        <v>1257</v>
      </c>
      <c r="B494" s="150" t="s">
        <v>515</v>
      </c>
      <c r="C494" t="s">
        <v>144</v>
      </c>
      <c r="D494" t="s">
        <v>2088</v>
      </c>
      <c r="E494">
        <v>83.584000000000003</v>
      </c>
      <c r="F494" t="s">
        <v>1998</v>
      </c>
      <c r="G494" s="151">
        <v>-322115</v>
      </c>
      <c r="H494">
        <v>0.20347376021279601</v>
      </c>
      <c r="I494">
        <v>-322115</v>
      </c>
      <c r="J494">
        <v>0</v>
      </c>
      <c r="K494">
        <v>0.66544882573612896</v>
      </c>
      <c r="L494" s="152">
        <v>189171.79310000001</v>
      </c>
      <c r="M494" s="151">
        <v>41637</v>
      </c>
      <c r="N494" t="s">
        <v>1553</v>
      </c>
      <c r="O494">
        <v>100.609714</v>
      </c>
      <c r="P494">
        <v>0</v>
      </c>
      <c r="Q494">
        <v>2.4959310000000099</v>
      </c>
      <c r="R494">
        <v>12055.8</v>
      </c>
      <c r="S494">
        <v>4037.260984</v>
      </c>
      <c r="T494">
        <v>4842.04630063691</v>
      </c>
      <c r="U494">
        <v>0.37371000437657098</v>
      </c>
      <c r="V494">
        <v>0.135433815690128</v>
      </c>
      <c r="W494">
        <v>5.6130532779052099E-3</v>
      </c>
      <c r="X494">
        <v>10052.1</v>
      </c>
      <c r="Y494">
        <v>202.18</v>
      </c>
      <c r="Z494">
        <v>76142.010485705803</v>
      </c>
      <c r="AA494">
        <v>14.1704035874439</v>
      </c>
      <c r="AB494">
        <v>19.968646671283</v>
      </c>
      <c r="AC494">
        <v>15</v>
      </c>
      <c r="AD494">
        <v>269.15073226666698</v>
      </c>
      <c r="AE494">
        <v>0.21390000000000001</v>
      </c>
      <c r="AF494">
        <v>0.10506132066610201</v>
      </c>
      <c r="AG494">
        <v>0.15876202713103099</v>
      </c>
      <c r="AH494">
        <v>0.27517438932215899</v>
      </c>
      <c r="AI494">
        <v>131.64048648483401</v>
      </c>
      <c r="AJ494">
        <v>7.7303400211113802</v>
      </c>
      <c r="AK494">
        <v>1.1983055768279101</v>
      </c>
      <c r="AL494">
        <v>1.0919730105538099</v>
      </c>
      <c r="AM494">
        <v>0.5</v>
      </c>
      <c r="AN494">
        <v>2.0644792634892002</v>
      </c>
      <c r="AO494">
        <v>68</v>
      </c>
      <c r="AP494">
        <v>8.4501061571125302E-2</v>
      </c>
      <c r="AQ494">
        <v>31.63</v>
      </c>
      <c r="AR494">
        <v>2.4543628018430801</v>
      </c>
      <c r="AS494">
        <v>1350161.78</v>
      </c>
      <c r="AT494">
        <v>0.58277959801405099</v>
      </c>
      <c r="AU494">
        <v>48672511.890000001</v>
      </c>
    </row>
    <row r="495" spans="1:47" ht="14.5" x14ac:dyDescent="0.35">
      <c r="A495" s="150" t="s">
        <v>1258</v>
      </c>
      <c r="B495" s="150" t="s">
        <v>290</v>
      </c>
      <c r="C495" t="s">
        <v>121</v>
      </c>
      <c r="D495" t="s">
        <v>2087</v>
      </c>
      <c r="E495">
        <v>71.418000000000006</v>
      </c>
      <c r="F495" t="s">
        <v>1999</v>
      </c>
      <c r="G495" s="151">
        <v>10631127</v>
      </c>
      <c r="H495">
        <v>0.86730909722851102</v>
      </c>
      <c r="I495">
        <v>5256402</v>
      </c>
      <c r="J495">
        <v>0</v>
      </c>
      <c r="K495">
        <v>0.82347330265379404</v>
      </c>
      <c r="L495" s="152">
        <v>143518.364</v>
      </c>
      <c r="M495" s="151">
        <v>36910</v>
      </c>
      <c r="N495">
        <v>711</v>
      </c>
      <c r="O495">
        <v>2040.924812</v>
      </c>
      <c r="P495">
        <v>203.500755</v>
      </c>
      <c r="Q495">
        <v>-129.296605</v>
      </c>
      <c r="R495">
        <v>13509.1</v>
      </c>
      <c r="S495">
        <v>21480.445668</v>
      </c>
      <c r="T495">
        <v>28394.604575278601</v>
      </c>
      <c r="U495">
        <v>0.47586388951080499</v>
      </c>
      <c r="V495">
        <v>0.183155802202977</v>
      </c>
      <c r="W495">
        <v>0.150147154200097</v>
      </c>
      <c r="X495">
        <v>10219.6</v>
      </c>
      <c r="Y495">
        <v>1425.78</v>
      </c>
      <c r="Z495">
        <v>75193.719641178905</v>
      </c>
      <c r="AA495">
        <v>12.799068529607499</v>
      </c>
      <c r="AB495">
        <v>15.065750443967501</v>
      </c>
      <c r="AC495">
        <v>114</v>
      </c>
      <c r="AD495">
        <v>188.42496199999999</v>
      </c>
      <c r="AE495">
        <v>0.44030000000000002</v>
      </c>
      <c r="AF495">
        <v>0.111820944389497</v>
      </c>
      <c r="AG495">
        <v>0.15527082160731201</v>
      </c>
      <c r="AH495">
        <v>0.26784443405768599</v>
      </c>
      <c r="AI495">
        <v>140.58958769644499</v>
      </c>
      <c r="AJ495">
        <v>6.2626930485405801</v>
      </c>
      <c r="AK495">
        <v>1.29807283421089</v>
      </c>
      <c r="AL495">
        <v>4.15657162904931</v>
      </c>
      <c r="AM495">
        <v>2</v>
      </c>
      <c r="AN495">
        <v>1.0716592402367999</v>
      </c>
      <c r="AO495">
        <v>119</v>
      </c>
      <c r="AP495">
        <v>9.6205321996536003E-2</v>
      </c>
      <c r="AQ495">
        <v>99.37</v>
      </c>
      <c r="AR495">
        <v>2.99792878005143</v>
      </c>
      <c r="AS495">
        <v>5642205.9699999997</v>
      </c>
      <c r="AT495">
        <v>0.59090409619583795</v>
      </c>
      <c r="AU495">
        <v>290181636.67000002</v>
      </c>
    </row>
    <row r="496" spans="1:47" ht="14.5" x14ac:dyDescent="0.35">
      <c r="A496" s="150" t="s">
        <v>1259</v>
      </c>
      <c r="B496" s="150" t="s">
        <v>400</v>
      </c>
      <c r="C496" t="s">
        <v>163</v>
      </c>
      <c r="D496" t="s">
        <v>2086</v>
      </c>
      <c r="E496">
        <v>91.912000000000006</v>
      </c>
      <c r="F496" t="s">
        <v>2000</v>
      </c>
      <c r="G496" s="151">
        <v>1466999</v>
      </c>
      <c r="H496">
        <v>0.84608398579204003</v>
      </c>
      <c r="I496">
        <v>1669831</v>
      </c>
      <c r="J496">
        <v>3.6674321461303999E-3</v>
      </c>
      <c r="K496">
        <v>0.648120102765119</v>
      </c>
      <c r="L496" s="152">
        <v>147756.71429999999</v>
      </c>
      <c r="M496" s="151">
        <v>37957</v>
      </c>
      <c r="N496">
        <v>45</v>
      </c>
      <c r="O496">
        <v>10.432703999999999</v>
      </c>
      <c r="P496">
        <v>0</v>
      </c>
      <c r="Q496">
        <v>98.157471000000001</v>
      </c>
      <c r="R496">
        <v>12873.4</v>
      </c>
      <c r="S496">
        <v>901.67195500000003</v>
      </c>
      <c r="T496">
        <v>1088.57623724262</v>
      </c>
      <c r="U496">
        <v>0.254484670092684</v>
      </c>
      <c r="V496">
        <v>0.14998362236962301</v>
      </c>
      <c r="W496">
        <v>9.9360781383069606E-3</v>
      </c>
      <c r="X496">
        <v>10663.1</v>
      </c>
      <c r="Y496">
        <v>60.59</v>
      </c>
      <c r="Z496">
        <v>63855.164218517901</v>
      </c>
      <c r="AA496">
        <v>10.171875</v>
      </c>
      <c r="AB496">
        <v>14.8815308631787</v>
      </c>
      <c r="AC496">
        <v>14.5</v>
      </c>
      <c r="AD496">
        <v>62.1842727586207</v>
      </c>
      <c r="AE496">
        <v>0.45300000000000001</v>
      </c>
      <c r="AF496">
        <v>0.11496833497760101</v>
      </c>
      <c r="AG496">
        <v>0.13080361780757199</v>
      </c>
      <c r="AH496">
        <v>0.250204144160596</v>
      </c>
      <c r="AI496">
        <v>202.108980976346</v>
      </c>
      <c r="AJ496">
        <v>5.2835642244122996</v>
      </c>
      <c r="AK496">
        <v>1.36486605281064</v>
      </c>
      <c r="AL496">
        <v>3.0614096007375098</v>
      </c>
      <c r="AM496">
        <v>1.9</v>
      </c>
      <c r="AN496">
        <v>1.8982800397810999</v>
      </c>
      <c r="AO496">
        <v>89</v>
      </c>
      <c r="AP496">
        <v>2.7027027027027001E-2</v>
      </c>
      <c r="AQ496">
        <v>4.67</v>
      </c>
      <c r="AR496">
        <v>2.99348181697912</v>
      </c>
      <c r="AS496">
        <v>233471.79</v>
      </c>
      <c r="AT496">
        <v>0.65779035027335497</v>
      </c>
      <c r="AU496">
        <v>11607593.1</v>
      </c>
    </row>
    <row r="497" spans="1:47" ht="14.5" x14ac:dyDescent="0.35">
      <c r="A497" s="150" t="s">
        <v>1260</v>
      </c>
      <c r="B497" s="150" t="s">
        <v>756</v>
      </c>
      <c r="C497" t="s">
        <v>182</v>
      </c>
      <c r="D497" t="s">
        <v>2087</v>
      </c>
      <c r="E497">
        <v>93.363</v>
      </c>
      <c r="F497" t="s">
        <v>2001</v>
      </c>
      <c r="G497" s="151">
        <v>166447</v>
      </c>
      <c r="H497">
        <v>0.21025476108302099</v>
      </c>
      <c r="I497">
        <v>166447</v>
      </c>
      <c r="J497">
        <v>8.5949650771077798E-3</v>
      </c>
      <c r="K497">
        <v>0.81875593115595002</v>
      </c>
      <c r="L497" s="152">
        <v>226060.39300000001</v>
      </c>
      <c r="M497" s="151">
        <v>65239</v>
      </c>
      <c r="N497">
        <v>248</v>
      </c>
      <c r="O497">
        <v>95.799323999999999</v>
      </c>
      <c r="P497">
        <v>0</v>
      </c>
      <c r="Q497">
        <v>-54.829675000000002</v>
      </c>
      <c r="R497">
        <v>10262.5</v>
      </c>
      <c r="S497">
        <v>5757.8185739999999</v>
      </c>
      <c r="T497">
        <v>6633.84793003496</v>
      </c>
      <c r="U497">
        <v>8.1298125667549001E-2</v>
      </c>
      <c r="V497">
        <v>0.11410636937516</v>
      </c>
      <c r="W497">
        <v>3.50778437014365E-3</v>
      </c>
      <c r="X497">
        <v>8907.2999999999993</v>
      </c>
      <c r="Y497">
        <v>302.5</v>
      </c>
      <c r="Z497">
        <v>68674.083404958699</v>
      </c>
      <c r="AA497">
        <v>15.685628742515</v>
      </c>
      <c r="AB497">
        <v>19.034110988429799</v>
      </c>
      <c r="AC497">
        <v>35.51</v>
      </c>
      <c r="AD497">
        <v>162.14639746550299</v>
      </c>
      <c r="AE497">
        <v>0.3145</v>
      </c>
      <c r="AF497">
        <v>0.10977282112779201</v>
      </c>
      <c r="AG497">
        <v>0.14752687018288599</v>
      </c>
      <c r="AH497">
        <v>0.26991607198199502</v>
      </c>
      <c r="AI497">
        <v>139.88978458563</v>
      </c>
      <c r="AJ497">
        <v>5.1930675266307498</v>
      </c>
      <c r="AK497">
        <v>1.00553177066521</v>
      </c>
      <c r="AL497">
        <v>2.49578614704641</v>
      </c>
      <c r="AM497">
        <v>0</v>
      </c>
      <c r="AN497">
        <v>1.1412114732571299</v>
      </c>
      <c r="AO497">
        <v>38</v>
      </c>
      <c r="AP497">
        <v>0.13890857547838401</v>
      </c>
      <c r="AQ497">
        <v>98.05</v>
      </c>
      <c r="AR497">
        <v>3.8294828024426102</v>
      </c>
      <c r="AS497">
        <v>920709.12</v>
      </c>
      <c r="AT497">
        <v>0.44415644386057801</v>
      </c>
      <c r="AU497">
        <v>59089538.109999999</v>
      </c>
    </row>
    <row r="498" spans="1:47" ht="14.5" x14ac:dyDescent="0.35">
      <c r="A498" s="150" t="s">
        <v>1550</v>
      </c>
      <c r="B498" s="150" t="s">
        <v>291</v>
      </c>
      <c r="C498" t="s">
        <v>292</v>
      </c>
      <c r="D498" t="s">
        <v>2088</v>
      </c>
      <c r="E498">
        <v>52.732999999999997</v>
      </c>
      <c r="F498" t="s">
        <v>2002</v>
      </c>
      <c r="G498" s="151">
        <v>8418466</v>
      </c>
      <c r="H498">
        <v>0.59768742147753695</v>
      </c>
      <c r="I498">
        <v>8679851</v>
      </c>
      <c r="J498">
        <v>8.3804499300587298E-4</v>
      </c>
      <c r="K498">
        <v>0.76941725304089204</v>
      </c>
      <c r="L498" s="152">
        <v>78003.602400000003</v>
      </c>
      <c r="M498" s="151">
        <v>27407.5</v>
      </c>
      <c r="N498">
        <v>155</v>
      </c>
      <c r="O498">
        <v>765.69175199999995</v>
      </c>
      <c r="P498">
        <v>450.62198000000001</v>
      </c>
      <c r="Q498">
        <v>-408.43523199999998</v>
      </c>
      <c r="R498">
        <v>15300.7</v>
      </c>
      <c r="S498">
        <v>7221.2302380000001</v>
      </c>
      <c r="T498">
        <v>10529.2172889341</v>
      </c>
      <c r="U498">
        <v>1</v>
      </c>
      <c r="V498">
        <v>0.18984011253180599</v>
      </c>
      <c r="W498">
        <v>5.6382811595931802E-2</v>
      </c>
      <c r="X498">
        <v>10493.6</v>
      </c>
      <c r="Y498">
        <v>544.95000000000005</v>
      </c>
      <c r="Z498">
        <v>62154.196384989496</v>
      </c>
      <c r="AA498">
        <v>10.7787769784173</v>
      </c>
      <c r="AB498">
        <v>13.2511794439857</v>
      </c>
      <c r="AC498">
        <v>64.3</v>
      </c>
      <c r="AD498">
        <v>112.305291415241</v>
      </c>
      <c r="AE498">
        <v>0.71709999999999996</v>
      </c>
      <c r="AF498">
        <v>0.112532077767411</v>
      </c>
      <c r="AG498">
        <v>0.15557783693632701</v>
      </c>
      <c r="AH498">
        <v>0.27139052577387701</v>
      </c>
      <c r="AI498">
        <v>171.50443334195799</v>
      </c>
      <c r="AJ498">
        <v>7.0537217444385103</v>
      </c>
      <c r="AK498">
        <v>1.5665866756885301</v>
      </c>
      <c r="AL498">
        <v>3.4579930042883502</v>
      </c>
      <c r="AM498">
        <v>2.0499999999999998</v>
      </c>
      <c r="AN498">
        <v>0.63153558433605705</v>
      </c>
      <c r="AO498">
        <v>17</v>
      </c>
      <c r="AP498">
        <v>0.111495246326707</v>
      </c>
      <c r="AQ498">
        <v>55.24</v>
      </c>
      <c r="AR498">
        <v>3.4662459326387598</v>
      </c>
      <c r="AS498">
        <v>2124069.2400000002</v>
      </c>
      <c r="AT498">
        <v>0.65832272941302095</v>
      </c>
      <c r="AU498">
        <v>110489565.48</v>
      </c>
    </row>
    <row r="499" spans="1:47" ht="14.5" x14ac:dyDescent="0.35">
      <c r="A499" s="150" t="s">
        <v>1261</v>
      </c>
      <c r="B499" s="150" t="s">
        <v>578</v>
      </c>
      <c r="C499" t="s">
        <v>236</v>
      </c>
      <c r="D499" t="s">
        <v>2089</v>
      </c>
      <c r="E499">
        <v>74.13</v>
      </c>
      <c r="F499" t="s">
        <v>2003</v>
      </c>
      <c r="G499" s="151">
        <v>931042</v>
      </c>
      <c r="H499">
        <v>0.479083940944044</v>
      </c>
      <c r="I499">
        <v>-76181</v>
      </c>
      <c r="J499">
        <v>6.4042698050529303E-3</v>
      </c>
      <c r="K499">
        <v>0.81467115632953901</v>
      </c>
      <c r="L499" s="152">
        <v>195256.43789999999</v>
      </c>
      <c r="M499" s="151">
        <v>38583</v>
      </c>
      <c r="N499">
        <v>94</v>
      </c>
      <c r="O499">
        <v>284.599647</v>
      </c>
      <c r="P499">
        <v>1</v>
      </c>
      <c r="Q499">
        <v>-122.928156</v>
      </c>
      <c r="R499">
        <v>13020.6</v>
      </c>
      <c r="S499">
        <v>3423.023177</v>
      </c>
      <c r="T499">
        <v>4284.0342649447803</v>
      </c>
      <c r="U499">
        <v>0.34480913302913302</v>
      </c>
      <c r="V499">
        <v>0.147747185411476</v>
      </c>
      <c r="W499">
        <v>8.13763084841654E-3</v>
      </c>
      <c r="X499">
        <v>10403.700000000001</v>
      </c>
      <c r="Y499">
        <v>228</v>
      </c>
      <c r="Z499">
        <v>68699.197368420995</v>
      </c>
      <c r="AA499">
        <v>13.3406113537118</v>
      </c>
      <c r="AB499">
        <v>15.0132595482456</v>
      </c>
      <c r="AC499">
        <v>30.6</v>
      </c>
      <c r="AD499">
        <v>111.86350251634001</v>
      </c>
      <c r="AE499">
        <v>0.27679999999999999</v>
      </c>
      <c r="AF499">
        <v>0.114229585505173</v>
      </c>
      <c r="AG499">
        <v>0.13328043884226601</v>
      </c>
      <c r="AH499">
        <v>0.26054442955947399</v>
      </c>
      <c r="AI499">
        <v>167.130039855994</v>
      </c>
      <c r="AJ499">
        <v>6.3872992536139401</v>
      </c>
      <c r="AK499">
        <v>0.97995981401527699</v>
      </c>
      <c r="AL499">
        <v>4.05708365816567</v>
      </c>
      <c r="AM499">
        <v>2.25</v>
      </c>
      <c r="AN499">
        <v>1.36958289535053</v>
      </c>
      <c r="AO499">
        <v>22</v>
      </c>
      <c r="AP499">
        <v>0.118909253464461</v>
      </c>
      <c r="AQ499">
        <v>84.05</v>
      </c>
      <c r="AR499">
        <v>3.2352276078200402</v>
      </c>
      <c r="AS499">
        <v>581382.65</v>
      </c>
      <c r="AT499">
        <v>0.57595448631563695</v>
      </c>
      <c r="AU499">
        <v>44569780.210000001</v>
      </c>
    </row>
    <row r="500" spans="1:47" ht="14.5" x14ac:dyDescent="0.35">
      <c r="A500" s="150" t="s">
        <v>1262</v>
      </c>
      <c r="B500" s="150" t="s">
        <v>591</v>
      </c>
      <c r="C500" t="s">
        <v>135</v>
      </c>
      <c r="D500" t="s">
        <v>2086</v>
      </c>
      <c r="E500">
        <v>89.382999999999996</v>
      </c>
      <c r="F500" t="s">
        <v>2004</v>
      </c>
      <c r="G500" s="151">
        <v>572967</v>
      </c>
      <c r="H500">
        <v>0.30200897049103598</v>
      </c>
      <c r="I500">
        <v>285016</v>
      </c>
      <c r="J500">
        <v>0</v>
      </c>
      <c r="K500">
        <v>0.77557422675419496</v>
      </c>
      <c r="L500" s="152">
        <v>219396.31299999999</v>
      </c>
      <c r="M500" s="151">
        <v>34144</v>
      </c>
      <c r="N500">
        <v>13</v>
      </c>
      <c r="O500">
        <v>25.300619000000001</v>
      </c>
      <c r="P500">
        <v>0</v>
      </c>
      <c r="Q500">
        <v>-40.243144000000001</v>
      </c>
      <c r="R500">
        <v>13128.9</v>
      </c>
      <c r="S500">
        <v>895.14986699999997</v>
      </c>
      <c r="T500">
        <v>1060.5021400021999</v>
      </c>
      <c r="U500">
        <v>0.256103640799625</v>
      </c>
      <c r="V500">
        <v>0.14862273782810001</v>
      </c>
      <c r="W500">
        <v>1.3861790586625899E-3</v>
      </c>
      <c r="X500">
        <v>11081.9</v>
      </c>
      <c r="Y500">
        <v>65.13</v>
      </c>
      <c r="Z500">
        <v>66844.837095040697</v>
      </c>
      <c r="AA500">
        <v>15.641791044776101</v>
      </c>
      <c r="AB500">
        <v>13.744048318747099</v>
      </c>
      <c r="AC500">
        <v>10.199999999999999</v>
      </c>
      <c r="AD500">
        <v>87.759790882352902</v>
      </c>
      <c r="AE500" t="s">
        <v>1553</v>
      </c>
      <c r="AF500">
        <v>0.12585051465017799</v>
      </c>
      <c r="AG500">
        <v>0.15335615712383199</v>
      </c>
      <c r="AH500">
        <v>0.28367687001334502</v>
      </c>
      <c r="AI500">
        <v>184.21384628323901</v>
      </c>
      <c r="AJ500">
        <v>7.5528961364229001</v>
      </c>
      <c r="AK500">
        <v>1.3866242366539501</v>
      </c>
      <c r="AL500">
        <v>4.4880330990485104</v>
      </c>
      <c r="AM500">
        <v>3.5</v>
      </c>
      <c r="AN500">
        <v>1.1944289405117501</v>
      </c>
      <c r="AO500">
        <v>35</v>
      </c>
      <c r="AP500">
        <v>6.2827225130889994E-2</v>
      </c>
      <c r="AQ500">
        <v>15.37</v>
      </c>
      <c r="AR500">
        <v>2.7575665230161102</v>
      </c>
      <c r="AS500">
        <v>277850.8</v>
      </c>
      <c r="AT500">
        <v>0.65473828516905597</v>
      </c>
      <c r="AU500">
        <v>11752365.300000001</v>
      </c>
    </row>
    <row r="501" spans="1:47" ht="14.5" x14ac:dyDescent="0.35">
      <c r="A501" s="150" t="s">
        <v>1263</v>
      </c>
      <c r="B501" s="150" t="s">
        <v>728</v>
      </c>
      <c r="C501" t="s">
        <v>97</v>
      </c>
      <c r="D501" t="s">
        <v>2085</v>
      </c>
      <c r="E501">
        <v>68.863</v>
      </c>
      <c r="F501" t="s">
        <v>2005</v>
      </c>
      <c r="G501" s="151">
        <v>3502600</v>
      </c>
      <c r="H501">
        <v>1.30455803046183E-2</v>
      </c>
      <c r="I501">
        <v>3579892</v>
      </c>
      <c r="J501">
        <v>3.4864857267912302E-3</v>
      </c>
      <c r="K501">
        <v>0.68154413270530401</v>
      </c>
      <c r="L501" s="152">
        <v>202248.3352</v>
      </c>
      <c r="M501" s="151">
        <v>33873</v>
      </c>
      <c r="N501">
        <v>127</v>
      </c>
      <c r="O501">
        <v>125.582429</v>
      </c>
      <c r="P501">
        <v>13.92</v>
      </c>
      <c r="Q501">
        <v>-75.543391</v>
      </c>
      <c r="R501">
        <v>13818.7</v>
      </c>
      <c r="S501">
        <v>1809.626027</v>
      </c>
      <c r="T501">
        <v>2340.71352968773</v>
      </c>
      <c r="U501">
        <v>0.42608215647641101</v>
      </c>
      <c r="V501">
        <v>0.19977058884332699</v>
      </c>
      <c r="W501">
        <v>9.8600626503920208E-3</v>
      </c>
      <c r="X501">
        <v>10683.4</v>
      </c>
      <c r="Y501">
        <v>114.73</v>
      </c>
      <c r="Z501">
        <v>77606.050030506405</v>
      </c>
      <c r="AA501">
        <v>21.033333333333299</v>
      </c>
      <c r="AB501">
        <v>15.7729105465005</v>
      </c>
      <c r="AC501">
        <v>12</v>
      </c>
      <c r="AD501">
        <v>150.802168916667</v>
      </c>
      <c r="AE501">
        <v>0.54100000000000004</v>
      </c>
      <c r="AF501">
        <v>0.100894061979626</v>
      </c>
      <c r="AG501">
        <v>9.6542992533157294E-3</v>
      </c>
      <c r="AH501">
        <v>0.30830950938221002</v>
      </c>
      <c r="AI501">
        <v>209.75604591036301</v>
      </c>
      <c r="AJ501">
        <v>4.8178409821381498</v>
      </c>
      <c r="AK501">
        <v>1.0408463828442001</v>
      </c>
      <c r="AL501">
        <v>3.1074699404605099</v>
      </c>
      <c r="AM501">
        <v>2.2999999999999998</v>
      </c>
      <c r="AN501">
        <v>0.85034655393445002</v>
      </c>
      <c r="AO501">
        <v>20</v>
      </c>
      <c r="AP501">
        <v>7.8014184397163094E-2</v>
      </c>
      <c r="AQ501">
        <v>48.4</v>
      </c>
      <c r="AR501">
        <v>3.3247253285310601</v>
      </c>
      <c r="AS501">
        <v>237763.79</v>
      </c>
      <c r="AT501">
        <v>0.52764738691749802</v>
      </c>
      <c r="AU501">
        <v>25006682.309999999</v>
      </c>
    </row>
    <row r="502" spans="1:47" ht="14.5" x14ac:dyDescent="0.35">
      <c r="A502" s="150" t="s">
        <v>1264</v>
      </c>
      <c r="B502" s="150" t="s">
        <v>279</v>
      </c>
      <c r="C502" t="s">
        <v>144</v>
      </c>
      <c r="D502" t="s">
        <v>2088</v>
      </c>
      <c r="E502">
        <v>67.137</v>
      </c>
      <c r="F502" t="s">
        <v>2006</v>
      </c>
      <c r="G502" s="151">
        <v>3426225</v>
      </c>
      <c r="H502">
        <v>1.49725167503395</v>
      </c>
      <c r="I502">
        <v>3426225</v>
      </c>
      <c r="J502">
        <v>0</v>
      </c>
      <c r="K502">
        <v>0.63214170675782999</v>
      </c>
      <c r="L502" s="152">
        <v>133504.19680000001</v>
      </c>
      <c r="M502" s="151">
        <v>31489.5</v>
      </c>
      <c r="N502">
        <v>19</v>
      </c>
      <c r="O502">
        <v>56.605519000000001</v>
      </c>
      <c r="P502">
        <v>90.824048000000005</v>
      </c>
      <c r="Q502">
        <v>117.064711</v>
      </c>
      <c r="R502">
        <v>17049.8</v>
      </c>
      <c r="S502">
        <v>768.29022599999996</v>
      </c>
      <c r="T502">
        <v>1051.3779503665501</v>
      </c>
      <c r="U502">
        <v>0.80397573351401697</v>
      </c>
      <c r="V502">
        <v>0.199283307035068</v>
      </c>
      <c r="W502">
        <v>3.6343932351418501E-2</v>
      </c>
      <c r="X502">
        <v>12459.1</v>
      </c>
      <c r="Y502">
        <v>65.52</v>
      </c>
      <c r="Z502">
        <v>62884.539072039101</v>
      </c>
      <c r="AA502">
        <v>13.473684210526301</v>
      </c>
      <c r="AB502">
        <v>11.726041300366299</v>
      </c>
      <c r="AC502">
        <v>7</v>
      </c>
      <c r="AD502">
        <v>109.755746571429</v>
      </c>
      <c r="AE502">
        <v>0.49059999999999998</v>
      </c>
      <c r="AF502">
        <v>0.10840157983109899</v>
      </c>
      <c r="AG502">
        <v>0.13840301902521601</v>
      </c>
      <c r="AH502">
        <v>0.26154442622409702</v>
      </c>
      <c r="AI502">
        <v>268.09139701329502</v>
      </c>
      <c r="AJ502">
        <v>6.8264260190705501</v>
      </c>
      <c r="AK502">
        <v>1.86771536907929</v>
      </c>
      <c r="AL502">
        <v>1.8328107218456899</v>
      </c>
      <c r="AM502">
        <v>0.5</v>
      </c>
      <c r="AN502">
        <v>0.69451547164497496</v>
      </c>
      <c r="AO502">
        <v>2</v>
      </c>
      <c r="AP502">
        <v>0</v>
      </c>
      <c r="AQ502">
        <v>81</v>
      </c>
      <c r="AR502">
        <v>4.9651998867275999</v>
      </c>
      <c r="AS502">
        <v>-12081.81</v>
      </c>
      <c r="AT502">
        <v>0.56815190507910396</v>
      </c>
      <c r="AU502">
        <v>13099204.32</v>
      </c>
    </row>
    <row r="503" spans="1:47" ht="14.5" x14ac:dyDescent="0.35">
      <c r="A503" s="150" t="s">
        <v>1265</v>
      </c>
      <c r="B503" s="150" t="s">
        <v>414</v>
      </c>
      <c r="C503" t="s">
        <v>112</v>
      </c>
      <c r="D503" t="s">
        <v>2085</v>
      </c>
      <c r="E503">
        <v>87.403999999999996</v>
      </c>
      <c r="F503" t="s">
        <v>2007</v>
      </c>
      <c r="G503" s="151">
        <v>594596</v>
      </c>
      <c r="H503">
        <v>0.19962745499895801</v>
      </c>
      <c r="I503">
        <v>331208</v>
      </c>
      <c r="J503">
        <v>0</v>
      </c>
      <c r="K503">
        <v>0.58449341396718202</v>
      </c>
      <c r="L503" s="152">
        <v>358715.88549999997</v>
      </c>
      <c r="M503" s="151">
        <v>38896</v>
      </c>
      <c r="N503">
        <v>50</v>
      </c>
      <c r="O503">
        <v>32.607680000000002</v>
      </c>
      <c r="P503">
        <v>44</v>
      </c>
      <c r="Q503">
        <v>43.549033999999999</v>
      </c>
      <c r="R503">
        <v>12484.9</v>
      </c>
      <c r="S503">
        <v>1561.7261550000001</v>
      </c>
      <c r="T503">
        <v>1850.8026023713401</v>
      </c>
      <c r="U503">
        <v>0.25892173010318797</v>
      </c>
      <c r="V503">
        <v>0.131675415271508</v>
      </c>
      <c r="W503">
        <v>6.1017092974280096E-3</v>
      </c>
      <c r="X503">
        <v>10534.9</v>
      </c>
      <c r="Y503">
        <v>103.45</v>
      </c>
      <c r="Z503">
        <v>66344.479458675705</v>
      </c>
      <c r="AA503">
        <v>16.452991452991501</v>
      </c>
      <c r="AB503">
        <v>15.0964345577574</v>
      </c>
      <c r="AC503">
        <v>12.5</v>
      </c>
      <c r="AD503">
        <v>124.9380924</v>
      </c>
      <c r="AE503">
        <v>0.23899999999999999</v>
      </c>
      <c r="AF503">
        <v>0.11237679879785201</v>
      </c>
      <c r="AG503">
        <v>0.17324861658659499</v>
      </c>
      <c r="AH503">
        <v>0.29156641498906199</v>
      </c>
      <c r="AI503">
        <v>149.92064982096699</v>
      </c>
      <c r="AJ503">
        <v>6.5187155273666901</v>
      </c>
      <c r="AK503">
        <v>1.63567164242851</v>
      </c>
      <c r="AL503">
        <v>2.6491996924850998</v>
      </c>
      <c r="AM503">
        <v>0.2</v>
      </c>
      <c r="AN503">
        <v>1.80616325024969</v>
      </c>
      <c r="AO503">
        <v>78</v>
      </c>
      <c r="AP503">
        <v>1.67865707434053E-2</v>
      </c>
      <c r="AQ503">
        <v>5.35</v>
      </c>
      <c r="AR503">
        <v>2.4063856375409101</v>
      </c>
      <c r="AS503">
        <v>473988.59</v>
      </c>
      <c r="AT503">
        <v>0.47603309386422699</v>
      </c>
      <c r="AU503">
        <v>19497986.059999999</v>
      </c>
    </row>
    <row r="504" spans="1:47" ht="14.5" x14ac:dyDescent="0.35">
      <c r="A504" s="150" t="s">
        <v>1266</v>
      </c>
      <c r="B504" s="150" t="s">
        <v>608</v>
      </c>
      <c r="C504" t="s">
        <v>138</v>
      </c>
      <c r="D504" t="s">
        <v>2088</v>
      </c>
      <c r="E504">
        <v>104.89</v>
      </c>
      <c r="F504" t="s">
        <v>2008</v>
      </c>
      <c r="G504" s="151">
        <v>390779</v>
      </c>
      <c r="H504">
        <v>0.74751755507354101</v>
      </c>
      <c r="I504">
        <v>338571</v>
      </c>
      <c r="J504">
        <v>0</v>
      </c>
      <c r="K504">
        <v>0.80967501103484296</v>
      </c>
      <c r="L504" s="152">
        <v>172594.11910000001</v>
      </c>
      <c r="M504" s="151">
        <v>44634</v>
      </c>
      <c r="N504">
        <v>11</v>
      </c>
      <c r="O504" t="s">
        <v>1553</v>
      </c>
      <c r="P504">
        <v>0</v>
      </c>
      <c r="Q504">
        <v>-0.55819800000000097</v>
      </c>
      <c r="R504">
        <v>10377.4</v>
      </c>
      <c r="S504">
        <v>974.11089100000004</v>
      </c>
      <c r="T504">
        <v>1050.97732158749</v>
      </c>
      <c r="U504">
        <v>5.3736677706439903E-2</v>
      </c>
      <c r="V504">
        <v>8.2078840036293094E-2</v>
      </c>
      <c r="W504">
        <v>5.3775746153730299E-3</v>
      </c>
      <c r="X504">
        <v>9618.4</v>
      </c>
      <c r="Y504">
        <v>60.63</v>
      </c>
      <c r="Z504">
        <v>66484.420748804201</v>
      </c>
      <c r="AA504">
        <v>15.917808219178101</v>
      </c>
      <c r="AB504">
        <v>16.066483440540999</v>
      </c>
      <c r="AC504">
        <v>7</v>
      </c>
      <c r="AD504">
        <v>139.158698714286</v>
      </c>
      <c r="AE504">
        <v>0.21390000000000001</v>
      </c>
      <c r="AF504">
        <v>0.113343868123219</v>
      </c>
      <c r="AG504">
        <v>0.168135265526696</v>
      </c>
      <c r="AH504">
        <v>0.28289550527125201</v>
      </c>
      <c r="AI504">
        <v>205.315433640912</v>
      </c>
      <c r="AJ504">
        <v>3.8875611499999998</v>
      </c>
      <c r="AK504">
        <v>0.8110581</v>
      </c>
      <c r="AL504">
        <v>2.2856247000000001</v>
      </c>
      <c r="AM504">
        <v>1.71</v>
      </c>
      <c r="AN504">
        <v>1.5552418808180299</v>
      </c>
      <c r="AO504">
        <v>50</v>
      </c>
      <c r="AP504">
        <v>0</v>
      </c>
      <c r="AQ504">
        <v>6.86</v>
      </c>
      <c r="AR504">
        <v>3.2171233828324799</v>
      </c>
      <c r="AS504">
        <v>215164.35</v>
      </c>
      <c r="AT504">
        <v>0.69783864291300901</v>
      </c>
      <c r="AU504">
        <v>10108733.949999999</v>
      </c>
    </row>
    <row r="505" spans="1:47" ht="14.5" x14ac:dyDescent="0.35">
      <c r="A505" s="150" t="s">
        <v>1267</v>
      </c>
      <c r="B505" s="150" t="s">
        <v>280</v>
      </c>
      <c r="C505" t="s">
        <v>281</v>
      </c>
      <c r="D505" t="s">
        <v>2088</v>
      </c>
      <c r="E505">
        <v>86.906999999999996</v>
      </c>
      <c r="F505" t="s">
        <v>2009</v>
      </c>
      <c r="G505" s="151">
        <v>3077748</v>
      </c>
      <c r="H505">
        <v>0.413362064648442</v>
      </c>
      <c r="I505">
        <v>3077748</v>
      </c>
      <c r="J505">
        <v>0</v>
      </c>
      <c r="K505">
        <v>0.70048132482276104</v>
      </c>
      <c r="L505" s="152">
        <v>152810.5067</v>
      </c>
      <c r="M505" s="151">
        <v>38357</v>
      </c>
      <c r="N505">
        <v>33</v>
      </c>
      <c r="O505">
        <v>23.944502</v>
      </c>
      <c r="P505">
        <v>0</v>
      </c>
      <c r="Q505">
        <v>-59.489170000000001</v>
      </c>
      <c r="R505">
        <v>12427.2</v>
      </c>
      <c r="S505">
        <v>1910.6557319999999</v>
      </c>
      <c r="T505">
        <v>2261.9514897774702</v>
      </c>
      <c r="U505">
        <v>0.30495862035285798</v>
      </c>
      <c r="V505">
        <v>0.136440115628324</v>
      </c>
      <c r="W505">
        <v>7.9941015768506905E-3</v>
      </c>
      <c r="X505">
        <v>10497.2</v>
      </c>
      <c r="Y505">
        <v>127.48</v>
      </c>
      <c r="Z505">
        <v>62366.227957326599</v>
      </c>
      <c r="AA505">
        <v>16.007299270072998</v>
      </c>
      <c r="AB505">
        <v>14.9878861939128</v>
      </c>
      <c r="AC505">
        <v>19</v>
      </c>
      <c r="AD505">
        <v>100.560828</v>
      </c>
      <c r="AE505">
        <v>0.23899999999999999</v>
      </c>
      <c r="AF505">
        <v>0.115821694524524</v>
      </c>
      <c r="AG505">
        <v>0.170951173474271</v>
      </c>
      <c r="AH505">
        <v>0.28824390081310602</v>
      </c>
      <c r="AI505">
        <v>195.16755099029001</v>
      </c>
      <c r="AJ505">
        <v>5.0411382469200703</v>
      </c>
      <c r="AK505">
        <v>1.3157049112626</v>
      </c>
      <c r="AL505">
        <v>2.6450336553159302</v>
      </c>
      <c r="AM505">
        <v>2.5</v>
      </c>
      <c r="AN505">
        <v>1.3976773121588599</v>
      </c>
      <c r="AO505">
        <v>81</v>
      </c>
      <c r="AP505">
        <v>6.5127782357790598E-2</v>
      </c>
      <c r="AQ505">
        <v>14.65</v>
      </c>
      <c r="AR505">
        <v>2.9810895211239199</v>
      </c>
      <c r="AS505">
        <v>622114.97</v>
      </c>
      <c r="AT505">
        <v>0.86429315287379405</v>
      </c>
      <c r="AU505">
        <v>23744097.530000001</v>
      </c>
    </row>
    <row r="506" spans="1:47" ht="14.5" x14ac:dyDescent="0.35">
      <c r="A506" s="150" t="s">
        <v>1268</v>
      </c>
      <c r="B506" s="150" t="s">
        <v>293</v>
      </c>
      <c r="C506" t="s">
        <v>294</v>
      </c>
      <c r="D506" t="s">
        <v>2087</v>
      </c>
      <c r="E506">
        <v>93.659000000000006</v>
      </c>
      <c r="F506" t="s">
        <v>2010</v>
      </c>
      <c r="G506" s="151">
        <v>-1322534</v>
      </c>
      <c r="H506">
        <v>0.23822514347797799</v>
      </c>
      <c r="I506">
        <v>-261855</v>
      </c>
      <c r="J506">
        <v>0</v>
      </c>
      <c r="K506">
        <v>0.70265343736944996</v>
      </c>
      <c r="L506" s="152">
        <v>94028.459799999997</v>
      </c>
      <c r="M506" s="151">
        <v>26005.5</v>
      </c>
      <c r="N506">
        <v>93</v>
      </c>
      <c r="O506">
        <v>65.768675000000002</v>
      </c>
      <c r="P506">
        <v>0</v>
      </c>
      <c r="Q506">
        <v>590.84821699999998</v>
      </c>
      <c r="R506">
        <v>11611.2</v>
      </c>
      <c r="S506">
        <v>2719.9491779999998</v>
      </c>
      <c r="T506">
        <v>3782.8017377624601</v>
      </c>
      <c r="U506">
        <v>0.99885978494558503</v>
      </c>
      <c r="V506">
        <v>0.15594534465231799</v>
      </c>
      <c r="W506">
        <v>3.6765392827497898E-4</v>
      </c>
      <c r="X506">
        <v>8348.7999999999993</v>
      </c>
      <c r="Y506">
        <v>159.5</v>
      </c>
      <c r="Z506">
        <v>56259.968652037598</v>
      </c>
      <c r="AA506">
        <v>13.4567901234568</v>
      </c>
      <c r="AB506">
        <v>17.052972902821299</v>
      </c>
      <c r="AC506">
        <v>19.5</v>
      </c>
      <c r="AD506">
        <v>139.484573230769</v>
      </c>
      <c r="AE506">
        <v>0.3901</v>
      </c>
      <c r="AF506">
        <v>0.116418966009253</v>
      </c>
      <c r="AG506">
        <v>0.203973570741912</v>
      </c>
      <c r="AH506">
        <v>0.32274365478126898</v>
      </c>
      <c r="AI506">
        <v>173.18558883749799</v>
      </c>
      <c r="AJ506">
        <v>11.8302248140348</v>
      </c>
      <c r="AK506">
        <v>1.6553709325430499</v>
      </c>
      <c r="AL506">
        <v>3.1465254237288098</v>
      </c>
      <c r="AM506">
        <v>5.2</v>
      </c>
      <c r="AN506">
        <v>1.3143274818456101</v>
      </c>
      <c r="AO506">
        <v>7</v>
      </c>
      <c r="AP506">
        <v>1.08843537414966E-2</v>
      </c>
      <c r="AQ506">
        <v>103.29</v>
      </c>
      <c r="AR506">
        <v>3.4526335796548699</v>
      </c>
      <c r="AS506">
        <v>476642.02</v>
      </c>
      <c r="AT506">
        <v>0.79538046590826605</v>
      </c>
      <c r="AU506">
        <v>31581978.579999998</v>
      </c>
    </row>
    <row r="507" spans="1:47" ht="14.5" x14ac:dyDescent="0.35">
      <c r="A507" s="150" t="s">
        <v>1551</v>
      </c>
      <c r="B507" s="150" t="s">
        <v>295</v>
      </c>
      <c r="C507" t="s">
        <v>97</v>
      </c>
      <c r="D507" t="s">
        <v>2089</v>
      </c>
      <c r="E507">
        <v>74.566000000000003</v>
      </c>
      <c r="F507" t="s">
        <v>2011</v>
      </c>
      <c r="G507" s="151">
        <v>-3210748</v>
      </c>
      <c r="H507">
        <v>0.14712528891346199</v>
      </c>
      <c r="I507">
        <v>-2760622</v>
      </c>
      <c r="J507">
        <v>1.01198656743898E-2</v>
      </c>
      <c r="K507">
        <v>0.83982100452798703</v>
      </c>
      <c r="L507" s="152">
        <v>236457.05429999999</v>
      </c>
      <c r="M507" s="151">
        <v>44324</v>
      </c>
      <c r="N507">
        <v>125</v>
      </c>
      <c r="O507">
        <v>73.334671</v>
      </c>
      <c r="P507">
        <v>0</v>
      </c>
      <c r="Q507">
        <v>325.517425</v>
      </c>
      <c r="R507">
        <v>12531.9</v>
      </c>
      <c r="S507">
        <v>5021.8475909999997</v>
      </c>
      <c r="T507">
        <v>6107.3195680932704</v>
      </c>
      <c r="U507">
        <v>0.26717834774687399</v>
      </c>
      <c r="V507">
        <v>0.14207674388181199</v>
      </c>
      <c r="W507">
        <v>1.6733445107055999E-2</v>
      </c>
      <c r="X507">
        <v>10304.6</v>
      </c>
      <c r="Y507">
        <v>321.67</v>
      </c>
      <c r="Z507">
        <v>74167.370286318299</v>
      </c>
      <c r="AA507">
        <v>15.0778443113772</v>
      </c>
      <c r="AB507">
        <v>15.6117996424907</v>
      </c>
      <c r="AC507">
        <v>29</v>
      </c>
      <c r="AD507">
        <v>173.167158310345</v>
      </c>
      <c r="AE507">
        <v>0.3523</v>
      </c>
      <c r="AF507">
        <v>0.11258628074586501</v>
      </c>
      <c r="AG507">
        <v>0.15629772131388101</v>
      </c>
      <c r="AH507">
        <v>0.279594418416865</v>
      </c>
      <c r="AI507">
        <v>145.47136024383599</v>
      </c>
      <c r="AJ507">
        <v>6.99393945533068</v>
      </c>
      <c r="AK507">
        <v>1.05450524615521</v>
      </c>
      <c r="AL507">
        <v>3.68220775185309</v>
      </c>
      <c r="AM507">
        <v>2.65</v>
      </c>
      <c r="AN507">
        <v>0.83747341121357899</v>
      </c>
      <c r="AO507">
        <v>21</v>
      </c>
      <c r="AP507">
        <v>7.8498293515358405E-2</v>
      </c>
      <c r="AQ507">
        <v>118.05</v>
      </c>
      <c r="AR507">
        <v>2.7423327165417501</v>
      </c>
      <c r="AS507">
        <v>871333.25</v>
      </c>
      <c r="AT507">
        <v>0.62017347405130896</v>
      </c>
      <c r="AU507">
        <v>62933315.18</v>
      </c>
    </row>
    <row r="508" spans="1:47" ht="14.5" x14ac:dyDescent="0.35">
      <c r="A508" s="150" t="s">
        <v>1269</v>
      </c>
      <c r="B508" s="150" t="s">
        <v>747</v>
      </c>
      <c r="C508" t="s">
        <v>148</v>
      </c>
      <c r="D508" t="s">
        <v>2085</v>
      </c>
      <c r="E508">
        <v>85.748999999999995</v>
      </c>
      <c r="F508" t="s">
        <v>2005</v>
      </c>
      <c r="G508" s="151">
        <v>-708623</v>
      </c>
      <c r="H508">
        <v>0.674848802645441</v>
      </c>
      <c r="I508">
        <v>-708623</v>
      </c>
      <c r="J508">
        <v>2.3794213366280401E-6</v>
      </c>
      <c r="K508">
        <v>0.74834615345721001</v>
      </c>
      <c r="L508" s="152">
        <v>218777.22500000001</v>
      </c>
      <c r="M508" s="151">
        <v>36273</v>
      </c>
      <c r="N508">
        <v>30</v>
      </c>
      <c r="O508">
        <v>7.0101399999999998</v>
      </c>
      <c r="P508">
        <v>0</v>
      </c>
      <c r="Q508">
        <v>20.834434000000002</v>
      </c>
      <c r="R508">
        <v>12942.3</v>
      </c>
      <c r="S508">
        <v>538.466814</v>
      </c>
      <c r="T508">
        <v>641.42533540935403</v>
      </c>
      <c r="U508">
        <v>0.19751371901630299</v>
      </c>
      <c r="V508">
        <v>0.16834539221947301</v>
      </c>
      <c r="W508">
        <v>2.2706589676666701E-2</v>
      </c>
      <c r="X508">
        <v>10864.9</v>
      </c>
      <c r="Y508">
        <v>38.74</v>
      </c>
      <c r="Z508">
        <v>55529.194630872502</v>
      </c>
      <c r="AA508">
        <v>13.6829268292683</v>
      </c>
      <c r="AB508">
        <v>13.899504749612801</v>
      </c>
      <c r="AC508">
        <v>5.03</v>
      </c>
      <c r="AD508">
        <v>107.051056461233</v>
      </c>
      <c r="AE508">
        <v>0.21390000000000001</v>
      </c>
      <c r="AF508">
        <v>0.13863161060795301</v>
      </c>
      <c r="AG508">
        <v>0.195293366907037</v>
      </c>
      <c r="AH508">
        <v>0.33501601184563801</v>
      </c>
      <c r="AI508">
        <v>214.31404313061299</v>
      </c>
      <c r="AJ508">
        <v>6.2611725201687998</v>
      </c>
      <c r="AK508">
        <v>1.85254659838303</v>
      </c>
      <c r="AL508">
        <v>2.02449181549553</v>
      </c>
      <c r="AM508">
        <v>2.1</v>
      </c>
      <c r="AN508">
        <v>2.0133376514157302</v>
      </c>
      <c r="AO508">
        <v>22</v>
      </c>
      <c r="AP508">
        <v>0</v>
      </c>
      <c r="AQ508">
        <v>13.68</v>
      </c>
      <c r="AR508">
        <v>2.75816541382975</v>
      </c>
      <c r="AS508">
        <v>262526.03000000003</v>
      </c>
      <c r="AT508">
        <v>0.68605280225619703</v>
      </c>
      <c r="AU508">
        <v>6969015.3499999996</v>
      </c>
    </row>
    <row r="509" spans="1:47" ht="14.5" x14ac:dyDescent="0.35">
      <c r="A509" s="150" t="s">
        <v>1270</v>
      </c>
      <c r="B509" s="150" t="s">
        <v>657</v>
      </c>
      <c r="C509" t="s">
        <v>209</v>
      </c>
      <c r="D509" t="s">
        <v>2087</v>
      </c>
      <c r="E509">
        <v>75.891999999999996</v>
      </c>
      <c r="F509" t="s">
        <v>2012</v>
      </c>
      <c r="G509" s="151">
        <v>1961655</v>
      </c>
      <c r="H509">
        <v>0.30222467997661701</v>
      </c>
      <c r="I509">
        <v>1961655</v>
      </c>
      <c r="J509">
        <v>0</v>
      </c>
      <c r="K509">
        <v>0.80410251762148099</v>
      </c>
      <c r="L509" s="152">
        <v>233579.97990000001</v>
      </c>
      <c r="M509" s="151">
        <v>41080</v>
      </c>
      <c r="N509">
        <v>37</v>
      </c>
      <c r="O509">
        <v>110.923799</v>
      </c>
      <c r="P509">
        <v>0</v>
      </c>
      <c r="Q509">
        <v>20.671402</v>
      </c>
      <c r="R509">
        <v>13708.3</v>
      </c>
      <c r="S509">
        <v>1999.336061</v>
      </c>
      <c r="T509">
        <v>2415.29749290163</v>
      </c>
      <c r="U509">
        <v>0.24330456069336101</v>
      </c>
      <c r="V509">
        <v>0.140673875436092</v>
      </c>
      <c r="W509">
        <v>1.65054793157157E-2</v>
      </c>
      <c r="X509">
        <v>11347.4</v>
      </c>
      <c r="Y509">
        <v>140.69</v>
      </c>
      <c r="Z509">
        <v>67374.170161347603</v>
      </c>
      <c r="AA509">
        <v>11.358620689655201</v>
      </c>
      <c r="AB509">
        <v>14.210932269528801</v>
      </c>
      <c r="AC509">
        <v>13.9</v>
      </c>
      <c r="AD509">
        <v>143.83712669064701</v>
      </c>
      <c r="AE509">
        <v>0.45300000000000001</v>
      </c>
      <c r="AF509">
        <v>0.11395687994829699</v>
      </c>
      <c r="AG509">
        <v>0.18652189389733001</v>
      </c>
      <c r="AH509">
        <v>0.30501742754830102</v>
      </c>
      <c r="AI509">
        <v>162.202346231777</v>
      </c>
      <c r="AJ509">
        <v>7.2522606746285003</v>
      </c>
      <c r="AK509">
        <v>1.9341917748237001</v>
      </c>
      <c r="AL509">
        <v>4.6549634748394197</v>
      </c>
      <c r="AM509">
        <v>2</v>
      </c>
      <c r="AN509">
        <v>1.21816542275036</v>
      </c>
      <c r="AO509">
        <v>24</v>
      </c>
      <c r="AP509">
        <v>6.4539521392313295E-2</v>
      </c>
      <c r="AQ509">
        <v>56</v>
      </c>
      <c r="AR509">
        <v>3.3199508782608</v>
      </c>
      <c r="AS509">
        <v>326513.67</v>
      </c>
      <c r="AT509">
        <v>0.49012659596989</v>
      </c>
      <c r="AU509">
        <v>27407455.600000001</v>
      </c>
    </row>
    <row r="510" spans="1:47" ht="14.5" x14ac:dyDescent="0.35">
      <c r="A510" s="150" t="s">
        <v>1271</v>
      </c>
      <c r="B510" s="150" t="s">
        <v>296</v>
      </c>
      <c r="C510" t="s">
        <v>108</v>
      </c>
      <c r="D510" t="s">
        <v>2087</v>
      </c>
      <c r="E510">
        <v>92.647999999999996</v>
      </c>
      <c r="F510" t="s">
        <v>2013</v>
      </c>
      <c r="G510" s="151">
        <v>9249840</v>
      </c>
      <c r="H510">
        <v>0.72328082191222198</v>
      </c>
      <c r="I510">
        <v>9386623</v>
      </c>
      <c r="J510">
        <v>4.9978691488008703E-3</v>
      </c>
      <c r="K510">
        <v>0.76041033434285898</v>
      </c>
      <c r="L510" s="152">
        <v>299469.42430000001</v>
      </c>
      <c r="M510" s="151">
        <v>48922.5</v>
      </c>
      <c r="N510">
        <v>95</v>
      </c>
      <c r="O510">
        <v>225.30852100000001</v>
      </c>
      <c r="P510">
        <v>0</v>
      </c>
      <c r="Q510">
        <v>-34.662326</v>
      </c>
      <c r="R510">
        <v>14441</v>
      </c>
      <c r="S510">
        <v>5495.4559980000004</v>
      </c>
      <c r="T510">
        <v>6430.9080336505904</v>
      </c>
      <c r="U510">
        <v>0.12475412545374</v>
      </c>
      <c r="V510">
        <v>0.110958187313649</v>
      </c>
      <c r="W510">
        <v>3.9707661762629902E-2</v>
      </c>
      <c r="X510">
        <v>12340.4</v>
      </c>
      <c r="Y510">
        <v>357.52</v>
      </c>
      <c r="Z510">
        <v>77936.284907138106</v>
      </c>
      <c r="AA510">
        <v>14.4896373056995</v>
      </c>
      <c r="AB510">
        <v>15.371044970910701</v>
      </c>
      <c r="AC510">
        <v>27.83</v>
      </c>
      <c r="AD510">
        <v>197.46518138699199</v>
      </c>
      <c r="AE510">
        <v>0.45300000000000001</v>
      </c>
      <c r="AF510">
        <v>0.113746578469384</v>
      </c>
      <c r="AG510">
        <v>0.16664282856361001</v>
      </c>
      <c r="AH510">
        <v>0.28317585289909297</v>
      </c>
      <c r="AI510">
        <v>142.29810961721799</v>
      </c>
      <c r="AJ510">
        <v>10.634281982063801</v>
      </c>
      <c r="AK510">
        <v>1.7742728515472601</v>
      </c>
      <c r="AL510">
        <v>6.3007600579544798</v>
      </c>
      <c r="AM510">
        <v>1</v>
      </c>
      <c r="AN510">
        <v>0.98417497989539005</v>
      </c>
      <c r="AO510">
        <v>25</v>
      </c>
      <c r="AP510">
        <v>0.163679106670585</v>
      </c>
      <c r="AQ510">
        <v>125.92</v>
      </c>
      <c r="AR510">
        <v>3.5550479287330701</v>
      </c>
      <c r="AS510">
        <v>967164.97</v>
      </c>
      <c r="AT510">
        <v>0.537221620708495</v>
      </c>
      <c r="AU510">
        <v>79359813.930000007</v>
      </c>
    </row>
    <row r="511" spans="1:47" ht="14.5" x14ac:dyDescent="0.35">
      <c r="A511" s="150" t="s">
        <v>1272</v>
      </c>
      <c r="B511" s="150" t="s">
        <v>297</v>
      </c>
      <c r="C511" t="s">
        <v>135</v>
      </c>
      <c r="D511" t="s">
        <v>2089</v>
      </c>
      <c r="E511">
        <v>73.102000000000004</v>
      </c>
      <c r="F511" t="s">
        <v>1601</v>
      </c>
      <c r="G511" s="151">
        <v>1576150</v>
      </c>
      <c r="H511">
        <v>0.60416490216338703</v>
      </c>
      <c r="I511">
        <v>1576150</v>
      </c>
      <c r="J511">
        <v>5.2967480742167304E-3</v>
      </c>
      <c r="K511">
        <v>0.75034775880763505</v>
      </c>
      <c r="L511" s="152">
        <v>91474.690799999997</v>
      </c>
      <c r="M511" s="151">
        <v>28767.5</v>
      </c>
      <c r="N511">
        <v>14</v>
      </c>
      <c r="O511">
        <v>79.750557000000001</v>
      </c>
      <c r="P511">
        <v>0</v>
      </c>
      <c r="Q511">
        <v>214.39992799999999</v>
      </c>
      <c r="R511">
        <v>12764.3</v>
      </c>
      <c r="S511">
        <v>1687.544707</v>
      </c>
      <c r="T511">
        <v>2178.2340297020401</v>
      </c>
      <c r="U511">
        <v>0.75235552559497298</v>
      </c>
      <c r="V511">
        <v>0.14147337727390899</v>
      </c>
      <c r="W511">
        <v>1.04198003922867E-2</v>
      </c>
      <c r="X511">
        <v>9888.9</v>
      </c>
      <c r="Y511">
        <v>112.44</v>
      </c>
      <c r="Z511">
        <v>67202.279082177105</v>
      </c>
      <c r="AA511">
        <v>14.190082644628101</v>
      </c>
      <c r="AB511">
        <v>15.0084018765564</v>
      </c>
      <c r="AC511">
        <v>13.2</v>
      </c>
      <c r="AD511">
        <v>127.844295984848</v>
      </c>
      <c r="AE511">
        <v>0.3019</v>
      </c>
      <c r="AF511">
        <v>0.124921202139752</v>
      </c>
      <c r="AG511">
        <v>0.13918826825466399</v>
      </c>
      <c r="AH511">
        <v>0.26410947039441501</v>
      </c>
      <c r="AI511">
        <v>169.00530031409701</v>
      </c>
      <c r="AJ511">
        <v>8.1021877673524898</v>
      </c>
      <c r="AK511">
        <v>1.4083496023898701</v>
      </c>
      <c r="AL511">
        <v>3.8530396488127798</v>
      </c>
      <c r="AM511">
        <v>0.5</v>
      </c>
      <c r="AN511">
        <v>0.70635034365986804</v>
      </c>
      <c r="AO511">
        <v>6</v>
      </c>
      <c r="AP511">
        <v>6.3231850117096006E-2</v>
      </c>
      <c r="AQ511">
        <v>66.5</v>
      </c>
      <c r="AR511">
        <v>2.7398753796784101</v>
      </c>
      <c r="AS511">
        <v>497034.77</v>
      </c>
      <c r="AT511">
        <v>0.69918806074695095</v>
      </c>
      <c r="AU511">
        <v>21540392.43</v>
      </c>
    </row>
    <row r="512" spans="1:47" ht="14.5" x14ac:dyDescent="0.35">
      <c r="A512" s="150" t="s">
        <v>1273</v>
      </c>
      <c r="B512" s="150" t="s">
        <v>776</v>
      </c>
      <c r="C512" t="s">
        <v>129</v>
      </c>
      <c r="D512" t="s">
        <v>2088</v>
      </c>
      <c r="E512">
        <v>87.262</v>
      </c>
      <c r="F512" t="s">
        <v>2014</v>
      </c>
      <c r="G512" s="151">
        <v>878171</v>
      </c>
      <c r="H512">
        <v>1.2834036954185899</v>
      </c>
      <c r="I512">
        <v>816714</v>
      </c>
      <c r="J512">
        <v>3.5386332155692403E-2</v>
      </c>
      <c r="K512">
        <v>0.65799706756017695</v>
      </c>
      <c r="L512" s="152">
        <v>195346.97469999999</v>
      </c>
      <c r="M512" s="151">
        <v>35975.5</v>
      </c>
      <c r="N512">
        <v>20</v>
      </c>
      <c r="O512">
        <v>2.4072879999999999</v>
      </c>
      <c r="P512">
        <v>0</v>
      </c>
      <c r="Q512">
        <v>-50.497148000000003</v>
      </c>
      <c r="R512">
        <v>15641.2</v>
      </c>
      <c r="S512">
        <v>391.49992400000002</v>
      </c>
      <c r="T512">
        <v>472.48718347893498</v>
      </c>
      <c r="U512">
        <v>0.365329736309221</v>
      </c>
      <c r="V512">
        <v>0.165076361547391</v>
      </c>
      <c r="W512">
        <v>0</v>
      </c>
      <c r="X512">
        <v>12960.2</v>
      </c>
      <c r="Y512">
        <v>33.54</v>
      </c>
      <c r="Z512">
        <v>54368.611806797897</v>
      </c>
      <c r="AA512">
        <v>10.2777777777778</v>
      </c>
      <c r="AB512">
        <v>11.6726274299344</v>
      </c>
      <c r="AC512">
        <v>4</v>
      </c>
      <c r="AD512">
        <v>97.874981000000005</v>
      </c>
      <c r="AE512">
        <v>0.3271</v>
      </c>
      <c r="AF512">
        <v>0.123608081236404</v>
      </c>
      <c r="AG512">
        <v>0.177658220544235</v>
      </c>
      <c r="AH512">
        <v>0.30673822734621498</v>
      </c>
      <c r="AI512">
        <v>301.30784904060403</v>
      </c>
      <c r="AJ512">
        <v>5.3149910140553702</v>
      </c>
      <c r="AK512">
        <v>1.68485071463692</v>
      </c>
      <c r="AL512">
        <v>2.7080481002356702</v>
      </c>
      <c r="AM512">
        <v>5</v>
      </c>
      <c r="AN512">
        <v>0.95851257545445401</v>
      </c>
      <c r="AO512">
        <v>51</v>
      </c>
      <c r="AP512">
        <v>3.1746031746031703E-2</v>
      </c>
      <c r="AQ512">
        <v>2.41</v>
      </c>
      <c r="AR512">
        <v>3.8163850864247801</v>
      </c>
      <c r="AS512">
        <v>72010.240000000005</v>
      </c>
      <c r="AT512">
        <v>0.66106157291503198</v>
      </c>
      <c r="AU512">
        <v>6123529.0899999999</v>
      </c>
    </row>
    <row r="513" spans="1:47" ht="14.5" x14ac:dyDescent="0.35">
      <c r="A513" s="150" t="s">
        <v>1274</v>
      </c>
      <c r="B513" s="150" t="s">
        <v>499</v>
      </c>
      <c r="C513" t="s">
        <v>391</v>
      </c>
      <c r="D513" t="s">
        <v>2085</v>
      </c>
      <c r="E513">
        <v>86.287000000000006</v>
      </c>
      <c r="F513" t="s">
        <v>2015</v>
      </c>
      <c r="G513" s="151">
        <v>787565</v>
      </c>
      <c r="H513">
        <v>0.26854177717010902</v>
      </c>
      <c r="I513">
        <v>1039132</v>
      </c>
      <c r="J513">
        <v>0</v>
      </c>
      <c r="K513">
        <v>0.69882879684426102</v>
      </c>
      <c r="L513" s="152">
        <v>199089.0331</v>
      </c>
      <c r="M513" s="151">
        <v>38580.5</v>
      </c>
      <c r="N513">
        <v>0</v>
      </c>
      <c r="O513">
        <v>38.780895999999998</v>
      </c>
      <c r="P513">
        <v>1</v>
      </c>
      <c r="Q513">
        <v>12.887471</v>
      </c>
      <c r="R513">
        <v>14000.6</v>
      </c>
      <c r="S513">
        <v>1116.8707629999999</v>
      </c>
      <c r="T513">
        <v>1417.1054162538801</v>
      </c>
      <c r="U513">
        <v>0.290829601562415</v>
      </c>
      <c r="V513">
        <v>0.20631386426577999</v>
      </c>
      <c r="W513">
        <v>4.0112071587999803E-3</v>
      </c>
      <c r="X513">
        <v>11034.4</v>
      </c>
      <c r="Y513">
        <v>77.069999999999993</v>
      </c>
      <c r="Z513">
        <v>58940.378357337497</v>
      </c>
      <c r="AA513">
        <v>14.0652173913043</v>
      </c>
      <c r="AB513">
        <v>14.491640884909801</v>
      </c>
      <c r="AC513">
        <v>10</v>
      </c>
      <c r="AD513">
        <v>111.6870763</v>
      </c>
      <c r="AE513">
        <v>0.3271</v>
      </c>
      <c r="AF513">
        <v>0.12473593087245401</v>
      </c>
      <c r="AG513">
        <v>0.14682447021064801</v>
      </c>
      <c r="AH513">
        <v>0.277982025592171</v>
      </c>
      <c r="AI513">
        <v>204.59663514354199</v>
      </c>
      <c r="AJ513">
        <v>6.9338947870534096</v>
      </c>
      <c r="AK513">
        <v>1.83140008227283</v>
      </c>
      <c r="AL513">
        <v>2.99989947835524</v>
      </c>
      <c r="AM513">
        <v>1</v>
      </c>
      <c r="AN513">
        <v>1.1078478004869201</v>
      </c>
      <c r="AO513">
        <v>43</v>
      </c>
      <c r="AP513">
        <v>3.0769230769230799E-2</v>
      </c>
      <c r="AQ513">
        <v>14.14</v>
      </c>
      <c r="AR513">
        <v>3.7248671243436999</v>
      </c>
      <c r="AS513">
        <v>60969.53</v>
      </c>
      <c r="AT513">
        <v>0.66285894689301506</v>
      </c>
      <c r="AU513">
        <v>15636876.73</v>
      </c>
    </row>
    <row r="514" spans="1:47" ht="14.5" x14ac:dyDescent="0.35">
      <c r="A514" s="150" t="s">
        <v>1520</v>
      </c>
      <c r="B514" s="150" t="s">
        <v>613</v>
      </c>
      <c r="C514" t="s">
        <v>614</v>
      </c>
      <c r="D514" t="s">
        <v>2088</v>
      </c>
      <c r="E514">
        <v>70.709000000000003</v>
      </c>
      <c r="F514" t="s">
        <v>1696</v>
      </c>
      <c r="G514" s="151">
        <v>6298249</v>
      </c>
      <c r="H514">
        <v>0.82023717054202105</v>
      </c>
      <c r="I514">
        <v>6461335</v>
      </c>
      <c r="J514">
        <v>8.2565628550523695E-3</v>
      </c>
      <c r="K514">
        <v>0.60356806182884903</v>
      </c>
      <c r="L514" s="152">
        <v>697450.522</v>
      </c>
      <c r="M514" s="151">
        <v>32159</v>
      </c>
      <c r="N514">
        <v>77</v>
      </c>
      <c r="O514">
        <v>47.719344</v>
      </c>
      <c r="P514">
        <v>6.3973810000000002</v>
      </c>
      <c r="Q514">
        <v>-141.60163900000001</v>
      </c>
      <c r="R514">
        <v>23733.7</v>
      </c>
      <c r="S514">
        <v>1938.4888040000001</v>
      </c>
      <c r="T514">
        <v>2451.2703555552298</v>
      </c>
      <c r="U514">
        <v>0.56873512074202304</v>
      </c>
      <c r="V514">
        <v>0.19236143135341</v>
      </c>
      <c r="W514">
        <v>1.0317315198690199E-3</v>
      </c>
      <c r="X514">
        <v>18768.900000000001</v>
      </c>
      <c r="Y514">
        <v>209.38</v>
      </c>
      <c r="Z514">
        <v>57593.289712484497</v>
      </c>
      <c r="AA514">
        <v>11.926086956521701</v>
      </c>
      <c r="AB514">
        <v>9.2582328971248398</v>
      </c>
      <c r="AC514">
        <v>26</v>
      </c>
      <c r="AD514">
        <v>74.557261692307705</v>
      </c>
      <c r="AE514">
        <v>0.40260000000000001</v>
      </c>
      <c r="AF514">
        <v>0.105589685965119</v>
      </c>
      <c r="AG514">
        <v>0.25098259570720399</v>
      </c>
      <c r="AH514">
        <v>0.36019998425069</v>
      </c>
      <c r="AI514">
        <v>231.30595290247501</v>
      </c>
      <c r="AJ514">
        <v>9.1487092759777298</v>
      </c>
      <c r="AK514">
        <v>2.0287401200756499</v>
      </c>
      <c r="AL514">
        <v>4.0853803659363397</v>
      </c>
      <c r="AM514">
        <v>0.5</v>
      </c>
      <c r="AN514">
        <v>1.23565545077802</v>
      </c>
      <c r="AO514">
        <v>546</v>
      </c>
      <c r="AP514">
        <v>1.00273473108478E-2</v>
      </c>
      <c r="AQ514">
        <v>2.0099999999999998</v>
      </c>
      <c r="AR514">
        <v>4.9179369939253599</v>
      </c>
      <c r="AS514">
        <v>-476439.56</v>
      </c>
      <c r="AT514">
        <v>0.67166868311828698</v>
      </c>
      <c r="AU514">
        <v>46007604.890000001</v>
      </c>
    </row>
    <row r="515" spans="1:47" ht="14.5" x14ac:dyDescent="0.35">
      <c r="A515" s="150" t="s">
        <v>1275</v>
      </c>
      <c r="B515" s="150" t="s">
        <v>298</v>
      </c>
      <c r="C515" t="s">
        <v>144</v>
      </c>
      <c r="D515" t="s">
        <v>2087</v>
      </c>
      <c r="E515">
        <v>93.248999999999995</v>
      </c>
      <c r="F515" t="s">
        <v>2016</v>
      </c>
      <c r="G515" s="151">
        <v>-242806</v>
      </c>
      <c r="H515">
        <v>0.64782348265031098</v>
      </c>
      <c r="I515">
        <v>-242806</v>
      </c>
      <c r="J515">
        <v>3.28068487014953E-3</v>
      </c>
      <c r="K515">
        <v>0.792840752591079</v>
      </c>
      <c r="L515" s="152">
        <v>377379.33179999999</v>
      </c>
      <c r="M515" s="151">
        <v>62265</v>
      </c>
      <c r="N515">
        <v>121</v>
      </c>
      <c r="O515">
        <v>37.443845000000003</v>
      </c>
      <c r="P515">
        <v>0</v>
      </c>
      <c r="Q515">
        <v>-23.435445000000001</v>
      </c>
      <c r="R515">
        <v>16027.8</v>
      </c>
      <c r="S515">
        <v>5532.6451450000004</v>
      </c>
      <c r="T515">
        <v>6717.71592426405</v>
      </c>
      <c r="U515">
        <v>0.125648801934865</v>
      </c>
      <c r="V515">
        <v>0.108022967014271</v>
      </c>
      <c r="W515">
        <v>5.7588500915867098E-2</v>
      </c>
      <c r="X515">
        <v>13200.3</v>
      </c>
      <c r="Y515">
        <v>436.64</v>
      </c>
      <c r="Z515">
        <v>73729.714547453303</v>
      </c>
      <c r="AA515">
        <v>12.528384279476001</v>
      </c>
      <c r="AB515">
        <v>12.6709535200623</v>
      </c>
      <c r="AC515">
        <v>40.15</v>
      </c>
      <c r="AD515">
        <v>137.79938094645101</v>
      </c>
      <c r="AE515">
        <v>0.41520000000000001</v>
      </c>
      <c r="AF515">
        <v>0.120611186989285</v>
      </c>
      <c r="AG515">
        <v>0.119611536779969</v>
      </c>
      <c r="AH515">
        <v>0.25068886387121803</v>
      </c>
      <c r="AI515">
        <v>187.99615242629099</v>
      </c>
      <c r="AJ515">
        <v>6.2268376700291101</v>
      </c>
      <c r="AK515">
        <v>1.038554449696</v>
      </c>
      <c r="AL515">
        <v>3.1570680674078702</v>
      </c>
      <c r="AM515">
        <v>0</v>
      </c>
      <c r="AN515">
        <v>1.1163653807991101</v>
      </c>
      <c r="AO515">
        <v>17</v>
      </c>
      <c r="AP515">
        <v>0.127300613496933</v>
      </c>
      <c r="AQ515">
        <v>242.94</v>
      </c>
      <c r="AR515">
        <v>3.20705332759825</v>
      </c>
      <c r="AS515">
        <v>1445845.06</v>
      </c>
      <c r="AT515">
        <v>0.52878664946238596</v>
      </c>
      <c r="AU515">
        <v>88676140.549999997</v>
      </c>
    </row>
    <row r="516" spans="1:47" ht="14.5" x14ac:dyDescent="0.35">
      <c r="A516" s="150" t="s">
        <v>1552</v>
      </c>
      <c r="B516" s="150" t="s">
        <v>299</v>
      </c>
      <c r="C516" t="s">
        <v>236</v>
      </c>
      <c r="D516" t="s">
        <v>2087</v>
      </c>
      <c r="E516">
        <v>87.117999999999995</v>
      </c>
      <c r="F516" t="s">
        <v>2017</v>
      </c>
      <c r="G516" s="151">
        <v>5679845</v>
      </c>
      <c r="H516">
        <v>0.319844376447881</v>
      </c>
      <c r="I516">
        <v>4923352</v>
      </c>
      <c r="J516">
        <v>4.7702380644318596E-3</v>
      </c>
      <c r="K516">
        <v>0.81214162589113403</v>
      </c>
      <c r="L516" s="152">
        <v>200931.8101</v>
      </c>
      <c r="M516" s="151">
        <v>45895</v>
      </c>
      <c r="N516">
        <v>164</v>
      </c>
      <c r="O516">
        <v>207.92391799999999</v>
      </c>
      <c r="P516">
        <v>144.84523799999999</v>
      </c>
      <c r="Q516">
        <v>-81.334249999999997</v>
      </c>
      <c r="R516">
        <v>12654.7</v>
      </c>
      <c r="S516">
        <v>7714.3046050000003</v>
      </c>
      <c r="T516">
        <v>9335.9771452392706</v>
      </c>
      <c r="U516">
        <v>0.19069266905101701</v>
      </c>
      <c r="V516">
        <v>0.13162455917826699</v>
      </c>
      <c r="W516">
        <v>2.3859850683197101E-2</v>
      </c>
      <c r="X516">
        <v>10456.5</v>
      </c>
      <c r="Y516">
        <v>470.01</v>
      </c>
      <c r="Z516">
        <v>69523.162868875093</v>
      </c>
      <c r="AA516">
        <v>12.0658436213992</v>
      </c>
      <c r="AB516">
        <v>16.413064839046001</v>
      </c>
      <c r="AC516">
        <v>58.66</v>
      </c>
      <c r="AD516">
        <v>131.50877267303099</v>
      </c>
      <c r="AE516">
        <v>0.45300000000000001</v>
      </c>
      <c r="AF516">
        <v>0.12850234022291901</v>
      </c>
      <c r="AG516">
        <v>0.13855513518329199</v>
      </c>
      <c r="AH516">
        <v>0.28274453610108702</v>
      </c>
      <c r="AI516">
        <v>147.80036028924701</v>
      </c>
      <c r="AJ516">
        <v>8.4003706354364294</v>
      </c>
      <c r="AK516">
        <v>1.47730686551299</v>
      </c>
      <c r="AL516">
        <v>4.2558269637082704</v>
      </c>
      <c r="AM516">
        <v>1.3</v>
      </c>
      <c r="AN516">
        <v>0.962679808000519</v>
      </c>
      <c r="AO516">
        <v>29</v>
      </c>
      <c r="AP516">
        <v>8.6391611579667196E-2</v>
      </c>
      <c r="AQ516">
        <v>145.59</v>
      </c>
      <c r="AR516">
        <v>2.7974954751203001</v>
      </c>
      <c r="AS516">
        <v>1791949.74</v>
      </c>
      <c r="AT516">
        <v>0.50424938247993001</v>
      </c>
      <c r="AU516">
        <v>97621978.5</v>
      </c>
    </row>
    <row r="517" spans="1:47" ht="14.5" x14ac:dyDescent="0.35">
      <c r="A517" s="150" t="s">
        <v>1276</v>
      </c>
      <c r="B517" s="150" t="s">
        <v>558</v>
      </c>
      <c r="C517" t="s">
        <v>205</v>
      </c>
      <c r="D517" t="s">
        <v>2086</v>
      </c>
      <c r="E517">
        <v>74.269000000000005</v>
      </c>
      <c r="F517" t="s">
        <v>2004</v>
      </c>
      <c r="G517" s="151">
        <v>672101</v>
      </c>
      <c r="H517">
        <v>0.58601874943482601</v>
      </c>
      <c r="I517">
        <v>676030</v>
      </c>
      <c r="J517">
        <v>4.3274250779782503E-2</v>
      </c>
      <c r="K517">
        <v>0.73847698881311497</v>
      </c>
      <c r="L517" s="152">
        <v>104192.9425</v>
      </c>
      <c r="M517" s="151">
        <v>35193</v>
      </c>
      <c r="N517">
        <v>19</v>
      </c>
      <c r="O517">
        <v>24.369530999999998</v>
      </c>
      <c r="P517">
        <v>0</v>
      </c>
      <c r="Q517">
        <v>45.382629999999999</v>
      </c>
      <c r="R517">
        <v>16293.6</v>
      </c>
      <c r="S517">
        <v>740.604375</v>
      </c>
      <c r="T517">
        <v>1047.8366694927399</v>
      </c>
      <c r="U517">
        <v>0.99519915879513898</v>
      </c>
      <c r="V517">
        <v>0.17624304879376401</v>
      </c>
      <c r="W517">
        <v>0</v>
      </c>
      <c r="X517">
        <v>11516.2</v>
      </c>
      <c r="Y517">
        <v>64.59</v>
      </c>
      <c r="Z517">
        <v>57792.990555813602</v>
      </c>
      <c r="AA517">
        <v>7.5606060606060597</v>
      </c>
      <c r="AB517">
        <v>11.466238968880599</v>
      </c>
      <c r="AC517">
        <v>8.39</v>
      </c>
      <c r="AD517">
        <v>88.272273539928506</v>
      </c>
      <c r="AE517">
        <v>0.46550000000000002</v>
      </c>
      <c r="AF517">
        <v>0.11574849158063601</v>
      </c>
      <c r="AG517">
        <v>0.170204730100907</v>
      </c>
      <c r="AH517">
        <v>0.28916276694891802</v>
      </c>
      <c r="AI517">
        <v>191.316720212462</v>
      </c>
      <c r="AJ517">
        <v>11.7658028089491</v>
      </c>
      <c r="AK517">
        <v>1.4588340743877499</v>
      </c>
      <c r="AL517">
        <v>5.7798817841767196</v>
      </c>
      <c r="AM517">
        <v>0.5</v>
      </c>
      <c r="AN517">
        <v>1.0383448242191999</v>
      </c>
      <c r="AO517">
        <v>150</v>
      </c>
      <c r="AP517">
        <v>2.8409090909090901E-3</v>
      </c>
      <c r="AQ517">
        <v>2.2799999999999998</v>
      </c>
      <c r="AR517">
        <v>3.2363948029537899</v>
      </c>
      <c r="AS517">
        <v>100897.71</v>
      </c>
      <c r="AT517">
        <v>0.66986581811045298</v>
      </c>
      <c r="AU517">
        <v>12067120.890000001</v>
      </c>
    </row>
    <row r="518" spans="1:47" ht="14.5" x14ac:dyDescent="0.35">
      <c r="A518" s="150" t="s">
        <v>1277</v>
      </c>
      <c r="B518" s="150" t="s">
        <v>427</v>
      </c>
      <c r="C518" t="s">
        <v>197</v>
      </c>
      <c r="D518" t="s">
        <v>2085</v>
      </c>
      <c r="E518">
        <v>80.802999999999997</v>
      </c>
      <c r="F518" t="s">
        <v>1847</v>
      </c>
      <c r="G518" s="151">
        <v>26063</v>
      </c>
      <c r="H518">
        <v>0.58322737804417502</v>
      </c>
      <c r="I518">
        <v>104477</v>
      </c>
      <c r="J518">
        <v>0</v>
      </c>
      <c r="K518">
        <v>0.74286081517906899</v>
      </c>
      <c r="L518" s="152">
        <v>285950.326</v>
      </c>
      <c r="M518" s="151">
        <v>39002</v>
      </c>
      <c r="N518">
        <v>246</v>
      </c>
      <c r="O518">
        <v>57.264079000000002</v>
      </c>
      <c r="P518">
        <v>1</v>
      </c>
      <c r="Q518">
        <v>17.792111999999999</v>
      </c>
      <c r="R518">
        <v>13941.1</v>
      </c>
      <c r="S518">
        <v>2822.1913319999999</v>
      </c>
      <c r="T518">
        <v>3314.7233440209502</v>
      </c>
      <c r="U518">
        <v>0.268458445183829</v>
      </c>
      <c r="V518">
        <v>0.12313927339352999</v>
      </c>
      <c r="W518">
        <v>1.0963630866966299E-2</v>
      </c>
      <c r="X518">
        <v>11869.6</v>
      </c>
      <c r="Y518">
        <v>185.1</v>
      </c>
      <c r="Z518">
        <v>72833.780118854702</v>
      </c>
      <c r="AA518">
        <v>15.510638297872299</v>
      </c>
      <c r="AB518">
        <v>15.2468467423015</v>
      </c>
      <c r="AC518">
        <v>15</v>
      </c>
      <c r="AD518">
        <v>188.1460888</v>
      </c>
      <c r="AE518">
        <v>0.40260000000000001</v>
      </c>
      <c r="AF518">
        <v>0.112171994682357</v>
      </c>
      <c r="AG518">
        <v>0.14460716333259999</v>
      </c>
      <c r="AH518">
        <v>0.26074603027584398</v>
      </c>
      <c r="AI518">
        <v>171.05254152201499</v>
      </c>
      <c r="AJ518">
        <v>6.5885414806636202</v>
      </c>
      <c r="AK518">
        <v>1.5026576252788799</v>
      </c>
      <c r="AL518">
        <v>2.59734875492757</v>
      </c>
      <c r="AM518">
        <v>2</v>
      </c>
      <c r="AN518">
        <v>1.1820609324003799</v>
      </c>
      <c r="AO518">
        <v>138</v>
      </c>
      <c r="AP518">
        <v>5.3293112116641499E-2</v>
      </c>
      <c r="AQ518">
        <v>14.1</v>
      </c>
      <c r="AR518">
        <v>3.1037816978189099</v>
      </c>
      <c r="AS518">
        <v>553888.89</v>
      </c>
      <c r="AT518">
        <v>0.56790582222966302</v>
      </c>
      <c r="AU518">
        <v>39344328.229999997</v>
      </c>
    </row>
    <row r="519" spans="1:47" ht="14.5" x14ac:dyDescent="0.35">
      <c r="A519" s="150" t="s">
        <v>1278</v>
      </c>
      <c r="B519" s="150" t="s">
        <v>300</v>
      </c>
      <c r="C519" t="s">
        <v>97</v>
      </c>
      <c r="D519" t="s">
        <v>2087</v>
      </c>
      <c r="E519">
        <v>81.046000000000006</v>
      </c>
      <c r="F519" t="s">
        <v>2018</v>
      </c>
      <c r="G519" s="151">
        <v>-13794</v>
      </c>
      <c r="H519">
        <v>0.17300057893266099</v>
      </c>
      <c r="I519">
        <v>4423</v>
      </c>
      <c r="J519">
        <v>0</v>
      </c>
      <c r="K519">
        <v>0.70288487878973005</v>
      </c>
      <c r="L519" s="152">
        <v>195218.81469999999</v>
      </c>
      <c r="M519" s="151">
        <v>40318</v>
      </c>
      <c r="N519">
        <v>50</v>
      </c>
      <c r="O519">
        <v>53.731426999999996</v>
      </c>
      <c r="P519">
        <v>3</v>
      </c>
      <c r="Q519">
        <v>-82.972624999999994</v>
      </c>
      <c r="R519">
        <v>13160.2</v>
      </c>
      <c r="S519">
        <v>2420.401973</v>
      </c>
      <c r="T519">
        <v>2959.8677490100499</v>
      </c>
      <c r="U519">
        <v>0.23872864649990899</v>
      </c>
      <c r="V519">
        <v>0.143196540436798</v>
      </c>
      <c r="W519">
        <v>3.3042587922233503E-2</v>
      </c>
      <c r="X519">
        <v>10761.6</v>
      </c>
      <c r="Y519">
        <v>156.02000000000001</v>
      </c>
      <c r="Z519">
        <v>66170.207665683905</v>
      </c>
      <c r="AA519">
        <v>10.893854748603401</v>
      </c>
      <c r="AB519">
        <v>15.5134083643123</v>
      </c>
      <c r="AC519">
        <v>16.5</v>
      </c>
      <c r="AD519">
        <v>146.69102866666699</v>
      </c>
      <c r="AE519">
        <v>0.3523</v>
      </c>
      <c r="AF519">
        <v>0.112075619549533</v>
      </c>
      <c r="AG519">
        <v>0.19612095002959001</v>
      </c>
      <c r="AH519">
        <v>0.31057003694834201</v>
      </c>
      <c r="AI519">
        <v>150.73198752511499</v>
      </c>
      <c r="AJ519">
        <v>6.6362520283308504</v>
      </c>
      <c r="AK519">
        <v>1.32257304732041</v>
      </c>
      <c r="AL519">
        <v>2.9537116535830199</v>
      </c>
      <c r="AM519">
        <v>1.25</v>
      </c>
      <c r="AN519">
        <v>0.74635340307376896</v>
      </c>
      <c r="AO519">
        <v>14</v>
      </c>
      <c r="AP519">
        <v>4.1493775933610002E-3</v>
      </c>
      <c r="AQ519">
        <v>96.36</v>
      </c>
      <c r="AR519">
        <v>3.02558153107335</v>
      </c>
      <c r="AS519">
        <v>692214.6</v>
      </c>
      <c r="AT519">
        <v>0.55105630909919001</v>
      </c>
      <c r="AU519">
        <v>31852997.199999999</v>
      </c>
    </row>
    <row r="520" spans="1:47" ht="14.5" x14ac:dyDescent="0.35">
      <c r="A520" s="150" t="s">
        <v>1279</v>
      </c>
      <c r="B520" s="150" t="s">
        <v>644</v>
      </c>
      <c r="C520" t="s">
        <v>146</v>
      </c>
      <c r="D520" t="s">
        <v>2088</v>
      </c>
      <c r="E520">
        <v>88.602999999999994</v>
      </c>
      <c r="F520" t="s">
        <v>2019</v>
      </c>
      <c r="G520" s="151">
        <v>2621149</v>
      </c>
      <c r="H520">
        <v>0.52308886414617894</v>
      </c>
      <c r="I520">
        <v>3187139</v>
      </c>
      <c r="J520">
        <v>0</v>
      </c>
      <c r="K520">
        <v>0.77119345818226204</v>
      </c>
      <c r="L520" s="152">
        <v>177123.78030000001</v>
      </c>
      <c r="M520" s="151">
        <v>46398</v>
      </c>
      <c r="N520">
        <v>168</v>
      </c>
      <c r="O520">
        <v>78.787244000000001</v>
      </c>
      <c r="P520">
        <v>7</v>
      </c>
      <c r="Q520">
        <v>7.7088900000000002</v>
      </c>
      <c r="R520">
        <v>11946.9</v>
      </c>
      <c r="S520">
        <v>4223.0698249999996</v>
      </c>
      <c r="T520">
        <v>5220.9862769077799</v>
      </c>
      <c r="U520">
        <v>0.251624262925844</v>
      </c>
      <c r="V520">
        <v>0.182674348748188</v>
      </c>
      <c r="W520">
        <v>5.8452010084867603E-3</v>
      </c>
      <c r="X520">
        <v>9663.5</v>
      </c>
      <c r="Y520">
        <v>243.25</v>
      </c>
      <c r="Z520">
        <v>72250.742034943498</v>
      </c>
      <c r="AA520">
        <v>13.564516129032301</v>
      </c>
      <c r="AB520">
        <v>17.361027029804699</v>
      </c>
      <c r="AC520">
        <v>26.5</v>
      </c>
      <c r="AD520">
        <v>159.36112547169799</v>
      </c>
      <c r="AE520">
        <v>0.3523</v>
      </c>
      <c r="AF520">
        <v>0.10465498830389799</v>
      </c>
      <c r="AG520">
        <v>0.15337424387426099</v>
      </c>
      <c r="AH520">
        <v>0.26047908609651599</v>
      </c>
      <c r="AI520">
        <v>168.41990056368499</v>
      </c>
      <c r="AJ520">
        <v>6.9306804649286002</v>
      </c>
      <c r="AK520">
        <v>1.40537395483157</v>
      </c>
      <c r="AL520">
        <v>3.0768012608805102</v>
      </c>
      <c r="AM520">
        <v>2.2999999999999998</v>
      </c>
      <c r="AN520">
        <v>1.2220175524091601</v>
      </c>
      <c r="AO520">
        <v>152</v>
      </c>
      <c r="AP520">
        <v>1.7299578059071698E-2</v>
      </c>
      <c r="AQ520">
        <v>14.87</v>
      </c>
      <c r="AR520">
        <v>3.7187842640945901</v>
      </c>
      <c r="AS520">
        <v>335901.54</v>
      </c>
      <c r="AT520">
        <v>0.54426705525234298</v>
      </c>
      <c r="AU520">
        <v>50452774.090000004</v>
      </c>
    </row>
    <row r="521" spans="1:47" ht="14.5" x14ac:dyDescent="0.35">
      <c r="A521" s="150" t="s">
        <v>1280</v>
      </c>
      <c r="B521" s="150" t="s">
        <v>433</v>
      </c>
      <c r="C521" t="s">
        <v>292</v>
      </c>
      <c r="D521" t="s">
        <v>2089</v>
      </c>
      <c r="E521">
        <v>70.688000000000002</v>
      </c>
      <c r="F521" t="s">
        <v>1987</v>
      </c>
      <c r="G521" s="151">
        <v>1559073</v>
      </c>
      <c r="H521">
        <v>0.36718664480052599</v>
      </c>
      <c r="I521">
        <v>421704</v>
      </c>
      <c r="J521">
        <v>0</v>
      </c>
      <c r="K521">
        <v>0.77042970024899005</v>
      </c>
      <c r="L521" s="152">
        <v>113079.7908</v>
      </c>
      <c r="M521" s="151">
        <v>35053</v>
      </c>
      <c r="N521">
        <v>108</v>
      </c>
      <c r="O521">
        <v>83.375172000000006</v>
      </c>
      <c r="P521">
        <v>4</v>
      </c>
      <c r="Q521">
        <v>99.899103999999994</v>
      </c>
      <c r="R521">
        <v>12778.9</v>
      </c>
      <c r="S521">
        <v>2688.9423999999999</v>
      </c>
      <c r="T521">
        <v>3367.8433717468001</v>
      </c>
      <c r="U521">
        <v>0.41987886612967201</v>
      </c>
      <c r="V521">
        <v>0.16406281927050601</v>
      </c>
      <c r="W521">
        <v>7.6797749925770098E-2</v>
      </c>
      <c r="X521">
        <v>10202.9</v>
      </c>
      <c r="Y521">
        <v>172</v>
      </c>
      <c r="Z521">
        <v>64249.459302325602</v>
      </c>
      <c r="AA521">
        <v>14.9476744186047</v>
      </c>
      <c r="AB521">
        <v>15.6333860465116</v>
      </c>
      <c r="AC521">
        <v>12</v>
      </c>
      <c r="AD521">
        <v>224.07853333333301</v>
      </c>
      <c r="AE521">
        <v>0.40260000000000001</v>
      </c>
      <c r="AF521">
        <v>0.106969041739034</v>
      </c>
      <c r="AG521">
        <v>0.19613158947384801</v>
      </c>
      <c r="AH521">
        <v>0.30665027907918302</v>
      </c>
      <c r="AI521">
        <v>205.02298598884099</v>
      </c>
      <c r="AJ521">
        <v>7.9656944104336196</v>
      </c>
      <c r="AK521">
        <v>1.3006962878313799</v>
      </c>
      <c r="AL521">
        <v>3.5220730824694599</v>
      </c>
      <c r="AM521">
        <v>4.5</v>
      </c>
      <c r="AN521">
        <v>1.07842128415705</v>
      </c>
      <c r="AO521">
        <v>43</v>
      </c>
      <c r="AP521">
        <v>1.0565240359218201E-3</v>
      </c>
      <c r="AQ521">
        <v>42.95</v>
      </c>
      <c r="AR521">
        <v>2.6350609395601801</v>
      </c>
      <c r="AS521">
        <v>1053031.97</v>
      </c>
      <c r="AT521">
        <v>0.62691727589421198</v>
      </c>
      <c r="AU521">
        <v>34361853</v>
      </c>
    </row>
    <row r="522" spans="1:47" ht="14.5" x14ac:dyDescent="0.35">
      <c r="A522" s="150" t="s">
        <v>1281</v>
      </c>
      <c r="B522" s="150" t="s">
        <v>516</v>
      </c>
      <c r="C522" t="s">
        <v>144</v>
      </c>
      <c r="D522" t="s">
        <v>2087</v>
      </c>
      <c r="E522">
        <v>81.888999999999996</v>
      </c>
      <c r="F522" t="s">
        <v>2020</v>
      </c>
      <c r="G522" s="151">
        <v>-825221</v>
      </c>
      <c r="H522">
        <v>0.47374106804685101</v>
      </c>
      <c r="I522">
        <v>-825221</v>
      </c>
      <c r="J522">
        <v>8.4636116330486996E-3</v>
      </c>
      <c r="K522">
        <v>0.79236598123608304</v>
      </c>
      <c r="L522" s="152">
        <v>204040.9884</v>
      </c>
      <c r="M522" s="151">
        <v>47421</v>
      </c>
      <c r="N522">
        <v>36</v>
      </c>
      <c r="O522">
        <v>32.231073000000002</v>
      </c>
      <c r="P522">
        <v>0</v>
      </c>
      <c r="Q522">
        <v>195.789794</v>
      </c>
      <c r="R522">
        <v>12825.1</v>
      </c>
      <c r="S522">
        <v>2031.1458009999999</v>
      </c>
      <c r="T522">
        <v>2486.0732906900698</v>
      </c>
      <c r="U522">
        <v>0.31890687841369803</v>
      </c>
      <c r="V522">
        <v>0.170200085995698</v>
      </c>
      <c r="W522">
        <v>1.47699884396433E-3</v>
      </c>
      <c r="X522">
        <v>10478.200000000001</v>
      </c>
      <c r="Y522">
        <v>134.66999999999999</v>
      </c>
      <c r="Z522">
        <v>63097.021608376002</v>
      </c>
      <c r="AA522">
        <v>13.161764705882399</v>
      </c>
      <c r="AB522">
        <v>15.0823925224623</v>
      </c>
      <c r="AC522">
        <v>16</v>
      </c>
      <c r="AD522">
        <v>126.94661256249999</v>
      </c>
      <c r="AE522">
        <v>0.61639999999999995</v>
      </c>
      <c r="AF522">
        <v>0.13134719480673901</v>
      </c>
      <c r="AG522">
        <v>0.11826924617468899</v>
      </c>
      <c r="AH522">
        <v>0.25926477661419001</v>
      </c>
      <c r="AI522">
        <v>184.945364244681</v>
      </c>
      <c r="AJ522">
        <v>5.3766456897492603</v>
      </c>
      <c r="AK522">
        <v>0.83848662721515499</v>
      </c>
      <c r="AL522">
        <v>0.95418595984038401</v>
      </c>
      <c r="AM522">
        <v>0.5</v>
      </c>
      <c r="AN522">
        <v>0.92208421986723399</v>
      </c>
      <c r="AO522">
        <v>24</v>
      </c>
      <c r="AP522">
        <v>0.42027649769585301</v>
      </c>
      <c r="AQ522">
        <v>43.21</v>
      </c>
      <c r="AR522">
        <v>3.2243648674634602</v>
      </c>
      <c r="AS522">
        <v>463055.33</v>
      </c>
      <c r="AT522">
        <v>0.540986383981512</v>
      </c>
      <c r="AU522">
        <v>26049645.780000001</v>
      </c>
    </row>
    <row r="523" spans="1:47" ht="14.5" x14ac:dyDescent="0.35">
      <c r="A523" s="150" t="s">
        <v>1282</v>
      </c>
      <c r="B523" s="150" t="s">
        <v>301</v>
      </c>
      <c r="C523" t="s">
        <v>180</v>
      </c>
      <c r="D523" t="s">
        <v>2086</v>
      </c>
      <c r="E523">
        <v>73.769000000000005</v>
      </c>
      <c r="F523" t="s">
        <v>2021</v>
      </c>
      <c r="G523" s="151">
        <v>828894</v>
      </c>
      <c r="H523">
        <v>0.60487542129178495</v>
      </c>
      <c r="I523">
        <v>1125438</v>
      </c>
      <c r="J523">
        <v>0</v>
      </c>
      <c r="K523">
        <v>0.71931028817332099</v>
      </c>
      <c r="L523" s="152">
        <v>151090.571</v>
      </c>
      <c r="M523" s="151">
        <v>32479</v>
      </c>
      <c r="N523">
        <v>51</v>
      </c>
      <c r="O523">
        <v>128.37374700000001</v>
      </c>
      <c r="P523">
        <v>4</v>
      </c>
      <c r="Q523">
        <v>-108.66191999999999</v>
      </c>
      <c r="R523">
        <v>10680.3</v>
      </c>
      <c r="S523">
        <v>2562.8003159999998</v>
      </c>
      <c r="T523">
        <v>3163.9497963418298</v>
      </c>
      <c r="U523">
        <v>0.41616076810254299</v>
      </c>
      <c r="V523">
        <v>0.14992194928385499</v>
      </c>
      <c r="W523">
        <v>2.8615990696639199E-3</v>
      </c>
      <c r="X523">
        <v>8651.1</v>
      </c>
      <c r="Y523">
        <v>148.5</v>
      </c>
      <c r="Z523">
        <v>58325.292929292897</v>
      </c>
      <c r="AA523">
        <v>12.901315789473699</v>
      </c>
      <c r="AB523">
        <v>17.2579145858586</v>
      </c>
      <c r="AC523">
        <v>22</v>
      </c>
      <c r="AD523">
        <v>116.490923454545</v>
      </c>
      <c r="AE523">
        <v>0.64170000000000005</v>
      </c>
      <c r="AF523">
        <v>0.111585414144793</v>
      </c>
      <c r="AG523">
        <v>0.137124460807099</v>
      </c>
      <c r="AH523">
        <v>0.25472034122520498</v>
      </c>
      <c r="AI523">
        <v>156.224422753661</v>
      </c>
      <c r="AJ523">
        <v>5.7964885656339602</v>
      </c>
      <c r="AK523">
        <v>1.33396503751511</v>
      </c>
      <c r="AL523">
        <v>3.1059932512763102</v>
      </c>
      <c r="AM523">
        <v>3.22</v>
      </c>
      <c r="AN523">
        <v>0.81578300933546699</v>
      </c>
      <c r="AO523">
        <v>41</v>
      </c>
      <c r="AP523">
        <v>2.2564102564102601E-2</v>
      </c>
      <c r="AQ523">
        <v>21.22</v>
      </c>
      <c r="AR523">
        <v>3.0056322679431098</v>
      </c>
      <c r="AS523">
        <v>349773.25</v>
      </c>
      <c r="AT523">
        <v>0.414988763148464</v>
      </c>
      <c r="AU523">
        <v>27371542.73</v>
      </c>
    </row>
    <row r="524" spans="1:47" ht="14.5" x14ac:dyDescent="0.35">
      <c r="A524" s="150" t="s">
        <v>1283</v>
      </c>
      <c r="B524" s="150" t="s">
        <v>387</v>
      </c>
      <c r="C524" t="s">
        <v>271</v>
      </c>
      <c r="D524" t="s">
        <v>2089</v>
      </c>
      <c r="E524">
        <v>92.793999999999997</v>
      </c>
      <c r="F524" t="s">
        <v>1931</v>
      </c>
      <c r="G524" s="151">
        <v>-950676</v>
      </c>
      <c r="H524">
        <v>0.48239392018404698</v>
      </c>
      <c r="I524">
        <v>-738496</v>
      </c>
      <c r="J524">
        <v>3.0772029531508701E-3</v>
      </c>
      <c r="K524">
        <v>0.83932018369465999</v>
      </c>
      <c r="L524" s="152">
        <v>184965.02230000001</v>
      </c>
      <c r="M524" s="151">
        <v>44901</v>
      </c>
      <c r="N524">
        <v>84</v>
      </c>
      <c r="O524">
        <v>44.462403000000002</v>
      </c>
      <c r="P524">
        <v>0</v>
      </c>
      <c r="Q524">
        <v>-49.988674000000003</v>
      </c>
      <c r="R524">
        <v>12610.3</v>
      </c>
      <c r="S524">
        <v>2378.7842409999998</v>
      </c>
      <c r="T524">
        <v>2712.12255785052</v>
      </c>
      <c r="U524">
        <v>9.9846112525175404E-2</v>
      </c>
      <c r="V524">
        <v>0.12482872337979301</v>
      </c>
      <c r="W524">
        <v>1.35106771963855E-2</v>
      </c>
      <c r="X524">
        <v>11060.4</v>
      </c>
      <c r="Y524">
        <v>153.12</v>
      </c>
      <c r="Z524">
        <v>71566.855799373006</v>
      </c>
      <c r="AA524">
        <v>15.518072289156599</v>
      </c>
      <c r="AB524">
        <v>15.5354247714211</v>
      </c>
      <c r="AC524">
        <v>20</v>
      </c>
      <c r="AD524">
        <v>118.93921204999999</v>
      </c>
      <c r="AE524">
        <v>0.36480000000000001</v>
      </c>
      <c r="AF524">
        <v>0.11387657864223601</v>
      </c>
      <c r="AG524">
        <v>0.14516416166177901</v>
      </c>
      <c r="AH524">
        <v>0.26172335074915098</v>
      </c>
      <c r="AI524">
        <v>143.90712453017301</v>
      </c>
      <c r="AJ524">
        <v>7.5567191607950397</v>
      </c>
      <c r="AK524">
        <v>1.63253189960388</v>
      </c>
      <c r="AL524">
        <v>3.9289915109662199</v>
      </c>
      <c r="AM524">
        <v>2</v>
      </c>
      <c r="AN524">
        <v>1.0867335415878301</v>
      </c>
      <c r="AO524">
        <v>28</v>
      </c>
      <c r="AP524">
        <v>4.2372881355932202E-2</v>
      </c>
      <c r="AQ524">
        <v>41.39</v>
      </c>
      <c r="AR524">
        <v>4.5033134685681899</v>
      </c>
      <c r="AS524">
        <v>210919.42</v>
      </c>
      <c r="AT524">
        <v>0.54433968594071702</v>
      </c>
      <c r="AU524">
        <v>29997182.120000001</v>
      </c>
    </row>
    <row r="525" spans="1:47" ht="14.5" x14ac:dyDescent="0.35">
      <c r="A525" s="150" t="s">
        <v>1284</v>
      </c>
      <c r="B525" s="150" t="s">
        <v>302</v>
      </c>
      <c r="C525" t="s">
        <v>236</v>
      </c>
      <c r="D525" t="s">
        <v>2089</v>
      </c>
      <c r="E525">
        <v>43.825000000000003</v>
      </c>
      <c r="F525" t="s">
        <v>1812</v>
      </c>
      <c r="G525" s="151">
        <v>10751132</v>
      </c>
      <c r="H525">
        <v>0.37176084190332498</v>
      </c>
      <c r="I525">
        <v>4531578</v>
      </c>
      <c r="J525">
        <v>0</v>
      </c>
      <c r="K525">
        <v>0.83267512326821003</v>
      </c>
      <c r="L525" s="152">
        <v>75892.705100000006</v>
      </c>
      <c r="M525" s="151">
        <v>27850.5</v>
      </c>
      <c r="N525">
        <v>427</v>
      </c>
      <c r="O525">
        <v>7207.6748960000004</v>
      </c>
      <c r="P525">
        <v>3517.555695</v>
      </c>
      <c r="Q525">
        <v>-614.06215599999996</v>
      </c>
      <c r="R525">
        <v>17963.7</v>
      </c>
      <c r="S525">
        <v>21471.869176</v>
      </c>
      <c r="T525">
        <v>30807.261918507498</v>
      </c>
      <c r="U525">
        <v>0.86834889641747504</v>
      </c>
      <c r="V525">
        <v>0.21446093673796501</v>
      </c>
      <c r="W525">
        <v>1.5032800002376501E-2</v>
      </c>
      <c r="X525">
        <v>12520.2</v>
      </c>
      <c r="Y525">
        <v>1560.46</v>
      </c>
      <c r="Z525">
        <v>71125.220947669295</v>
      </c>
      <c r="AA525">
        <v>14.2439335887612</v>
      </c>
      <c r="AB525">
        <v>13.759961278084701</v>
      </c>
      <c r="AC525">
        <v>288</v>
      </c>
      <c r="AD525">
        <v>74.555101305555596</v>
      </c>
      <c r="AE525">
        <v>0.64170000000000005</v>
      </c>
      <c r="AF525">
        <v>9.6536813084544801E-2</v>
      </c>
      <c r="AG525">
        <v>0.143637226289026</v>
      </c>
      <c r="AH525">
        <v>0.266262745878598</v>
      </c>
      <c r="AI525">
        <v>208.637215664824</v>
      </c>
      <c r="AJ525">
        <v>8.9033128727400594</v>
      </c>
      <c r="AK525">
        <v>1.7702325377899299</v>
      </c>
      <c r="AL525">
        <v>4.0708796313968101</v>
      </c>
      <c r="AM525">
        <v>2</v>
      </c>
      <c r="AN525">
        <v>0.51881721441573503</v>
      </c>
      <c r="AO525">
        <v>70</v>
      </c>
      <c r="AP525">
        <v>0.17114517583408501</v>
      </c>
      <c r="AQ525">
        <v>57.9</v>
      </c>
      <c r="AR525">
        <v>4.2046587089357299</v>
      </c>
      <c r="AS525">
        <v>1779131.65</v>
      </c>
      <c r="AT525">
        <v>0.46083707255414103</v>
      </c>
      <c r="AU525">
        <v>385714169.69</v>
      </c>
    </row>
    <row r="526" spans="1:47" ht="14.5" x14ac:dyDescent="0.35">
      <c r="A526" s="150" t="s">
        <v>1285</v>
      </c>
      <c r="B526" s="150" t="s">
        <v>303</v>
      </c>
      <c r="C526" t="s">
        <v>294</v>
      </c>
      <c r="D526" t="s">
        <v>2085</v>
      </c>
      <c r="E526">
        <v>78.073999999999998</v>
      </c>
      <c r="F526" t="s">
        <v>1682</v>
      </c>
      <c r="G526" s="151">
        <v>434181</v>
      </c>
      <c r="H526">
        <v>0.85064820735028202</v>
      </c>
      <c r="I526">
        <v>434181</v>
      </c>
      <c r="J526">
        <v>0</v>
      </c>
      <c r="K526">
        <v>0.624463240594753</v>
      </c>
      <c r="L526" s="152">
        <v>119463.0674</v>
      </c>
      <c r="M526" s="151">
        <v>32983</v>
      </c>
      <c r="N526">
        <v>16</v>
      </c>
      <c r="O526">
        <v>13.478456</v>
      </c>
      <c r="P526">
        <v>0</v>
      </c>
      <c r="Q526">
        <v>39.771245999999998</v>
      </c>
      <c r="R526">
        <v>13337.9</v>
      </c>
      <c r="S526">
        <v>812.46228499999995</v>
      </c>
      <c r="T526">
        <v>1008.22316986986</v>
      </c>
      <c r="U526">
        <v>0.43932658240252997</v>
      </c>
      <c r="V526">
        <v>0.13872026441202701</v>
      </c>
      <c r="W526">
        <v>0</v>
      </c>
      <c r="X526">
        <v>10748.2</v>
      </c>
      <c r="Y526">
        <v>59.5</v>
      </c>
      <c r="Z526">
        <v>50985.579831932802</v>
      </c>
      <c r="AA526">
        <v>14.4754098360656</v>
      </c>
      <c r="AB526">
        <v>13.6548283193277</v>
      </c>
      <c r="AC526">
        <v>8</v>
      </c>
      <c r="AD526">
        <v>101.55778562499999</v>
      </c>
      <c r="AE526">
        <v>0.52839999999999998</v>
      </c>
      <c r="AF526">
        <v>0.12825906267562401</v>
      </c>
      <c r="AG526">
        <v>0.10799542664242701</v>
      </c>
      <c r="AH526">
        <v>0.24369729120706701</v>
      </c>
      <c r="AI526">
        <v>155.50875693879101</v>
      </c>
      <c r="AJ526">
        <v>23.0618269816772</v>
      </c>
      <c r="AK526">
        <v>1.5780614982785199</v>
      </c>
      <c r="AL526">
        <v>3.8869645019589201</v>
      </c>
      <c r="AM526">
        <v>0.5</v>
      </c>
      <c r="AN526">
        <v>1.24864400679493</v>
      </c>
      <c r="AO526">
        <v>5</v>
      </c>
      <c r="AP526">
        <v>2.01005025125628E-2</v>
      </c>
      <c r="AQ526">
        <v>39.799999999999997</v>
      </c>
      <c r="AR526">
        <v>3.2368757104963999</v>
      </c>
      <c r="AS526">
        <v>104158.7</v>
      </c>
      <c r="AT526">
        <v>0.491339046518873</v>
      </c>
      <c r="AU526">
        <v>10836536.67</v>
      </c>
    </row>
    <row r="527" spans="1:47" ht="14.5" x14ac:dyDescent="0.35">
      <c r="A527" s="150" t="s">
        <v>1286</v>
      </c>
      <c r="B527" s="150" t="s">
        <v>430</v>
      </c>
      <c r="C527" t="s">
        <v>307</v>
      </c>
      <c r="D527" t="s">
        <v>2085</v>
      </c>
      <c r="E527">
        <v>82.534000000000006</v>
      </c>
      <c r="F527" t="s">
        <v>2022</v>
      </c>
      <c r="G527" s="151">
        <v>549488</v>
      </c>
      <c r="H527">
        <v>0.41243075638520299</v>
      </c>
      <c r="I527">
        <v>608197</v>
      </c>
      <c r="J527">
        <v>0</v>
      </c>
      <c r="K527">
        <v>0.62267548970965503</v>
      </c>
      <c r="L527" s="152">
        <v>161250.5588</v>
      </c>
      <c r="M527" s="151">
        <v>41458</v>
      </c>
      <c r="N527">
        <v>57</v>
      </c>
      <c r="O527">
        <v>17.581220999999999</v>
      </c>
      <c r="P527">
        <v>5</v>
      </c>
      <c r="Q527">
        <v>-28.064615</v>
      </c>
      <c r="R527">
        <v>12806.2</v>
      </c>
      <c r="S527">
        <v>772.91722200000004</v>
      </c>
      <c r="T527">
        <v>961.96181661285902</v>
      </c>
      <c r="U527">
        <v>0.418281224428455</v>
      </c>
      <c r="V527">
        <v>0.17448647689726299</v>
      </c>
      <c r="W527">
        <v>0</v>
      </c>
      <c r="X527">
        <v>10289.5</v>
      </c>
      <c r="Y527">
        <v>52.95</v>
      </c>
      <c r="Z527">
        <v>52742.838526912201</v>
      </c>
      <c r="AA527">
        <v>12.6119402985075</v>
      </c>
      <c r="AB527">
        <v>14.597114674221</v>
      </c>
      <c r="AC527">
        <v>8.6999999999999993</v>
      </c>
      <c r="AD527">
        <v>88.841059999999999</v>
      </c>
      <c r="AE527">
        <v>0.28939999999999999</v>
      </c>
      <c r="AF527">
        <v>0.13683776067744999</v>
      </c>
      <c r="AG527">
        <v>0.121192755166401</v>
      </c>
      <c r="AH527">
        <v>0.26524289002045498</v>
      </c>
      <c r="AI527">
        <v>228.14732933975199</v>
      </c>
      <c r="AJ527">
        <v>7.52146218363493</v>
      </c>
      <c r="AK527">
        <v>1.7615191194233799</v>
      </c>
      <c r="AL527">
        <v>1.7864157106482399</v>
      </c>
      <c r="AM527">
        <v>0.5</v>
      </c>
      <c r="AN527">
        <v>1.40028014259144</v>
      </c>
      <c r="AO527">
        <v>83</v>
      </c>
      <c r="AP527">
        <v>4.0899795501022499E-3</v>
      </c>
      <c r="AQ527">
        <v>5.72</v>
      </c>
      <c r="AR527">
        <v>2.7358675675950699</v>
      </c>
      <c r="AS527">
        <v>233887.62</v>
      </c>
      <c r="AT527">
        <v>0.75942443189889497</v>
      </c>
      <c r="AU527">
        <v>9898144.6300000008</v>
      </c>
    </row>
    <row r="528" spans="1:47" ht="14.5" x14ac:dyDescent="0.35">
      <c r="A528" s="150" t="s">
        <v>1287</v>
      </c>
      <c r="B528" s="150" t="s">
        <v>787</v>
      </c>
      <c r="C528" t="s">
        <v>170</v>
      </c>
      <c r="D528" t="s">
        <v>2088</v>
      </c>
      <c r="E528">
        <v>79.363</v>
      </c>
      <c r="F528" t="s">
        <v>1591</v>
      </c>
      <c r="G528" s="151">
        <v>-153812</v>
      </c>
      <c r="H528">
        <v>0.62656571770717295</v>
      </c>
      <c r="I528">
        <v>-934094</v>
      </c>
      <c r="J528">
        <v>0</v>
      </c>
      <c r="K528">
        <v>0.71310209118541801</v>
      </c>
      <c r="L528" s="152">
        <v>172767.46400000001</v>
      </c>
      <c r="M528" s="151">
        <v>36879</v>
      </c>
      <c r="N528">
        <v>60</v>
      </c>
      <c r="O528">
        <v>16.589085000000001</v>
      </c>
      <c r="P528">
        <v>7</v>
      </c>
      <c r="Q528">
        <v>-37.554839999999999</v>
      </c>
      <c r="R528">
        <v>16066.5</v>
      </c>
      <c r="S528">
        <v>706.46104300000002</v>
      </c>
      <c r="T528">
        <v>837.84674171656104</v>
      </c>
      <c r="U528">
        <v>0.338293474733043</v>
      </c>
      <c r="V528">
        <v>0.136609364318479</v>
      </c>
      <c r="W528">
        <v>0</v>
      </c>
      <c r="X528">
        <v>13547</v>
      </c>
      <c r="Y528">
        <v>51.5</v>
      </c>
      <c r="Z528">
        <v>63028.565825242702</v>
      </c>
      <c r="AA528">
        <v>15.4444444444444</v>
      </c>
      <c r="AB528">
        <v>13.717690155339801</v>
      </c>
      <c r="AC528">
        <v>9</v>
      </c>
      <c r="AD528">
        <v>78.495671444444397</v>
      </c>
      <c r="AE528">
        <v>0.40260000000000001</v>
      </c>
      <c r="AF528">
        <v>0.11730914413028901</v>
      </c>
      <c r="AG528">
        <v>0.18833845657053999</v>
      </c>
      <c r="AH528">
        <v>0.308728123004535</v>
      </c>
      <c r="AI528">
        <v>0</v>
      </c>
      <c r="AJ528" t="s">
        <v>1553</v>
      </c>
      <c r="AK528" t="s">
        <v>1553</v>
      </c>
      <c r="AL528" t="s">
        <v>1553</v>
      </c>
      <c r="AM528">
        <v>2</v>
      </c>
      <c r="AN528">
        <v>1.4315991459872399</v>
      </c>
      <c r="AO528">
        <v>58</v>
      </c>
      <c r="AP528">
        <v>1.1428571428571401E-2</v>
      </c>
      <c r="AQ528">
        <v>5.97</v>
      </c>
      <c r="AR528">
        <v>4.0674956568477798</v>
      </c>
      <c r="AS528">
        <v>83187.14</v>
      </c>
      <c r="AT528">
        <v>0.55760721936620306</v>
      </c>
      <c r="AU528">
        <v>11350327.52</v>
      </c>
    </row>
    <row r="529" spans="1:47" ht="14.5" x14ac:dyDescent="0.35">
      <c r="A529" s="150" t="s">
        <v>1288</v>
      </c>
      <c r="B529" s="150" t="s">
        <v>409</v>
      </c>
      <c r="C529" t="s">
        <v>105</v>
      </c>
      <c r="D529" t="s">
        <v>2085</v>
      </c>
      <c r="E529">
        <v>58.31</v>
      </c>
      <c r="F529" t="s">
        <v>2023</v>
      </c>
      <c r="G529" s="151">
        <v>-361662</v>
      </c>
      <c r="H529">
        <v>0.54332478064494705</v>
      </c>
      <c r="I529">
        <v>-361662</v>
      </c>
      <c r="J529">
        <v>1.58308808018099E-3</v>
      </c>
      <c r="K529">
        <v>0.72151913746271701</v>
      </c>
      <c r="L529" s="152">
        <v>73793.364199999996</v>
      </c>
      <c r="M529" s="151">
        <v>31014</v>
      </c>
      <c r="N529">
        <v>13</v>
      </c>
      <c r="O529">
        <v>11.875066</v>
      </c>
      <c r="P529">
        <v>0</v>
      </c>
      <c r="Q529">
        <v>25.831251000000002</v>
      </c>
      <c r="R529">
        <v>19431</v>
      </c>
      <c r="S529">
        <v>733.47140000000002</v>
      </c>
      <c r="T529">
        <v>1079.6314358074001</v>
      </c>
      <c r="U529">
        <v>1</v>
      </c>
      <c r="V529">
        <v>0.21104907703285999</v>
      </c>
      <c r="W529">
        <v>0</v>
      </c>
      <c r="X529">
        <v>13200.9</v>
      </c>
      <c r="Y529">
        <v>64</v>
      </c>
      <c r="Z529">
        <v>63722.703125</v>
      </c>
      <c r="AA529">
        <v>15.40625</v>
      </c>
      <c r="AB529">
        <v>11.460490625</v>
      </c>
      <c r="AC529">
        <v>9.25</v>
      </c>
      <c r="AD529">
        <v>79.294205405405407</v>
      </c>
      <c r="AE529">
        <v>0.23899999999999999</v>
      </c>
      <c r="AF529">
        <v>0.11563132606661999</v>
      </c>
      <c r="AG529">
        <v>0.190298882993827</v>
      </c>
      <c r="AH529">
        <v>0.30679548810260998</v>
      </c>
      <c r="AI529">
        <v>1.4997176440690101</v>
      </c>
      <c r="AJ529">
        <v>1230.9516090909101</v>
      </c>
      <c r="AK529">
        <v>209.75834545454501</v>
      </c>
      <c r="AL529">
        <v>668.60409090909104</v>
      </c>
      <c r="AM529">
        <v>0.5</v>
      </c>
      <c r="AN529">
        <v>1.16041925648109</v>
      </c>
      <c r="AO529">
        <v>39</v>
      </c>
      <c r="AP529">
        <v>0</v>
      </c>
      <c r="AQ529">
        <v>13.33</v>
      </c>
      <c r="AR529">
        <v>4.2701254580572998</v>
      </c>
      <c r="AS529">
        <v>8389.6500000000196</v>
      </c>
      <c r="AT529">
        <v>0.72952174186114604</v>
      </c>
      <c r="AU529">
        <v>14252066.539999999</v>
      </c>
    </row>
    <row r="530" spans="1:47" ht="14.5" x14ac:dyDescent="0.35">
      <c r="A530" s="150" t="s">
        <v>1289</v>
      </c>
      <c r="B530" s="150" t="s">
        <v>632</v>
      </c>
      <c r="C530" t="s">
        <v>334</v>
      </c>
      <c r="D530" t="s">
        <v>2088</v>
      </c>
      <c r="E530">
        <v>83.971000000000004</v>
      </c>
      <c r="F530" t="s">
        <v>2024</v>
      </c>
      <c r="G530" s="151">
        <v>2903217</v>
      </c>
      <c r="H530">
        <v>0.44196920989654997</v>
      </c>
      <c r="I530">
        <v>1034826</v>
      </c>
      <c r="J530">
        <v>0</v>
      </c>
      <c r="K530">
        <v>0.69168718460871703</v>
      </c>
      <c r="L530" s="152">
        <v>178250.2844</v>
      </c>
      <c r="M530" s="151">
        <v>37821</v>
      </c>
      <c r="N530">
        <v>17</v>
      </c>
      <c r="O530">
        <v>124.31525600000001</v>
      </c>
      <c r="P530">
        <v>0</v>
      </c>
      <c r="Q530">
        <v>148.70759799999999</v>
      </c>
      <c r="R530">
        <v>12021.8</v>
      </c>
      <c r="S530">
        <v>2917.0170410000001</v>
      </c>
      <c r="T530">
        <v>3528.4033883206698</v>
      </c>
      <c r="U530">
        <v>0.32221296200511301</v>
      </c>
      <c r="V530">
        <v>0.15935457265640299</v>
      </c>
      <c r="W530">
        <v>0</v>
      </c>
      <c r="X530">
        <v>9938.7000000000007</v>
      </c>
      <c r="Y530">
        <v>170.23</v>
      </c>
      <c r="Z530">
        <v>59222.890912295101</v>
      </c>
      <c r="AA530">
        <v>14.440677966101701</v>
      </c>
      <c r="AB530">
        <v>17.135740122187599</v>
      </c>
      <c r="AC530">
        <v>26</v>
      </c>
      <c r="AD530">
        <v>112.192963115385</v>
      </c>
      <c r="AE530">
        <v>0.3397</v>
      </c>
      <c r="AF530">
        <v>0.121161142313346</v>
      </c>
      <c r="AG530">
        <v>0.162119519880636</v>
      </c>
      <c r="AH530">
        <v>0.31167525191953799</v>
      </c>
      <c r="AI530">
        <v>164.78169076284101</v>
      </c>
      <c r="AJ530">
        <v>7.9931467469433404</v>
      </c>
      <c r="AK530">
        <v>1.80276671569535</v>
      </c>
      <c r="AL530">
        <v>2.9826409956082198</v>
      </c>
      <c r="AM530">
        <v>0.5</v>
      </c>
      <c r="AN530">
        <v>1.38903219932627</v>
      </c>
      <c r="AO530">
        <v>230</v>
      </c>
      <c r="AP530">
        <v>5.54235946159937E-3</v>
      </c>
      <c r="AQ530">
        <v>5.4</v>
      </c>
      <c r="AR530">
        <v>3.1908752997038201</v>
      </c>
      <c r="AS530">
        <v>664127.75</v>
      </c>
      <c r="AT530">
        <v>0.56407700026947605</v>
      </c>
      <c r="AU530">
        <v>35067769.280000001</v>
      </c>
    </row>
    <row r="531" spans="1:47" ht="14.5" x14ac:dyDescent="0.35">
      <c r="A531" s="150" t="s">
        <v>1290</v>
      </c>
      <c r="B531" s="150" t="s">
        <v>467</v>
      </c>
      <c r="C531" t="s">
        <v>195</v>
      </c>
      <c r="D531" t="s">
        <v>2087</v>
      </c>
      <c r="E531">
        <v>90.578999999999994</v>
      </c>
      <c r="F531" t="s">
        <v>2025</v>
      </c>
      <c r="G531" s="151">
        <v>-3031148</v>
      </c>
      <c r="H531">
        <v>0.69200286388937304</v>
      </c>
      <c r="I531">
        <v>-2343087</v>
      </c>
      <c r="J531">
        <v>0.118402140940939</v>
      </c>
      <c r="K531">
        <v>0.686613396407041</v>
      </c>
      <c r="L531" s="152">
        <v>186515.88560000001</v>
      </c>
      <c r="M531" s="151">
        <v>36180</v>
      </c>
      <c r="N531">
        <v>51</v>
      </c>
      <c r="O531">
        <v>18.117849</v>
      </c>
      <c r="P531">
        <v>0</v>
      </c>
      <c r="Q531">
        <v>116.27426</v>
      </c>
      <c r="R531">
        <v>11195.5</v>
      </c>
      <c r="S531">
        <v>830.63003900000001</v>
      </c>
      <c r="T531">
        <v>981.38469781417598</v>
      </c>
      <c r="U531">
        <v>0.34500713620350998</v>
      </c>
      <c r="V531">
        <v>0.11865843561191</v>
      </c>
      <c r="W531">
        <v>0</v>
      </c>
      <c r="X531">
        <v>9475.7000000000007</v>
      </c>
      <c r="Y531">
        <v>54.5</v>
      </c>
      <c r="Z531">
        <v>61396</v>
      </c>
      <c r="AA531">
        <v>13.508771929824601</v>
      </c>
      <c r="AB531">
        <v>15.240918146788999</v>
      </c>
      <c r="AC531">
        <v>9.25</v>
      </c>
      <c r="AD531">
        <v>89.797842054054101</v>
      </c>
      <c r="AE531">
        <v>0.23899999999999999</v>
      </c>
      <c r="AF531">
        <v>0.11024409618917</v>
      </c>
      <c r="AG531">
        <v>0.17762902950855999</v>
      </c>
      <c r="AH531">
        <v>0.29061172263949098</v>
      </c>
      <c r="AI531">
        <v>172.40286683154699</v>
      </c>
      <c r="AJ531">
        <v>7.0210384558982701</v>
      </c>
      <c r="AK531">
        <v>1.16886273332263</v>
      </c>
      <c r="AL531">
        <v>2.3376745598905102</v>
      </c>
      <c r="AM531">
        <v>0.5</v>
      </c>
      <c r="AN531">
        <v>1.4819160709621699</v>
      </c>
      <c r="AO531">
        <v>86</v>
      </c>
      <c r="AP531">
        <v>8.2872928176795594E-3</v>
      </c>
      <c r="AQ531">
        <v>4.13</v>
      </c>
      <c r="AR531">
        <v>3.3318741133354299</v>
      </c>
      <c r="AS531">
        <v>151680.12</v>
      </c>
      <c r="AT531">
        <v>0.55147562779417103</v>
      </c>
      <c r="AU531">
        <v>9299314.2100000009</v>
      </c>
    </row>
    <row r="532" spans="1:47" ht="14.5" x14ac:dyDescent="0.35">
      <c r="A532" s="150" t="s">
        <v>1291</v>
      </c>
      <c r="B532" s="150" t="s">
        <v>771</v>
      </c>
      <c r="C532" t="s">
        <v>266</v>
      </c>
      <c r="D532" t="s">
        <v>2086</v>
      </c>
      <c r="E532">
        <v>88.495000000000005</v>
      </c>
      <c r="F532" t="s">
        <v>2026</v>
      </c>
      <c r="G532" s="151">
        <v>115951</v>
      </c>
      <c r="H532">
        <v>0.20543260144723999</v>
      </c>
      <c r="I532">
        <v>115951</v>
      </c>
      <c r="J532">
        <v>0</v>
      </c>
      <c r="K532">
        <v>0.84524503730435296</v>
      </c>
      <c r="L532" s="152">
        <v>297313.26130000001</v>
      </c>
      <c r="M532" s="151">
        <v>36397</v>
      </c>
      <c r="N532">
        <v>96</v>
      </c>
      <c r="O532">
        <v>37.177781000000003</v>
      </c>
      <c r="P532">
        <v>0</v>
      </c>
      <c r="Q532">
        <v>-11.990629999999999</v>
      </c>
      <c r="R532">
        <v>14765.9</v>
      </c>
      <c r="S532">
        <v>1428.1832999999999</v>
      </c>
      <c r="T532">
        <v>1671.5867662399401</v>
      </c>
      <c r="U532">
        <v>0.27692805888431798</v>
      </c>
      <c r="V532">
        <v>0.145811240055811</v>
      </c>
      <c r="W532">
        <v>3.3539042222381402E-3</v>
      </c>
      <c r="X532">
        <v>12615.8</v>
      </c>
      <c r="Y532">
        <v>115.76</v>
      </c>
      <c r="Z532">
        <v>60014.338890808598</v>
      </c>
      <c r="AA532">
        <v>14.795454545454501</v>
      </c>
      <c r="AB532">
        <v>12.3374507601935</v>
      </c>
      <c r="AC532">
        <v>10</v>
      </c>
      <c r="AD532">
        <v>142.81833</v>
      </c>
      <c r="AE532">
        <v>0.37740000000000001</v>
      </c>
      <c r="AF532">
        <v>0.108114341587234</v>
      </c>
      <c r="AG532">
        <v>0.20165565914261499</v>
      </c>
      <c r="AH532">
        <v>0.326616357211231</v>
      </c>
      <c r="AI532">
        <v>202.184831596897</v>
      </c>
      <c r="AJ532">
        <v>5.9095580020570901</v>
      </c>
      <c r="AK532">
        <v>1.0850060085123501</v>
      </c>
      <c r="AL532">
        <v>3.0066497089248099</v>
      </c>
      <c r="AM532">
        <v>3</v>
      </c>
      <c r="AN532">
        <v>1.2386797217927401</v>
      </c>
      <c r="AO532">
        <v>97</v>
      </c>
      <c r="AP532">
        <v>0</v>
      </c>
      <c r="AQ532">
        <v>7.21</v>
      </c>
      <c r="AR532">
        <v>2.9819050568972401</v>
      </c>
      <c r="AS532">
        <v>265717.08</v>
      </c>
      <c r="AT532">
        <v>0.49843041856041898</v>
      </c>
      <c r="AU532">
        <v>21088427.359999999</v>
      </c>
    </row>
    <row r="533" spans="1:47" ht="14.5" x14ac:dyDescent="0.35">
      <c r="A533" s="150" t="s">
        <v>1292</v>
      </c>
      <c r="B533" s="150" t="s">
        <v>617</v>
      </c>
      <c r="C533" t="s">
        <v>140</v>
      </c>
      <c r="D533" t="s">
        <v>2088</v>
      </c>
      <c r="E533">
        <v>41.085999999999999</v>
      </c>
      <c r="F533" t="s">
        <v>2027</v>
      </c>
      <c r="G533" s="151">
        <v>-3936616</v>
      </c>
      <c r="H533">
        <v>0.71791475596325505</v>
      </c>
      <c r="I533">
        <v>-4449910</v>
      </c>
      <c r="J533">
        <v>3.3683408927055098E-3</v>
      </c>
      <c r="K533">
        <v>0.81056836620328498</v>
      </c>
      <c r="L533" s="152">
        <v>71276.704800000007</v>
      </c>
      <c r="M533" s="151">
        <v>27372</v>
      </c>
      <c r="N533">
        <v>50</v>
      </c>
      <c r="O533">
        <v>614.85213099999999</v>
      </c>
      <c r="P533">
        <v>94.414049000000006</v>
      </c>
      <c r="Q533">
        <v>46.771092000000003</v>
      </c>
      <c r="R533">
        <v>18173.599999999999</v>
      </c>
      <c r="S533">
        <v>2492.0160470000001</v>
      </c>
      <c r="T533">
        <v>3568.5198210118101</v>
      </c>
      <c r="U533">
        <v>0.99926699629314197</v>
      </c>
      <c r="V533">
        <v>0.15280785830349</v>
      </c>
      <c r="W533">
        <v>8.6822731442868593E-3</v>
      </c>
      <c r="X533">
        <v>12691.2</v>
      </c>
      <c r="Y533">
        <v>198.28</v>
      </c>
      <c r="Z533">
        <v>56173.151452491402</v>
      </c>
      <c r="AA533">
        <v>10.5352112676056</v>
      </c>
      <c r="AB533">
        <v>12.568166466612899</v>
      </c>
      <c r="AC533">
        <v>27</v>
      </c>
      <c r="AD533">
        <v>92.296890629629601</v>
      </c>
      <c r="AE533">
        <v>0.37740000000000001</v>
      </c>
      <c r="AF533">
        <v>0.10421561098472699</v>
      </c>
      <c r="AG533">
        <v>0.14465780460609901</v>
      </c>
      <c r="AH533">
        <v>0.26006203257092197</v>
      </c>
      <c r="AI533">
        <v>231.50613363606499</v>
      </c>
      <c r="AJ533">
        <v>6.0138899183071404</v>
      </c>
      <c r="AK533">
        <v>1.3728601167932299</v>
      </c>
      <c r="AL533">
        <v>3.2897892244464999</v>
      </c>
      <c r="AM533">
        <v>3.01</v>
      </c>
      <c r="AN533">
        <v>0.905512526661302</v>
      </c>
      <c r="AO533">
        <v>31</v>
      </c>
      <c r="AP533">
        <v>4.2776998597475503E-2</v>
      </c>
      <c r="AQ533">
        <v>42.13</v>
      </c>
      <c r="AR533">
        <v>4.1984043798368704</v>
      </c>
      <c r="AS533">
        <v>-40062.909999999902</v>
      </c>
      <c r="AT533">
        <v>0.65073595589268096</v>
      </c>
      <c r="AU533">
        <v>45288849.619999997</v>
      </c>
    </row>
    <row r="534" spans="1:47" ht="14.5" x14ac:dyDescent="0.35">
      <c r="A534" s="150" t="s">
        <v>1293</v>
      </c>
      <c r="B534" s="150" t="s">
        <v>304</v>
      </c>
      <c r="C534" t="s">
        <v>271</v>
      </c>
      <c r="D534" t="s">
        <v>2087</v>
      </c>
      <c r="E534">
        <v>76.706999999999994</v>
      </c>
      <c r="F534" t="s">
        <v>2028</v>
      </c>
      <c r="G534" s="151">
        <v>1619862</v>
      </c>
      <c r="H534">
        <v>0.241543081679227</v>
      </c>
      <c r="I534">
        <v>1443641</v>
      </c>
      <c r="J534">
        <v>1.4517241890685999E-3</v>
      </c>
      <c r="K534">
        <v>0.79427491227048297</v>
      </c>
      <c r="L534" s="152">
        <v>187293.94380000001</v>
      </c>
      <c r="M534" s="151">
        <v>39945</v>
      </c>
      <c r="N534">
        <v>241</v>
      </c>
      <c r="O534">
        <v>61.007188999999997</v>
      </c>
      <c r="P534">
        <v>29.42</v>
      </c>
      <c r="Q534">
        <v>-78.664856</v>
      </c>
      <c r="R534">
        <v>12918.4</v>
      </c>
      <c r="S534">
        <v>3915.4484779999998</v>
      </c>
      <c r="T534">
        <v>4673.24154008402</v>
      </c>
      <c r="U534">
        <v>0.21843558989617201</v>
      </c>
      <c r="V534">
        <v>0.14166238353449701</v>
      </c>
      <c r="W534">
        <v>2.6731183308396501E-2</v>
      </c>
      <c r="X534">
        <v>10823.6</v>
      </c>
      <c r="Y534">
        <v>259.52</v>
      </c>
      <c r="Z534">
        <v>70502.530864673303</v>
      </c>
      <c r="AA534">
        <v>14.404332129963899</v>
      </c>
      <c r="AB534">
        <v>15.0872706458076</v>
      </c>
      <c r="AC534">
        <v>48</v>
      </c>
      <c r="AD534">
        <v>81.571843291666696</v>
      </c>
      <c r="AE534">
        <v>0.23899999999999999</v>
      </c>
      <c r="AF534">
        <v>0.116555157900537</v>
      </c>
      <c r="AG534">
        <v>0.18548768780219099</v>
      </c>
      <c r="AH534">
        <v>0.303818498345578</v>
      </c>
      <c r="AI534">
        <v>170.971729997567</v>
      </c>
      <c r="AJ534">
        <v>5.6923737024428203</v>
      </c>
      <c r="AK534">
        <v>0.91702820753744596</v>
      </c>
      <c r="AL534">
        <v>4.1404773008719298</v>
      </c>
      <c r="AM534">
        <v>1.1000000000000001</v>
      </c>
      <c r="AN534">
        <v>0.87876913935058798</v>
      </c>
      <c r="AO534">
        <v>39</v>
      </c>
      <c r="AP534">
        <v>0.14081145584725499</v>
      </c>
      <c r="AQ534">
        <v>40.79</v>
      </c>
      <c r="AR534">
        <v>2.7262900090174802</v>
      </c>
      <c r="AS534">
        <v>1348001.31</v>
      </c>
      <c r="AT534">
        <v>0.73855453301720697</v>
      </c>
      <c r="AU534">
        <v>50581459.18</v>
      </c>
    </row>
    <row r="535" spans="1:47" ht="14.5" x14ac:dyDescent="0.35">
      <c r="A535" s="150" t="s">
        <v>1294</v>
      </c>
      <c r="B535" s="150" t="s">
        <v>748</v>
      </c>
      <c r="C535" t="s">
        <v>148</v>
      </c>
      <c r="D535" t="s">
        <v>2085</v>
      </c>
      <c r="E535">
        <v>90.722999999999999</v>
      </c>
      <c r="F535" t="s">
        <v>2029</v>
      </c>
      <c r="G535" s="151">
        <v>-2996149</v>
      </c>
      <c r="H535">
        <v>0.37023233226081198</v>
      </c>
      <c r="I535">
        <v>-2452689</v>
      </c>
      <c r="J535">
        <v>8.9847956653468994E-3</v>
      </c>
      <c r="K535">
        <v>0.620930512040755</v>
      </c>
      <c r="L535" s="152">
        <v>320199.49170000001</v>
      </c>
      <c r="M535" s="151">
        <v>39014</v>
      </c>
      <c r="N535">
        <v>59</v>
      </c>
      <c r="O535">
        <v>24.505172000000002</v>
      </c>
      <c r="P535">
        <v>1</v>
      </c>
      <c r="Q535">
        <v>-24.343357000000001</v>
      </c>
      <c r="R535">
        <v>12660.6</v>
      </c>
      <c r="S535">
        <v>1228.776715</v>
      </c>
      <c r="T535">
        <v>1434.29231485681</v>
      </c>
      <c r="U535">
        <v>0.350504803957016</v>
      </c>
      <c r="V535">
        <v>0.106276044608882</v>
      </c>
      <c r="W535">
        <v>3.25394595959625E-3</v>
      </c>
      <c r="X535">
        <v>10846.5</v>
      </c>
      <c r="Y535">
        <v>93.46</v>
      </c>
      <c r="Z535">
        <v>56129.489193237801</v>
      </c>
      <c r="AA535">
        <v>15.9381443298969</v>
      </c>
      <c r="AB535">
        <v>13.147621602824699</v>
      </c>
      <c r="AC535">
        <v>13</v>
      </c>
      <c r="AD535">
        <v>94.521285769230801</v>
      </c>
      <c r="AE535">
        <v>0.52839999999999998</v>
      </c>
      <c r="AF535">
        <v>0.121160716099005</v>
      </c>
      <c r="AG535">
        <v>0.163281145899211</v>
      </c>
      <c r="AH535">
        <v>0.28808150812535899</v>
      </c>
      <c r="AI535">
        <v>182.92501579507899</v>
      </c>
      <c r="AJ535">
        <v>4.9218172475464304</v>
      </c>
      <c r="AK535">
        <v>1.2005203893688801</v>
      </c>
      <c r="AL535">
        <v>2.8524510397110001</v>
      </c>
      <c r="AM535">
        <v>5</v>
      </c>
      <c r="AN535">
        <v>1.0861956464856499</v>
      </c>
      <c r="AO535">
        <v>95</v>
      </c>
      <c r="AP535">
        <v>3.1446540880503099E-3</v>
      </c>
      <c r="AQ535">
        <v>6.61</v>
      </c>
      <c r="AR535">
        <v>4.2158138289535598</v>
      </c>
      <c r="AS535">
        <v>17768.54</v>
      </c>
      <c r="AT535">
        <v>0.55959900104570404</v>
      </c>
      <c r="AU535">
        <v>15557045.890000001</v>
      </c>
    </row>
    <row r="536" spans="1:47" ht="14.5" x14ac:dyDescent="0.35">
      <c r="A536" s="150" t="s">
        <v>1295</v>
      </c>
      <c r="B536" s="150" t="s">
        <v>718</v>
      </c>
      <c r="C536" t="s">
        <v>99</v>
      </c>
      <c r="D536" t="s">
        <v>2085</v>
      </c>
      <c r="E536">
        <v>95.018000000000001</v>
      </c>
      <c r="F536" t="s">
        <v>2030</v>
      </c>
      <c r="G536" s="151">
        <v>36468</v>
      </c>
      <c r="H536">
        <v>0.52102109553061005</v>
      </c>
      <c r="I536">
        <v>36468</v>
      </c>
      <c r="J536">
        <v>1.20726011111445E-2</v>
      </c>
      <c r="K536">
        <v>0.77129133331050204</v>
      </c>
      <c r="L536" s="152">
        <v>178958.20790000001</v>
      </c>
      <c r="M536" s="151">
        <v>40023</v>
      </c>
      <c r="N536">
        <v>104</v>
      </c>
      <c r="O536">
        <v>13.943092</v>
      </c>
      <c r="P536">
        <v>0</v>
      </c>
      <c r="Q536">
        <v>-28.024920000000002</v>
      </c>
      <c r="R536">
        <v>11398.3</v>
      </c>
      <c r="S536">
        <v>1254.5266839999999</v>
      </c>
      <c r="T536">
        <v>1455.70128996127</v>
      </c>
      <c r="U536">
        <v>0.25176169708320101</v>
      </c>
      <c r="V536">
        <v>0.13530114517675701</v>
      </c>
      <c r="W536">
        <v>3.2621745333876102E-3</v>
      </c>
      <c r="X536">
        <v>9823</v>
      </c>
      <c r="Y536">
        <v>83.25</v>
      </c>
      <c r="Z536">
        <v>60111.358078078098</v>
      </c>
      <c r="AA536">
        <v>16.5104166666667</v>
      </c>
      <c r="AB536">
        <v>15.069389597597601</v>
      </c>
      <c r="AC536">
        <v>9.5500000000000007</v>
      </c>
      <c r="AD536">
        <v>131.364050680628</v>
      </c>
      <c r="AE536">
        <v>0.3019</v>
      </c>
      <c r="AF536">
        <v>0.11381549700220001</v>
      </c>
      <c r="AG536">
        <v>0.18760391996999101</v>
      </c>
      <c r="AH536">
        <v>0.31405209547825602</v>
      </c>
      <c r="AI536">
        <v>176.93924157295999</v>
      </c>
      <c r="AJ536">
        <v>6.9310765626759796</v>
      </c>
      <c r="AK536">
        <v>1.23892348237414</v>
      </c>
      <c r="AL536">
        <v>3.30551890978714</v>
      </c>
      <c r="AM536">
        <v>0.38</v>
      </c>
      <c r="AN536">
        <v>0.95375026848242705</v>
      </c>
      <c r="AO536">
        <v>45</v>
      </c>
      <c r="AP536">
        <v>6.4516129032258104E-2</v>
      </c>
      <c r="AQ536">
        <v>15.93</v>
      </c>
      <c r="AR536">
        <v>2.9594951587263401</v>
      </c>
      <c r="AS536">
        <v>346637.64</v>
      </c>
      <c r="AT536">
        <v>0.57193770388634602</v>
      </c>
      <c r="AU536">
        <v>14299412.49</v>
      </c>
    </row>
    <row r="537" spans="1:47" ht="14.5" x14ac:dyDescent="0.35">
      <c r="A537" s="150" t="s">
        <v>1296</v>
      </c>
      <c r="B537" s="150" t="s">
        <v>661</v>
      </c>
      <c r="C537" t="s">
        <v>170</v>
      </c>
      <c r="D537" t="s">
        <v>2086</v>
      </c>
      <c r="E537">
        <v>72.634</v>
      </c>
      <c r="F537" t="s">
        <v>1811</v>
      </c>
      <c r="G537" s="151">
        <v>674478</v>
      </c>
      <c r="H537">
        <v>0.63696192510847205</v>
      </c>
      <c r="I537">
        <v>675335</v>
      </c>
      <c r="J537">
        <v>1.6541561217011998E-2</v>
      </c>
      <c r="K537">
        <v>0.71421445525704097</v>
      </c>
      <c r="L537" s="152">
        <v>174936.05</v>
      </c>
      <c r="M537" s="151">
        <v>34564</v>
      </c>
      <c r="N537">
        <v>139</v>
      </c>
      <c r="O537">
        <v>25.134101999999999</v>
      </c>
      <c r="P537">
        <v>1</v>
      </c>
      <c r="Q537">
        <v>36.848354</v>
      </c>
      <c r="R537">
        <v>14683.3</v>
      </c>
      <c r="S537">
        <v>734.99395200000004</v>
      </c>
      <c r="T537">
        <v>898.81148795872502</v>
      </c>
      <c r="U537">
        <v>0.285076847816021</v>
      </c>
      <c r="V537">
        <v>0.12418182728121301</v>
      </c>
      <c r="W537">
        <v>4.0816662393434204E-3</v>
      </c>
      <c r="X537">
        <v>12007.1</v>
      </c>
      <c r="Y537">
        <v>57.73</v>
      </c>
      <c r="Z537">
        <v>55297.719036895898</v>
      </c>
      <c r="AA537">
        <v>11.550724637681199</v>
      </c>
      <c r="AB537">
        <v>12.7315772042266</v>
      </c>
      <c r="AC537">
        <v>5</v>
      </c>
      <c r="AD537">
        <v>146.99879039999999</v>
      </c>
      <c r="AE537">
        <v>0.60389999999999999</v>
      </c>
      <c r="AF537">
        <v>0.12807336192326901</v>
      </c>
      <c r="AG537">
        <v>0.18349494205584799</v>
      </c>
      <c r="AH537">
        <v>0.32263071748238598</v>
      </c>
      <c r="AI537">
        <v>261.50691373308098</v>
      </c>
      <c r="AJ537">
        <v>6.03174000811629</v>
      </c>
      <c r="AK537">
        <v>1.10364811712434</v>
      </c>
      <c r="AL537">
        <v>2.4453958253124299</v>
      </c>
      <c r="AM537">
        <v>2</v>
      </c>
      <c r="AN537">
        <v>1.09835582118304</v>
      </c>
      <c r="AO537">
        <v>60</v>
      </c>
      <c r="AP537">
        <v>0.95774647887323905</v>
      </c>
      <c r="AQ537">
        <v>4.53</v>
      </c>
      <c r="AR537">
        <v>3.2996114674789498</v>
      </c>
      <c r="AS537">
        <v>148836.39000000001</v>
      </c>
      <c r="AT537">
        <v>0.66116946164416301</v>
      </c>
      <c r="AU537">
        <v>10792103.029999999</v>
      </c>
    </row>
    <row r="538" spans="1:47" ht="14.5" x14ac:dyDescent="0.35">
      <c r="A538" s="150" t="s">
        <v>1297</v>
      </c>
      <c r="B538" s="150" t="s">
        <v>729</v>
      </c>
      <c r="C538" t="s">
        <v>97</v>
      </c>
      <c r="D538" t="s">
        <v>2089</v>
      </c>
      <c r="E538">
        <v>89.6</v>
      </c>
      <c r="F538" t="s">
        <v>2031</v>
      </c>
      <c r="G538" s="151">
        <v>-4009670</v>
      </c>
      <c r="H538">
        <v>0.47870153277856498</v>
      </c>
      <c r="I538">
        <v>-3859283</v>
      </c>
      <c r="J538">
        <v>5.6851990807833402E-3</v>
      </c>
      <c r="K538">
        <v>0.91479425339030596</v>
      </c>
      <c r="L538" s="152">
        <v>250448.82339999999</v>
      </c>
      <c r="M538" s="151">
        <v>48709</v>
      </c>
      <c r="N538">
        <v>115</v>
      </c>
      <c r="O538">
        <v>31.823777</v>
      </c>
      <c r="P538">
        <v>0</v>
      </c>
      <c r="Q538">
        <v>-11.725113</v>
      </c>
      <c r="R538">
        <v>14599.7</v>
      </c>
      <c r="S538">
        <v>4038.0063169999999</v>
      </c>
      <c r="T538">
        <v>4718.99748264338</v>
      </c>
      <c r="U538">
        <v>0.14457150761312201</v>
      </c>
      <c r="V538">
        <v>0.115769371640634</v>
      </c>
      <c r="W538">
        <v>2.4084138647968299E-2</v>
      </c>
      <c r="X538">
        <v>12492.9</v>
      </c>
      <c r="Y538">
        <v>262.91000000000003</v>
      </c>
      <c r="Z538">
        <v>79709.989654254299</v>
      </c>
      <c r="AA538">
        <v>12.9268292682927</v>
      </c>
      <c r="AB538">
        <v>15.358892080940199</v>
      </c>
      <c r="AC538">
        <v>31</v>
      </c>
      <c r="AD538">
        <v>130.258268290323</v>
      </c>
      <c r="AE538">
        <v>0.47810000000000002</v>
      </c>
      <c r="AF538">
        <v>0.11732188713188101</v>
      </c>
      <c r="AG538">
        <v>0.15007082656297599</v>
      </c>
      <c r="AH538">
        <v>0.28135464794151199</v>
      </c>
      <c r="AI538">
        <v>173.11884755033199</v>
      </c>
      <c r="AJ538">
        <v>5.2803090600882596</v>
      </c>
      <c r="AK538">
        <v>1.2104452296314301</v>
      </c>
      <c r="AL538">
        <v>3.1607116321319499</v>
      </c>
      <c r="AM538">
        <v>2.75</v>
      </c>
      <c r="AN538">
        <v>1.16938114300227</v>
      </c>
      <c r="AO538">
        <v>23</v>
      </c>
      <c r="AP538">
        <v>0.11951754385964899</v>
      </c>
      <c r="AQ538">
        <v>110.35</v>
      </c>
      <c r="AR538">
        <v>2.9705631196536699</v>
      </c>
      <c r="AS538">
        <v>609917.93000000005</v>
      </c>
      <c r="AT538">
        <v>0.44324678884184499</v>
      </c>
      <c r="AU538">
        <v>58953771.479999997</v>
      </c>
    </row>
    <row r="539" spans="1:47" ht="14.5" x14ac:dyDescent="0.35">
      <c r="A539" s="150" t="s">
        <v>1298</v>
      </c>
      <c r="B539" s="150" t="s">
        <v>416</v>
      </c>
      <c r="C539" t="s">
        <v>112</v>
      </c>
      <c r="D539" t="s">
        <v>2088</v>
      </c>
      <c r="E539">
        <v>73.760999999999996</v>
      </c>
      <c r="F539" t="s">
        <v>1724</v>
      </c>
      <c r="G539" s="151">
        <v>-296269</v>
      </c>
      <c r="H539">
        <v>0.120311016219098</v>
      </c>
      <c r="I539">
        <v>-296269</v>
      </c>
      <c r="J539">
        <v>8.6028663590992996E-3</v>
      </c>
      <c r="K539">
        <v>0.83212974972100895</v>
      </c>
      <c r="L539" s="152">
        <v>294198.70730000001</v>
      </c>
      <c r="M539" s="151">
        <v>35179.5</v>
      </c>
      <c r="N539">
        <v>50</v>
      </c>
      <c r="O539">
        <v>15.913538000000001</v>
      </c>
      <c r="P539">
        <v>0</v>
      </c>
      <c r="Q539">
        <v>53.366774999999997</v>
      </c>
      <c r="R539">
        <v>13573.1</v>
      </c>
      <c r="S539">
        <v>1407.4364909999999</v>
      </c>
      <c r="T539">
        <v>1706.8938431188101</v>
      </c>
      <c r="U539">
        <v>0.319434748832301</v>
      </c>
      <c r="V539">
        <v>0.157502230770283</v>
      </c>
      <c r="W539">
        <v>7.1051163330964099E-4</v>
      </c>
      <c r="X539">
        <v>11191.9</v>
      </c>
      <c r="Y539">
        <v>106.5</v>
      </c>
      <c r="Z539">
        <v>64655.314553990604</v>
      </c>
      <c r="AA539">
        <v>16.364485981308398</v>
      </c>
      <c r="AB539">
        <v>13.215366112676101</v>
      </c>
      <c r="AC539">
        <v>21.5</v>
      </c>
      <c r="AD539">
        <v>65.462162372093005</v>
      </c>
      <c r="AE539">
        <v>0.42770000000000002</v>
      </c>
      <c r="AF539">
        <v>0.103228416140797</v>
      </c>
      <c r="AG539">
        <v>0.192664324783551</v>
      </c>
      <c r="AH539">
        <v>0.29861498499924399</v>
      </c>
      <c r="AI539">
        <v>161.75792048580601</v>
      </c>
      <c r="AJ539">
        <v>7.5906969920584704</v>
      </c>
      <c r="AK539">
        <v>1.2550103222292499</v>
      </c>
      <c r="AL539">
        <v>3.8821445199943798</v>
      </c>
      <c r="AM539">
        <v>0</v>
      </c>
      <c r="AN539">
        <v>1.90878560978503</v>
      </c>
      <c r="AO539">
        <v>148</v>
      </c>
      <c r="AP539">
        <v>8.1855388813096893E-3</v>
      </c>
      <c r="AQ539">
        <v>4.95</v>
      </c>
      <c r="AR539">
        <v>19.826970113156001</v>
      </c>
      <c r="AS539">
        <v>40103.890000000101</v>
      </c>
      <c r="AT539">
        <v>0.38064476568508498</v>
      </c>
      <c r="AU539">
        <v>19103346.239999998</v>
      </c>
    </row>
    <row r="540" spans="1:47" ht="14.5" x14ac:dyDescent="0.35">
      <c r="A540" s="150" t="s">
        <v>1299</v>
      </c>
      <c r="B540" s="150" t="s">
        <v>683</v>
      </c>
      <c r="C540" t="s">
        <v>142</v>
      </c>
      <c r="D540" t="s">
        <v>2086</v>
      </c>
      <c r="E540">
        <v>76.906999999999996</v>
      </c>
      <c r="F540" t="s">
        <v>2032</v>
      </c>
      <c r="G540" s="151">
        <v>-684022</v>
      </c>
      <c r="H540">
        <v>0.38977250240182498</v>
      </c>
      <c r="I540">
        <v>207226</v>
      </c>
      <c r="J540">
        <v>1.07309686709075E-2</v>
      </c>
      <c r="K540">
        <v>0.78952179660158195</v>
      </c>
      <c r="L540" s="152">
        <v>138683.48319999999</v>
      </c>
      <c r="M540" s="151">
        <v>36563.5</v>
      </c>
      <c r="N540">
        <v>39</v>
      </c>
      <c r="O540">
        <v>62.300524000000003</v>
      </c>
      <c r="P540">
        <v>50.285713999999999</v>
      </c>
      <c r="Q540">
        <v>271.662958</v>
      </c>
      <c r="R540">
        <v>12963.3</v>
      </c>
      <c r="S540">
        <v>2017.0094939999999</v>
      </c>
      <c r="T540">
        <v>2394.11990126403</v>
      </c>
      <c r="U540">
        <v>0.46069314237942799</v>
      </c>
      <c r="V540">
        <v>0.115048424754713</v>
      </c>
      <c r="W540">
        <v>2.2989291888776799E-3</v>
      </c>
      <c r="X540">
        <v>10921.4</v>
      </c>
      <c r="Y540">
        <v>111</v>
      </c>
      <c r="Z540">
        <v>65893.0720720721</v>
      </c>
      <c r="AA540">
        <v>14.5675675675676</v>
      </c>
      <c r="AB540">
        <v>18.171256702702699</v>
      </c>
      <c r="AC540">
        <v>10</v>
      </c>
      <c r="AD540">
        <v>201.70094940000001</v>
      </c>
      <c r="AE540">
        <v>0.40260000000000001</v>
      </c>
      <c r="AF540">
        <v>9.4344714656520903E-2</v>
      </c>
      <c r="AG540">
        <v>0.17737269882596499</v>
      </c>
      <c r="AH540">
        <v>0.301943780585469</v>
      </c>
      <c r="AI540">
        <v>168.310561259064</v>
      </c>
      <c r="AJ540">
        <v>9.8208770369148493</v>
      </c>
      <c r="AK540">
        <v>1.2454178105595599</v>
      </c>
      <c r="AL540" t="s">
        <v>1553</v>
      </c>
      <c r="AM540">
        <v>0.5</v>
      </c>
      <c r="AN540">
        <v>0.82018474009341502</v>
      </c>
      <c r="AO540">
        <v>63</v>
      </c>
      <c r="AP540">
        <v>2.6206896551724101E-2</v>
      </c>
      <c r="AQ540">
        <v>11.08</v>
      </c>
      <c r="AR540">
        <v>2.4917872556975298</v>
      </c>
      <c r="AS540">
        <v>623446.35</v>
      </c>
      <c r="AT540">
        <v>0.59876322580716201</v>
      </c>
      <c r="AU540">
        <v>26147129.219999999</v>
      </c>
    </row>
    <row r="541" spans="1:47" ht="14.5" x14ac:dyDescent="0.35">
      <c r="A541" s="150" t="s">
        <v>1300</v>
      </c>
      <c r="B541" s="150" t="s">
        <v>451</v>
      </c>
      <c r="C541" t="s">
        <v>167</v>
      </c>
      <c r="D541" t="s">
        <v>2088</v>
      </c>
      <c r="E541">
        <v>78.323999999999998</v>
      </c>
      <c r="F541" t="s">
        <v>2033</v>
      </c>
      <c r="G541" s="151">
        <v>795024</v>
      </c>
      <c r="H541">
        <v>0.42652673122551599</v>
      </c>
      <c r="I541">
        <v>803128</v>
      </c>
      <c r="J541">
        <v>0.150570404803964</v>
      </c>
      <c r="K541">
        <v>0.67770016531562705</v>
      </c>
      <c r="L541" s="152">
        <v>322658.84370000003</v>
      </c>
      <c r="M541" s="151">
        <v>33373</v>
      </c>
      <c r="N541">
        <v>49</v>
      </c>
      <c r="O541">
        <v>16.769964999999999</v>
      </c>
      <c r="P541">
        <v>0</v>
      </c>
      <c r="Q541">
        <v>113.323367</v>
      </c>
      <c r="R541">
        <v>13509</v>
      </c>
      <c r="S541">
        <v>1097.785341</v>
      </c>
      <c r="T541">
        <v>1280.5093640053001</v>
      </c>
      <c r="U541">
        <v>0.37667024467946503</v>
      </c>
      <c r="V541">
        <v>0.113707669740145</v>
      </c>
      <c r="W541">
        <v>2.26633651141093E-3</v>
      </c>
      <c r="X541">
        <v>11581.3</v>
      </c>
      <c r="Y541">
        <v>83.95</v>
      </c>
      <c r="Z541">
        <v>60310.895890410997</v>
      </c>
      <c r="AA541">
        <v>16.510638297872301</v>
      </c>
      <c r="AB541">
        <v>13.0766568314473</v>
      </c>
      <c r="AC541">
        <v>9.75</v>
      </c>
      <c r="AD541">
        <v>112.593368307692</v>
      </c>
      <c r="AE541">
        <v>0.40260000000000001</v>
      </c>
      <c r="AF541">
        <v>9.9401083234939E-2</v>
      </c>
      <c r="AG541">
        <v>0.20063092884292799</v>
      </c>
      <c r="AH541">
        <v>0.30366153267003998</v>
      </c>
      <c r="AI541">
        <v>174.00487405488099</v>
      </c>
      <c r="AJ541">
        <v>6.1497703905350196</v>
      </c>
      <c r="AK541">
        <v>0.98460726625484196</v>
      </c>
      <c r="AL541">
        <v>3.7149445607789802</v>
      </c>
      <c r="AM541">
        <v>4</v>
      </c>
      <c r="AN541">
        <v>1.3304571264279399</v>
      </c>
      <c r="AO541">
        <v>81</v>
      </c>
      <c r="AP541">
        <v>5.9451219512195098E-2</v>
      </c>
      <c r="AQ541">
        <v>7.62</v>
      </c>
      <c r="AR541">
        <v>3.3152757115267102</v>
      </c>
      <c r="AS541">
        <v>234154.2</v>
      </c>
      <c r="AT541">
        <v>0.66211082295327806</v>
      </c>
      <c r="AU541">
        <v>14829939.859999999</v>
      </c>
    </row>
    <row r="542" spans="1:47" ht="14.5" x14ac:dyDescent="0.35">
      <c r="A542" s="150" t="s">
        <v>1301</v>
      </c>
      <c r="B542" s="150" t="s">
        <v>305</v>
      </c>
      <c r="C542" t="s">
        <v>121</v>
      </c>
      <c r="D542" t="s">
        <v>2087</v>
      </c>
      <c r="E542">
        <v>89.981999999999999</v>
      </c>
      <c r="F542" t="s">
        <v>2034</v>
      </c>
      <c r="G542" s="151">
        <v>-3775086</v>
      </c>
      <c r="H542">
        <v>0.32937434721615799</v>
      </c>
      <c r="I542">
        <v>-3789080</v>
      </c>
      <c r="J542">
        <v>0</v>
      </c>
      <c r="K542">
        <v>0.84879058127609097</v>
      </c>
      <c r="L542" s="152">
        <v>386932.90240000002</v>
      </c>
      <c r="M542" s="151">
        <v>72533</v>
      </c>
      <c r="N542">
        <v>63</v>
      </c>
      <c r="O542">
        <v>35.940486999999997</v>
      </c>
      <c r="P542">
        <v>0</v>
      </c>
      <c r="Q542">
        <v>-6.3023259999999999</v>
      </c>
      <c r="R542">
        <v>17505.8</v>
      </c>
      <c r="S542">
        <v>6191.1409199999998</v>
      </c>
      <c r="T542">
        <v>7569.6469380639801</v>
      </c>
      <c r="U542">
        <v>4.0524726741319302E-2</v>
      </c>
      <c r="V542">
        <v>0.179408832613036</v>
      </c>
      <c r="W542">
        <v>1.7336218378308201E-2</v>
      </c>
      <c r="X542">
        <v>14317.8</v>
      </c>
      <c r="Y542">
        <v>386.05</v>
      </c>
      <c r="Z542">
        <v>88310.983292319695</v>
      </c>
      <c r="AA542">
        <v>14.931372549019599</v>
      </c>
      <c r="AB542">
        <v>16.037147830591898</v>
      </c>
      <c r="AC542">
        <v>38</v>
      </c>
      <c r="AD542">
        <v>162.92476105263199</v>
      </c>
      <c r="AE542" t="s">
        <v>1553</v>
      </c>
      <c r="AF542">
        <v>0.12440322935329901</v>
      </c>
      <c r="AG542">
        <v>0.128758486085158</v>
      </c>
      <c r="AH542">
        <v>0.25413954908207498</v>
      </c>
      <c r="AI542">
        <v>191.37668085901001</v>
      </c>
      <c r="AJ542">
        <v>6.4278582509030802</v>
      </c>
      <c r="AK542">
        <v>1.30998375308058</v>
      </c>
      <c r="AL542">
        <v>4.4453906434624102</v>
      </c>
      <c r="AM542">
        <v>2</v>
      </c>
      <c r="AN542">
        <v>0.572262914173991</v>
      </c>
      <c r="AO542">
        <v>10</v>
      </c>
      <c r="AP542">
        <v>0.110726643598616</v>
      </c>
      <c r="AQ542">
        <v>79.900000000000006</v>
      </c>
      <c r="AR542">
        <v>3.9796175492771799</v>
      </c>
      <c r="AS542">
        <v>1027102.91</v>
      </c>
      <c r="AT542">
        <v>0.51975700932501001</v>
      </c>
      <c r="AU542">
        <v>108380806.93000001</v>
      </c>
    </row>
    <row r="543" spans="1:47" ht="14.5" x14ac:dyDescent="0.35">
      <c r="A543" s="150" t="s">
        <v>1302</v>
      </c>
      <c r="B543" s="150" t="s">
        <v>388</v>
      </c>
      <c r="C543" t="s">
        <v>346</v>
      </c>
      <c r="D543" t="s">
        <v>2088</v>
      </c>
      <c r="E543">
        <v>81.037000000000006</v>
      </c>
      <c r="F543" t="s">
        <v>2035</v>
      </c>
      <c r="G543" s="151">
        <v>-23391</v>
      </c>
      <c r="H543">
        <v>0.25281181165962002</v>
      </c>
      <c r="I543">
        <v>-231993</v>
      </c>
      <c r="J543">
        <v>3.8214591346193301E-3</v>
      </c>
      <c r="K543">
        <v>0.79244082234083502</v>
      </c>
      <c r="L543" s="152">
        <v>190039.26430000001</v>
      </c>
      <c r="M543" s="151">
        <v>35796</v>
      </c>
      <c r="N543">
        <v>51</v>
      </c>
      <c r="O543">
        <v>53.071444999999997</v>
      </c>
      <c r="P543">
        <v>0</v>
      </c>
      <c r="Q543">
        <v>-27.238364000000001</v>
      </c>
      <c r="R543">
        <v>13681.4</v>
      </c>
      <c r="S543">
        <v>1521.740998</v>
      </c>
      <c r="T543">
        <v>1859.13684538393</v>
      </c>
      <c r="U543">
        <v>0.20657306296744701</v>
      </c>
      <c r="V543">
        <v>0.17222682266197301</v>
      </c>
      <c r="W543">
        <v>2.78769153592851E-2</v>
      </c>
      <c r="X543">
        <v>11198.5</v>
      </c>
      <c r="Y543">
        <v>97.95</v>
      </c>
      <c r="Z543">
        <v>64763.552833078102</v>
      </c>
      <c r="AA543">
        <v>16.351351351351401</v>
      </c>
      <c r="AB543">
        <v>15.5358958448188</v>
      </c>
      <c r="AC543">
        <v>16.5</v>
      </c>
      <c r="AD543">
        <v>92.226727151515107</v>
      </c>
      <c r="AE543">
        <v>0.3397</v>
      </c>
      <c r="AF543">
        <v>0.114203833965885</v>
      </c>
      <c r="AG543">
        <v>0.18861603258302301</v>
      </c>
      <c r="AH543">
        <v>0.30667347130675499</v>
      </c>
      <c r="AI543">
        <v>158.312748566691</v>
      </c>
      <c r="AJ543">
        <v>7.3391061014233498</v>
      </c>
      <c r="AK543">
        <v>1.2489887966925499</v>
      </c>
      <c r="AL543">
        <v>3.1466696414858601</v>
      </c>
      <c r="AM543">
        <v>2</v>
      </c>
      <c r="AN543">
        <v>1.15162196412977</v>
      </c>
      <c r="AO543">
        <v>214</v>
      </c>
      <c r="AP543">
        <v>5.3333333333333302E-2</v>
      </c>
      <c r="AQ543">
        <v>1.99</v>
      </c>
      <c r="AR543">
        <v>3.8005242698841402</v>
      </c>
      <c r="AS543">
        <v>268182.3</v>
      </c>
      <c r="AT543">
        <v>0.54935250040639405</v>
      </c>
      <c r="AU543">
        <v>20819567.18</v>
      </c>
    </row>
    <row r="544" spans="1:47" ht="14.5" x14ac:dyDescent="0.35">
      <c r="A544" s="150" t="s">
        <v>1303</v>
      </c>
      <c r="B544" s="150" t="s">
        <v>527</v>
      </c>
      <c r="C544" t="s">
        <v>211</v>
      </c>
      <c r="D544" t="s">
        <v>2086</v>
      </c>
      <c r="E544">
        <v>70.567999999999998</v>
      </c>
      <c r="F544" t="s">
        <v>2036</v>
      </c>
      <c r="G544" s="151">
        <v>796886</v>
      </c>
      <c r="H544">
        <v>1.11516203590173</v>
      </c>
      <c r="I544">
        <v>718232</v>
      </c>
      <c r="J544">
        <v>7.9400156216325093E-3</v>
      </c>
      <c r="K544">
        <v>0.56818741699080899</v>
      </c>
      <c r="L544" s="152">
        <v>173385.66020000001</v>
      </c>
      <c r="M544" s="151">
        <v>33763</v>
      </c>
      <c r="N544">
        <v>27</v>
      </c>
      <c r="O544">
        <v>14.699489</v>
      </c>
      <c r="P544">
        <v>0</v>
      </c>
      <c r="Q544">
        <v>-127.858512</v>
      </c>
      <c r="R544">
        <v>15993.2</v>
      </c>
      <c r="S544">
        <v>393.99599599999999</v>
      </c>
      <c r="T544">
        <v>519.18279230084704</v>
      </c>
      <c r="U544">
        <v>0.57954356723970402</v>
      </c>
      <c r="V544">
        <v>0.25384355682639997</v>
      </c>
      <c r="W544">
        <v>1.82594723627597E-2</v>
      </c>
      <c r="X544">
        <v>12136.9</v>
      </c>
      <c r="Y544">
        <v>39.590000000000003</v>
      </c>
      <c r="Z544">
        <v>51348.717605455902</v>
      </c>
      <c r="AA544">
        <v>13.883720930232601</v>
      </c>
      <c r="AB544">
        <v>9.9519069461985392</v>
      </c>
      <c r="AC544">
        <v>6.3</v>
      </c>
      <c r="AD544">
        <v>62.539046984126998</v>
      </c>
      <c r="AE544">
        <v>0.51590000000000003</v>
      </c>
      <c r="AF544">
        <v>0.110134377019449</v>
      </c>
      <c r="AG544">
        <v>0.15768818470284299</v>
      </c>
      <c r="AH544">
        <v>0.29197753792929498</v>
      </c>
      <c r="AI544">
        <v>306.70362447033602</v>
      </c>
      <c r="AJ544">
        <v>8.6231330685203602</v>
      </c>
      <c r="AK544">
        <v>1.7926575637206199</v>
      </c>
      <c r="AL544">
        <v>2.84921077457795</v>
      </c>
      <c r="AM544">
        <v>0.5</v>
      </c>
      <c r="AN544">
        <v>1.46556762843657</v>
      </c>
      <c r="AO544">
        <v>98</v>
      </c>
      <c r="AP544">
        <v>1.1111111111111099E-2</v>
      </c>
      <c r="AQ544">
        <v>1.81</v>
      </c>
      <c r="AR544">
        <v>3.05191523101018</v>
      </c>
      <c r="AS544">
        <v>124489</v>
      </c>
      <c r="AT544">
        <v>0.84576437618867994</v>
      </c>
      <c r="AU544">
        <v>6301259.2699999996</v>
      </c>
    </row>
    <row r="545" spans="1:47" ht="14.5" x14ac:dyDescent="0.35">
      <c r="A545" s="150" t="s">
        <v>1304</v>
      </c>
      <c r="B545" s="150" t="s">
        <v>306</v>
      </c>
      <c r="C545" t="s">
        <v>307</v>
      </c>
      <c r="D545" t="s">
        <v>2085</v>
      </c>
      <c r="E545">
        <v>70.772000000000006</v>
      </c>
      <c r="F545" t="s">
        <v>2037</v>
      </c>
      <c r="G545" s="151">
        <v>-140483</v>
      </c>
      <c r="H545">
        <v>0.30185948383588401</v>
      </c>
      <c r="I545">
        <v>-212623</v>
      </c>
      <c r="J545">
        <v>0</v>
      </c>
      <c r="K545">
        <v>0.71412089402196899</v>
      </c>
      <c r="L545" s="152">
        <v>152502.49540000001</v>
      </c>
      <c r="M545" s="151">
        <v>33606</v>
      </c>
      <c r="N545">
        <v>91</v>
      </c>
      <c r="O545">
        <v>113.197305</v>
      </c>
      <c r="P545">
        <v>0</v>
      </c>
      <c r="Q545">
        <v>-107.19003499999999</v>
      </c>
      <c r="R545">
        <v>14053.7</v>
      </c>
      <c r="S545">
        <v>1783.902562</v>
      </c>
      <c r="T545">
        <v>2252.1139184612298</v>
      </c>
      <c r="U545">
        <v>0.39456814626179099</v>
      </c>
      <c r="V545">
        <v>0.18236664991123</v>
      </c>
      <c r="W545">
        <v>1.6088322653577799E-3</v>
      </c>
      <c r="X545">
        <v>11132</v>
      </c>
      <c r="Y545">
        <v>124.02</v>
      </c>
      <c r="Z545">
        <v>63144.798822770499</v>
      </c>
      <c r="AA545">
        <v>14.266187050359701</v>
      </c>
      <c r="AB545">
        <v>14.3839909853249</v>
      </c>
      <c r="AC545">
        <v>12</v>
      </c>
      <c r="AD545">
        <v>148.65854683333299</v>
      </c>
      <c r="AE545">
        <v>0.46550000000000002</v>
      </c>
      <c r="AF545">
        <v>0.125806539196608</v>
      </c>
      <c r="AG545">
        <v>0.15990914263979999</v>
      </c>
      <c r="AH545">
        <v>0.28925500824719003</v>
      </c>
      <c r="AI545">
        <v>157.274285029027</v>
      </c>
      <c r="AJ545">
        <v>5.9097310398414598</v>
      </c>
      <c r="AK545">
        <v>1.2750415237986601</v>
      </c>
      <c r="AL545">
        <v>3.9028507424383898</v>
      </c>
      <c r="AM545">
        <v>3.5</v>
      </c>
      <c r="AN545">
        <v>1.6143933776695101</v>
      </c>
      <c r="AO545">
        <v>53</v>
      </c>
      <c r="AP545">
        <v>2.3088023088023098E-2</v>
      </c>
      <c r="AQ545">
        <v>24.98</v>
      </c>
      <c r="AR545">
        <v>3.1197004632294498</v>
      </c>
      <c r="AS545">
        <v>489684.39</v>
      </c>
      <c r="AT545">
        <v>0.71193474872212303</v>
      </c>
      <c r="AU545">
        <v>25070467.629999999</v>
      </c>
    </row>
    <row r="546" spans="1:47" ht="14.5" x14ac:dyDescent="0.35">
      <c r="A546" s="150" t="s">
        <v>1305</v>
      </c>
      <c r="B546" s="150" t="s">
        <v>692</v>
      </c>
      <c r="C546" t="s">
        <v>249</v>
      </c>
      <c r="D546" t="s">
        <v>2087</v>
      </c>
      <c r="E546">
        <v>76.387</v>
      </c>
      <c r="F546" t="s">
        <v>2038</v>
      </c>
      <c r="G546" s="151">
        <v>927086</v>
      </c>
      <c r="H546">
        <v>1.1572180628313999</v>
      </c>
      <c r="I546">
        <v>846379</v>
      </c>
      <c r="J546">
        <v>0</v>
      </c>
      <c r="K546">
        <v>0.63970680426565996</v>
      </c>
      <c r="L546" s="152">
        <v>121339.22440000001</v>
      </c>
      <c r="M546" s="151">
        <v>35197</v>
      </c>
      <c r="N546">
        <v>10</v>
      </c>
      <c r="O546">
        <v>11.82851</v>
      </c>
      <c r="P546">
        <v>0</v>
      </c>
      <c r="Q546">
        <v>214.15311199999999</v>
      </c>
      <c r="R546">
        <v>13631.4</v>
      </c>
      <c r="S546">
        <v>985.80156399999998</v>
      </c>
      <c r="T546">
        <v>1190.0396810064201</v>
      </c>
      <c r="U546">
        <v>0.37352765145339101</v>
      </c>
      <c r="V546">
        <v>0.13047031745224499</v>
      </c>
      <c r="W546">
        <v>0</v>
      </c>
      <c r="X546">
        <v>11292</v>
      </c>
      <c r="Y546">
        <v>70.349999999999994</v>
      </c>
      <c r="Z546">
        <v>53243.284861407301</v>
      </c>
      <c r="AA546">
        <v>8.1216216216216193</v>
      </c>
      <c r="AB546">
        <v>14.0128154086709</v>
      </c>
      <c r="AC546">
        <v>7.2</v>
      </c>
      <c r="AD546">
        <v>136.916883888889</v>
      </c>
      <c r="AE546">
        <v>0.27679999999999999</v>
      </c>
      <c r="AF546">
        <v>0.10478207686223499</v>
      </c>
      <c r="AG546">
        <v>0.159409293727687</v>
      </c>
      <c r="AH546">
        <v>0.26755319681790901</v>
      </c>
      <c r="AI546">
        <v>144.82833585766201</v>
      </c>
      <c r="AJ546">
        <v>12.7846053848093</v>
      </c>
      <c r="AK546">
        <v>2.1379711007760598</v>
      </c>
      <c r="AL546">
        <v>4.9130678284257403</v>
      </c>
      <c r="AM546">
        <v>0</v>
      </c>
      <c r="AN546">
        <v>0.93969089304586295</v>
      </c>
      <c r="AO546">
        <v>49</v>
      </c>
      <c r="AP546">
        <v>0</v>
      </c>
      <c r="AQ546">
        <v>10.61</v>
      </c>
      <c r="AR546">
        <v>3.6237793800456002</v>
      </c>
      <c r="AS546">
        <v>158749.43</v>
      </c>
      <c r="AT546">
        <v>0.61277827083846803</v>
      </c>
      <c r="AU546">
        <v>13437868.98</v>
      </c>
    </row>
    <row r="547" spans="1:47" ht="14.5" x14ac:dyDescent="0.35">
      <c r="A547" s="150" t="s">
        <v>1306</v>
      </c>
      <c r="B547" s="150" t="s">
        <v>622</v>
      </c>
      <c r="C547" t="s">
        <v>140</v>
      </c>
      <c r="D547" t="s">
        <v>2086</v>
      </c>
      <c r="E547">
        <v>84.424999999999997</v>
      </c>
      <c r="F547" t="s">
        <v>2039</v>
      </c>
      <c r="G547" s="151">
        <v>2931795</v>
      </c>
      <c r="H547">
        <v>0.44249635779541202</v>
      </c>
      <c r="I547">
        <v>2910854</v>
      </c>
      <c r="J547">
        <v>0</v>
      </c>
      <c r="K547">
        <v>0.68364398807581905</v>
      </c>
      <c r="L547" s="152">
        <v>160973.6974</v>
      </c>
      <c r="M547" s="151">
        <v>41164</v>
      </c>
      <c r="N547">
        <v>107</v>
      </c>
      <c r="O547">
        <v>39.207538</v>
      </c>
      <c r="P547">
        <v>0</v>
      </c>
      <c r="Q547">
        <v>-32.874723000000003</v>
      </c>
      <c r="R547">
        <v>12483.9</v>
      </c>
      <c r="S547">
        <v>1725.55764</v>
      </c>
      <c r="T547">
        <v>2086.0917202675901</v>
      </c>
      <c r="U547">
        <v>0.28020459171679701</v>
      </c>
      <c r="V547">
        <v>0.157889131423045</v>
      </c>
      <c r="W547">
        <v>1.1590456056860599E-3</v>
      </c>
      <c r="X547">
        <v>10326.4</v>
      </c>
      <c r="Y547">
        <v>102.57</v>
      </c>
      <c r="Z547">
        <v>63827.250365603999</v>
      </c>
      <c r="AA547">
        <v>12.5809523809524</v>
      </c>
      <c r="AB547">
        <v>16.823219654869799</v>
      </c>
      <c r="AC547">
        <v>9</v>
      </c>
      <c r="AD547">
        <v>191.728626666667</v>
      </c>
      <c r="AE547">
        <v>0.23899999999999999</v>
      </c>
      <c r="AF547">
        <v>0.105321598479059</v>
      </c>
      <c r="AG547">
        <v>0.15277438445354399</v>
      </c>
      <c r="AH547">
        <v>0.27601861266755101</v>
      </c>
      <c r="AI547">
        <v>106.862266275846</v>
      </c>
      <c r="AJ547">
        <v>9.5640650878268101</v>
      </c>
      <c r="AK547">
        <v>1.27746850545291</v>
      </c>
      <c r="AL547">
        <v>4.2991548127138701</v>
      </c>
      <c r="AM547">
        <v>3.8</v>
      </c>
      <c r="AN547">
        <v>0.93782744120520301</v>
      </c>
      <c r="AO547">
        <v>61</v>
      </c>
      <c r="AP547">
        <v>1.7971758664955099E-2</v>
      </c>
      <c r="AQ547">
        <v>12.21</v>
      </c>
      <c r="AR547">
        <v>3.0502383031275602</v>
      </c>
      <c r="AS547">
        <v>362428.05</v>
      </c>
      <c r="AT547">
        <v>0.52412364246236098</v>
      </c>
      <c r="AU547">
        <v>21541714.25</v>
      </c>
    </row>
    <row r="548" spans="1:47" ht="14.5" x14ac:dyDescent="0.35">
      <c r="A548" s="150" t="s">
        <v>1307</v>
      </c>
      <c r="B548" s="150" t="s">
        <v>522</v>
      </c>
      <c r="C548" t="s">
        <v>178</v>
      </c>
      <c r="D548" t="s">
        <v>2088</v>
      </c>
      <c r="E548">
        <v>93.353999999999999</v>
      </c>
      <c r="F548" t="s">
        <v>2040</v>
      </c>
      <c r="G548" s="151">
        <v>209056</v>
      </c>
      <c r="H548">
        <v>0.199279004476762</v>
      </c>
      <c r="I548">
        <v>162975</v>
      </c>
      <c r="J548">
        <v>0</v>
      </c>
      <c r="K548">
        <v>0.68998566040029996</v>
      </c>
      <c r="L548" s="152">
        <v>312035.05440000002</v>
      </c>
      <c r="M548" s="151">
        <v>46979.5</v>
      </c>
      <c r="N548">
        <v>27</v>
      </c>
      <c r="O548">
        <v>19.090358999999999</v>
      </c>
      <c r="P548">
        <v>0</v>
      </c>
      <c r="Q548">
        <v>-6.0972390000000001</v>
      </c>
      <c r="R548">
        <v>13847.1</v>
      </c>
      <c r="S548">
        <v>1008.517014</v>
      </c>
      <c r="T548">
        <v>1185.50484036837</v>
      </c>
      <c r="U548">
        <v>8.00709991789985E-2</v>
      </c>
      <c r="V548">
        <v>0.117542909395081</v>
      </c>
      <c r="W548">
        <v>2.0738598069898299E-2</v>
      </c>
      <c r="X548">
        <v>11779.8</v>
      </c>
      <c r="Y548">
        <v>72.13</v>
      </c>
      <c r="Z548">
        <v>58613.129765700804</v>
      </c>
      <c r="AA548">
        <v>11.8481012658228</v>
      </c>
      <c r="AB548">
        <v>13.981935588520701</v>
      </c>
      <c r="AC548">
        <v>14.13</v>
      </c>
      <c r="AD548">
        <v>71.374169426751607</v>
      </c>
      <c r="AE548">
        <v>0.3145</v>
      </c>
      <c r="AF548">
        <v>0.110576611804085</v>
      </c>
      <c r="AG548">
        <v>0.16418322475133201</v>
      </c>
      <c r="AH548">
        <v>0.27965079250928598</v>
      </c>
      <c r="AI548">
        <v>0</v>
      </c>
      <c r="AJ548" t="s">
        <v>1553</v>
      </c>
      <c r="AK548" t="s">
        <v>1553</v>
      </c>
      <c r="AL548" t="s">
        <v>1553</v>
      </c>
      <c r="AM548">
        <v>1.5</v>
      </c>
      <c r="AN548">
        <v>0.91866988041325304</v>
      </c>
      <c r="AO548">
        <v>48</v>
      </c>
      <c r="AP548">
        <v>6.4885496183206104E-2</v>
      </c>
      <c r="AQ548">
        <v>10.56</v>
      </c>
      <c r="AR548">
        <v>3.9259181239632701</v>
      </c>
      <c r="AS548">
        <v>158531.48000000001</v>
      </c>
      <c r="AT548">
        <v>0.50810028057471901</v>
      </c>
      <c r="AU548">
        <v>13964987.949999999</v>
      </c>
    </row>
    <row r="549" spans="1:47" ht="14.5" x14ac:dyDescent="0.35">
      <c r="A549" s="150" t="s">
        <v>1308</v>
      </c>
      <c r="B549" s="150" t="s">
        <v>309</v>
      </c>
      <c r="C549" t="s">
        <v>310</v>
      </c>
      <c r="D549" t="s">
        <v>2085</v>
      </c>
      <c r="E549">
        <v>72.7</v>
      </c>
      <c r="F549" t="s">
        <v>1874</v>
      </c>
      <c r="G549" s="151">
        <v>1510158</v>
      </c>
      <c r="H549">
        <v>0.33187768036328102</v>
      </c>
      <c r="I549">
        <v>1215289</v>
      </c>
      <c r="J549">
        <v>1.59010967579336E-3</v>
      </c>
      <c r="K549">
        <v>0.76433710618279604</v>
      </c>
      <c r="L549" s="152">
        <v>130927.45239999999</v>
      </c>
      <c r="M549" s="151">
        <v>32415</v>
      </c>
      <c r="N549">
        <v>85</v>
      </c>
      <c r="O549">
        <v>43.642927</v>
      </c>
      <c r="P549">
        <v>0</v>
      </c>
      <c r="Q549">
        <v>-215.41533899999999</v>
      </c>
      <c r="R549">
        <v>12030.7</v>
      </c>
      <c r="S549">
        <v>1995.168312</v>
      </c>
      <c r="T549">
        <v>2476.68606820382</v>
      </c>
      <c r="U549">
        <v>0.28772036802477002</v>
      </c>
      <c r="V549">
        <v>0.18096972211735901</v>
      </c>
      <c r="W549">
        <v>1.1313495640562299E-2</v>
      </c>
      <c r="X549">
        <v>9691.7000000000007</v>
      </c>
      <c r="Y549">
        <v>143.66999999999999</v>
      </c>
      <c r="Z549">
        <v>54109.382612932401</v>
      </c>
      <c r="AA549">
        <v>12.1103448275862</v>
      </c>
      <c r="AB549">
        <v>13.8871602422218</v>
      </c>
      <c r="AC549">
        <v>14</v>
      </c>
      <c r="AD549">
        <v>142.51202228571401</v>
      </c>
      <c r="AE549">
        <v>0.36480000000000001</v>
      </c>
      <c r="AF549">
        <v>0.11348258383580501</v>
      </c>
      <c r="AG549">
        <v>0.162833724349395</v>
      </c>
      <c r="AH549">
        <v>0.29376714667367498</v>
      </c>
      <c r="AI549">
        <v>192.65041334517699</v>
      </c>
      <c r="AJ549">
        <v>5.6397758409865499</v>
      </c>
      <c r="AK549">
        <v>1.42501605224133</v>
      </c>
      <c r="AL549">
        <v>3.4551737648619798</v>
      </c>
      <c r="AM549">
        <v>2.5</v>
      </c>
      <c r="AN549">
        <v>1.53551512619241</v>
      </c>
      <c r="AO549">
        <v>71</v>
      </c>
      <c r="AP549">
        <v>0</v>
      </c>
      <c r="AQ549">
        <v>11.49</v>
      </c>
      <c r="AR549">
        <v>3.0412042891653002</v>
      </c>
      <c r="AS549">
        <v>428992.56</v>
      </c>
      <c r="AT549">
        <v>0.59993546159639599</v>
      </c>
      <c r="AU549">
        <v>24003249.789999999</v>
      </c>
    </row>
    <row r="550" spans="1:47" ht="14.5" x14ac:dyDescent="0.35">
      <c r="A550" s="150" t="s">
        <v>1309</v>
      </c>
      <c r="B550" s="150" t="s">
        <v>308</v>
      </c>
      <c r="C550" t="s">
        <v>140</v>
      </c>
      <c r="D550" t="s">
        <v>2089</v>
      </c>
      <c r="E550">
        <v>83.477999999999994</v>
      </c>
      <c r="F550" t="s">
        <v>2041</v>
      </c>
      <c r="G550" s="151">
        <v>-2386032</v>
      </c>
      <c r="H550">
        <v>0.21704103869031399</v>
      </c>
      <c r="I550">
        <v>-2272283</v>
      </c>
      <c r="J550">
        <v>1.95060826058653E-2</v>
      </c>
      <c r="K550">
        <v>0.76770805871807002</v>
      </c>
      <c r="L550" s="152">
        <v>234339.74400000001</v>
      </c>
      <c r="M550" s="151">
        <v>40094</v>
      </c>
      <c r="N550">
        <v>165</v>
      </c>
      <c r="O550">
        <v>101.96785</v>
      </c>
      <c r="P550">
        <v>66.19</v>
      </c>
      <c r="Q550">
        <v>-46.938763000000002</v>
      </c>
      <c r="R550">
        <v>14106.1</v>
      </c>
      <c r="S550">
        <v>2769.3798510000001</v>
      </c>
      <c r="T550">
        <v>3373.0580419779199</v>
      </c>
      <c r="U550">
        <v>0.29397540128199601</v>
      </c>
      <c r="V550">
        <v>0.162033835061653</v>
      </c>
      <c r="W550">
        <v>1.11262725439682E-2</v>
      </c>
      <c r="X550">
        <v>11581.6</v>
      </c>
      <c r="Y550">
        <v>161.1</v>
      </c>
      <c r="Z550">
        <v>72652.680571073899</v>
      </c>
      <c r="AA550">
        <v>18.139664804469302</v>
      </c>
      <c r="AB550">
        <v>17.190439795158301</v>
      </c>
      <c r="AC550">
        <v>21.75</v>
      </c>
      <c r="AD550">
        <v>127.327809241379</v>
      </c>
      <c r="AE550">
        <v>0.27679999999999999</v>
      </c>
      <c r="AF550">
        <v>0.14493505238693899</v>
      </c>
      <c r="AG550">
        <v>0.15146010941159899</v>
      </c>
      <c r="AH550">
        <v>0.29933392653843099</v>
      </c>
      <c r="AI550">
        <v>188.20242366239401</v>
      </c>
      <c r="AJ550">
        <v>6.8787595835795603</v>
      </c>
      <c r="AK550">
        <v>0.91209064013323005</v>
      </c>
      <c r="AL550">
        <v>3.42452193383013</v>
      </c>
      <c r="AM550">
        <v>0</v>
      </c>
      <c r="AN550">
        <v>1.0918720567525999</v>
      </c>
      <c r="AO550">
        <v>37</v>
      </c>
      <c r="AP550">
        <v>1.36546184738956E-2</v>
      </c>
      <c r="AQ550">
        <v>30.68</v>
      </c>
      <c r="AR550">
        <v>3.7289176604045</v>
      </c>
      <c r="AS550">
        <v>470239.55</v>
      </c>
      <c r="AT550">
        <v>0.56020363768677806</v>
      </c>
      <c r="AU550">
        <v>39065256.270000003</v>
      </c>
    </row>
    <row r="551" spans="1:47" ht="14.5" x14ac:dyDescent="0.35">
      <c r="A551" s="150" t="s">
        <v>1310</v>
      </c>
      <c r="B551" s="150" t="s">
        <v>523</v>
      </c>
      <c r="C551" t="s">
        <v>178</v>
      </c>
      <c r="D551" t="s">
        <v>2085</v>
      </c>
      <c r="E551">
        <v>83.95</v>
      </c>
      <c r="F551" t="s">
        <v>2042</v>
      </c>
      <c r="G551" s="151">
        <v>266690</v>
      </c>
      <c r="H551">
        <v>1.9849094807745</v>
      </c>
      <c r="I551">
        <v>182856</v>
      </c>
      <c r="J551">
        <v>2.6098787444427E-2</v>
      </c>
      <c r="K551">
        <v>0.65982484660968099</v>
      </c>
      <c r="L551" s="152">
        <v>227163.6324</v>
      </c>
      <c r="M551" s="151">
        <v>46184.5</v>
      </c>
      <c r="N551">
        <v>25</v>
      </c>
      <c r="O551">
        <v>3.6681020000000002</v>
      </c>
      <c r="P551">
        <v>0</v>
      </c>
      <c r="Q551">
        <v>-76.422542000000007</v>
      </c>
      <c r="R551">
        <v>21764.9</v>
      </c>
      <c r="S551">
        <v>147.25860299999999</v>
      </c>
      <c r="T551">
        <v>168.70043194532801</v>
      </c>
      <c r="U551">
        <v>0.27218199265410697</v>
      </c>
      <c r="V551">
        <v>0.128815489306251</v>
      </c>
      <c r="W551">
        <v>0</v>
      </c>
      <c r="X551">
        <v>18998.599999999999</v>
      </c>
      <c r="Y551">
        <v>16.239999999999998</v>
      </c>
      <c r="Z551">
        <v>44369.937192118203</v>
      </c>
      <c r="AA551">
        <v>7.85</v>
      </c>
      <c r="AB551">
        <v>9.0676479679802906</v>
      </c>
      <c r="AC551">
        <v>3.62</v>
      </c>
      <c r="AD551">
        <v>40.679172099447499</v>
      </c>
      <c r="AE551">
        <v>0.21390000000000001</v>
      </c>
      <c r="AF551">
        <v>0.12801613001109599</v>
      </c>
      <c r="AG551">
        <v>0.18045155649435399</v>
      </c>
      <c r="AH551">
        <v>0.31174409296587502</v>
      </c>
      <c r="AI551">
        <v>487.53009017748201</v>
      </c>
      <c r="AJ551">
        <v>7.5996439764322403</v>
      </c>
      <c r="AK551">
        <v>1.15062875210675</v>
      </c>
      <c r="AL551">
        <v>2.3440877244299601</v>
      </c>
      <c r="AM551">
        <v>4</v>
      </c>
      <c r="AN551">
        <v>0.69569479943627699</v>
      </c>
      <c r="AO551">
        <v>48</v>
      </c>
      <c r="AP551">
        <v>0.04</v>
      </c>
      <c r="AQ551">
        <v>0.96</v>
      </c>
      <c r="AR551">
        <v>2.2123736761683999</v>
      </c>
      <c r="AS551">
        <v>72377.52</v>
      </c>
      <c r="AT551">
        <v>0.71601174220625297</v>
      </c>
      <c r="AU551">
        <v>3205071.11</v>
      </c>
    </row>
    <row r="552" spans="1:47" ht="14.5" x14ac:dyDescent="0.35">
      <c r="A552" s="150" t="s">
        <v>1311</v>
      </c>
      <c r="B552" s="150" t="s">
        <v>477</v>
      </c>
      <c r="C552" t="s">
        <v>203</v>
      </c>
      <c r="D552" t="s">
        <v>2085</v>
      </c>
      <c r="E552">
        <v>79.915999999999997</v>
      </c>
      <c r="F552" t="s">
        <v>1667</v>
      </c>
      <c r="G552" s="151">
        <v>994248</v>
      </c>
      <c r="H552">
        <v>0.78019590113257897</v>
      </c>
      <c r="I552">
        <v>994248</v>
      </c>
      <c r="J552">
        <v>4.5961551039665698E-2</v>
      </c>
      <c r="K552">
        <v>0.62134393484485895</v>
      </c>
      <c r="L552" s="152">
        <v>276476.49219999998</v>
      </c>
      <c r="M552" s="151">
        <v>35808</v>
      </c>
      <c r="N552">
        <v>61</v>
      </c>
      <c r="O552">
        <v>28.240867000000001</v>
      </c>
      <c r="P552">
        <v>0.51875000000000004</v>
      </c>
      <c r="Q552">
        <v>-22.263887</v>
      </c>
      <c r="R552">
        <v>13362.6</v>
      </c>
      <c r="S552">
        <v>1703.19625</v>
      </c>
      <c r="T552">
        <v>2085.8285011672201</v>
      </c>
      <c r="U552">
        <v>0.41785407876514502</v>
      </c>
      <c r="V552">
        <v>0.14061576873481299</v>
      </c>
      <c r="W552">
        <v>2.60539559078996E-4</v>
      </c>
      <c r="X552">
        <v>10911.3</v>
      </c>
      <c r="Y552">
        <v>107.92</v>
      </c>
      <c r="Z552">
        <v>68753.763621200895</v>
      </c>
      <c r="AA552">
        <v>15.230088495575201</v>
      </c>
      <c r="AB552">
        <v>15.782026037805799</v>
      </c>
      <c r="AC552">
        <v>15.5</v>
      </c>
      <c r="AD552">
        <v>109.883629032258</v>
      </c>
      <c r="AE552">
        <v>0.27679999999999999</v>
      </c>
      <c r="AF552">
        <v>0.139297614177288</v>
      </c>
      <c r="AG552">
        <v>0.120923896695355</v>
      </c>
      <c r="AH552">
        <v>0.26458873479474898</v>
      </c>
      <c r="AI552">
        <v>175.24463196769</v>
      </c>
      <c r="AJ552">
        <v>8.4781045712218095</v>
      </c>
      <c r="AK552">
        <v>1.97268892641284</v>
      </c>
      <c r="AL552">
        <v>4.6169909473458501</v>
      </c>
      <c r="AM552">
        <v>0</v>
      </c>
      <c r="AN552">
        <v>0.77305061603680303</v>
      </c>
      <c r="AO552">
        <v>30</v>
      </c>
      <c r="AP552">
        <v>5.5330634278002701E-2</v>
      </c>
      <c r="AQ552">
        <v>23.7</v>
      </c>
      <c r="AR552">
        <v>3.1189212425019401</v>
      </c>
      <c r="AS552">
        <v>267121.49</v>
      </c>
      <c r="AT552">
        <v>0.55934377628075604</v>
      </c>
      <c r="AU552">
        <v>22759059.25</v>
      </c>
    </row>
    <row r="553" spans="1:47" ht="14.5" x14ac:dyDescent="0.35">
      <c r="A553" s="150" t="s">
        <v>1312</v>
      </c>
      <c r="B553" s="150" t="s">
        <v>389</v>
      </c>
      <c r="C553" t="s">
        <v>195</v>
      </c>
      <c r="D553" t="s">
        <v>2087</v>
      </c>
      <c r="E553">
        <v>105.506</v>
      </c>
      <c r="F553" t="s">
        <v>2043</v>
      </c>
      <c r="G553" s="151">
        <v>492224</v>
      </c>
      <c r="H553">
        <v>0.81974539274126101</v>
      </c>
      <c r="I553">
        <v>492224</v>
      </c>
      <c r="J553">
        <v>0</v>
      </c>
      <c r="K553">
        <v>0.80544618408568902</v>
      </c>
      <c r="L553" s="152">
        <v>152504.21650000001</v>
      </c>
      <c r="M553" s="151">
        <v>43105</v>
      </c>
      <c r="N553">
        <v>43</v>
      </c>
      <c r="O553">
        <v>4.237501</v>
      </c>
      <c r="P553">
        <v>0</v>
      </c>
      <c r="Q553">
        <v>-19.224319000000001</v>
      </c>
      <c r="R553">
        <v>12518.9</v>
      </c>
      <c r="S553">
        <v>1256.030354</v>
      </c>
      <c r="T553">
        <v>1368.6039269110099</v>
      </c>
      <c r="U553">
        <v>0.105930377061572</v>
      </c>
      <c r="V553">
        <v>6.4343034977321897E-2</v>
      </c>
      <c r="W553">
        <v>2.3884773090443998E-3</v>
      </c>
      <c r="X553">
        <v>11489.2</v>
      </c>
      <c r="Y553">
        <v>80.680000000000007</v>
      </c>
      <c r="Z553">
        <v>70158.985870104094</v>
      </c>
      <c r="AA553">
        <v>16.4578313253012</v>
      </c>
      <c r="AB553">
        <v>15.568050991571599</v>
      </c>
      <c r="AC553">
        <v>10</v>
      </c>
      <c r="AD553">
        <v>125.6030354</v>
      </c>
      <c r="AE553">
        <v>0.3271</v>
      </c>
      <c r="AF553">
        <v>0.109949309545221</v>
      </c>
      <c r="AG553">
        <v>0.18119543701963001</v>
      </c>
      <c r="AH553">
        <v>0.29348375562620299</v>
      </c>
      <c r="AI553">
        <v>182.320434590389</v>
      </c>
      <c r="AJ553">
        <v>8.3815734497816603</v>
      </c>
      <c r="AK553">
        <v>0.60893240174672503</v>
      </c>
      <c r="AL553">
        <v>3.5818168995633202</v>
      </c>
      <c r="AM553">
        <v>0.5</v>
      </c>
      <c r="AN553">
        <v>1.2077144598430101</v>
      </c>
      <c r="AO553">
        <v>76</v>
      </c>
      <c r="AP553">
        <v>0</v>
      </c>
      <c r="AQ553">
        <v>7.14</v>
      </c>
      <c r="AR553">
        <v>4.6220344980398798</v>
      </c>
      <c r="AS553">
        <v>209939.14</v>
      </c>
      <c r="AT553">
        <v>0.648759091303864</v>
      </c>
      <c r="AU553">
        <v>15724106.52</v>
      </c>
    </row>
    <row r="554" spans="1:47" ht="14.5" x14ac:dyDescent="0.35">
      <c r="A554" s="150" t="s">
        <v>1313</v>
      </c>
      <c r="B554" s="150" t="s">
        <v>753</v>
      </c>
      <c r="C554" t="s">
        <v>754</v>
      </c>
      <c r="D554" t="s">
        <v>2088</v>
      </c>
      <c r="E554">
        <v>69.722999999999999</v>
      </c>
      <c r="F554" t="s">
        <v>2044</v>
      </c>
      <c r="G554" s="151">
        <v>2401689</v>
      </c>
      <c r="H554">
        <v>0.94552455590280604</v>
      </c>
      <c r="I554">
        <v>2401689</v>
      </c>
      <c r="J554">
        <v>0</v>
      </c>
      <c r="K554">
        <v>0.76430751542335296</v>
      </c>
      <c r="L554" s="152">
        <v>203620.73180000001</v>
      </c>
      <c r="M554" s="151">
        <v>32893</v>
      </c>
      <c r="N554">
        <v>90</v>
      </c>
      <c r="O554">
        <v>37.428035000000001</v>
      </c>
      <c r="P554">
        <v>1.005952</v>
      </c>
      <c r="Q554">
        <v>-72.446028999999996</v>
      </c>
      <c r="R554">
        <v>16247.2</v>
      </c>
      <c r="S554">
        <v>1823.7752270000001</v>
      </c>
      <c r="T554">
        <v>2603.9951131907701</v>
      </c>
      <c r="U554">
        <v>0.98358269014913002</v>
      </c>
      <c r="V554">
        <v>0.18899723161992499</v>
      </c>
      <c r="W554">
        <v>0</v>
      </c>
      <c r="X554">
        <v>11379.1</v>
      </c>
      <c r="Y554">
        <v>134.30000000000001</v>
      </c>
      <c r="Z554">
        <v>63465.941921072197</v>
      </c>
      <c r="AA554">
        <v>16.144927536231901</v>
      </c>
      <c r="AB554">
        <v>13.579860215934501</v>
      </c>
      <c r="AC554">
        <v>15.2</v>
      </c>
      <c r="AD554">
        <v>119.98521230263199</v>
      </c>
      <c r="AE554">
        <v>0.3145</v>
      </c>
      <c r="AF554">
        <v>0.103169030365725</v>
      </c>
      <c r="AG554">
        <v>0.25131366980480901</v>
      </c>
      <c r="AH554">
        <v>0.35617453724436499</v>
      </c>
      <c r="AI554">
        <v>223.95358482408</v>
      </c>
      <c r="AJ554">
        <v>10.224295920341</v>
      </c>
      <c r="AK554">
        <v>1.5584743451318599</v>
      </c>
      <c r="AL554">
        <v>3.3929855474842099</v>
      </c>
      <c r="AM554">
        <v>0.5</v>
      </c>
      <c r="AN554">
        <v>1.7889716614478599</v>
      </c>
      <c r="AO554">
        <v>416</v>
      </c>
      <c r="AP554">
        <v>5.1207022677395801E-3</v>
      </c>
      <c r="AQ554">
        <v>3.21</v>
      </c>
      <c r="AR554">
        <v>3.6899882247522902</v>
      </c>
      <c r="AS554">
        <v>161458.98000000001</v>
      </c>
      <c r="AT554">
        <v>0.65529517750770006</v>
      </c>
      <c r="AU554">
        <v>29631179.079999998</v>
      </c>
    </row>
    <row r="555" spans="1:47" ht="14.5" x14ac:dyDescent="0.35">
      <c r="A555" s="150" t="s">
        <v>1314</v>
      </c>
      <c r="B555" s="150" t="s">
        <v>311</v>
      </c>
      <c r="C555" t="s">
        <v>127</v>
      </c>
      <c r="D555" t="s">
        <v>2085</v>
      </c>
      <c r="E555">
        <v>92.632999999999996</v>
      </c>
      <c r="F555" t="s">
        <v>2045</v>
      </c>
      <c r="G555" s="151">
        <v>4375871</v>
      </c>
      <c r="H555">
        <v>0.39507045466476398</v>
      </c>
      <c r="I555">
        <v>4581695</v>
      </c>
      <c r="J555">
        <v>0</v>
      </c>
      <c r="K555">
        <v>0.79399502717871095</v>
      </c>
      <c r="L555" s="152">
        <v>197908.5232</v>
      </c>
      <c r="M555" s="151">
        <v>42323.5</v>
      </c>
      <c r="N555">
        <v>180</v>
      </c>
      <c r="O555">
        <v>38.528886999999997</v>
      </c>
      <c r="P555">
        <v>0</v>
      </c>
      <c r="Q555">
        <v>-30.324787000000001</v>
      </c>
      <c r="R555">
        <v>12309.8</v>
      </c>
      <c r="S555">
        <v>4406.5570930000004</v>
      </c>
      <c r="T555">
        <v>5204.4376492404999</v>
      </c>
      <c r="U555">
        <v>0.165289500766262</v>
      </c>
      <c r="V555">
        <v>0.13734269912476499</v>
      </c>
      <c r="W555">
        <v>6.2169815168215698E-3</v>
      </c>
      <c r="X555">
        <v>10422.6</v>
      </c>
      <c r="Y555">
        <v>265.64</v>
      </c>
      <c r="Z555">
        <v>77533.568476133107</v>
      </c>
      <c r="AA555">
        <v>13.8604651162791</v>
      </c>
      <c r="AB555">
        <v>16.588454649149199</v>
      </c>
      <c r="AC555">
        <v>24.48</v>
      </c>
      <c r="AD555">
        <v>180.00641719771201</v>
      </c>
      <c r="AE555">
        <v>0.44030000000000002</v>
      </c>
      <c r="AF555">
        <v>0.117005411109169</v>
      </c>
      <c r="AG555">
        <v>0.114205850594537</v>
      </c>
      <c r="AH555">
        <v>0.24103941522747499</v>
      </c>
      <c r="AI555">
        <v>198.25750161907601</v>
      </c>
      <c r="AJ555">
        <v>5.7772393785491198</v>
      </c>
      <c r="AK555">
        <v>1.2156286564266701</v>
      </c>
      <c r="AL555">
        <v>2.5695890494063298</v>
      </c>
      <c r="AM555">
        <v>0</v>
      </c>
      <c r="AN555">
        <v>1.2785576989003999</v>
      </c>
      <c r="AO555">
        <v>32</v>
      </c>
      <c r="AP555">
        <v>4.6246246246246202E-2</v>
      </c>
      <c r="AQ555">
        <v>50</v>
      </c>
      <c r="AR555">
        <v>2.8271458911146401</v>
      </c>
      <c r="AS555">
        <v>968371</v>
      </c>
      <c r="AT555">
        <v>0.51942290054578599</v>
      </c>
      <c r="AU555">
        <v>54243943.859999999</v>
      </c>
    </row>
    <row r="556" spans="1:47" ht="14.5" x14ac:dyDescent="0.35">
      <c r="A556" s="150" t="s">
        <v>1315</v>
      </c>
      <c r="B556" s="150" t="s">
        <v>484</v>
      </c>
      <c r="C556" t="s">
        <v>215</v>
      </c>
      <c r="D556" t="s">
        <v>2085</v>
      </c>
      <c r="E556">
        <v>84.403999999999996</v>
      </c>
      <c r="F556" t="s">
        <v>1995</v>
      </c>
      <c r="G556" s="151">
        <v>1103356</v>
      </c>
      <c r="H556">
        <v>0.62550016799535701</v>
      </c>
      <c r="I556">
        <v>1103356</v>
      </c>
      <c r="J556">
        <v>0</v>
      </c>
      <c r="K556">
        <v>0.620266929780522</v>
      </c>
      <c r="L556" s="152">
        <v>368944.91039999999</v>
      </c>
      <c r="M556" s="151">
        <v>38941</v>
      </c>
      <c r="N556">
        <v>18</v>
      </c>
      <c r="O556">
        <v>11.288804000000001</v>
      </c>
      <c r="P556">
        <v>0</v>
      </c>
      <c r="Q556">
        <v>-13.822164000000001</v>
      </c>
      <c r="R556">
        <v>17582.2</v>
      </c>
      <c r="S556">
        <v>476.395871</v>
      </c>
      <c r="T556">
        <v>600.88446141327495</v>
      </c>
      <c r="U556">
        <v>0.34846955044243</v>
      </c>
      <c r="V556">
        <v>0.185518245182272</v>
      </c>
      <c r="W556">
        <v>2.0990945994156201E-3</v>
      </c>
      <c r="X556">
        <v>13939.6</v>
      </c>
      <c r="Y556">
        <v>41.11</v>
      </c>
      <c r="Z556">
        <v>61891.436146922897</v>
      </c>
      <c r="AA556">
        <v>13.396226415094301</v>
      </c>
      <c r="AB556">
        <v>11.5883208708343</v>
      </c>
      <c r="AC556">
        <v>7</v>
      </c>
      <c r="AD556">
        <v>68.056552999999994</v>
      </c>
      <c r="AE556">
        <v>0.45300000000000001</v>
      </c>
      <c r="AF556">
        <v>0.10792583584134401</v>
      </c>
      <c r="AG556">
        <v>0.239071102838285</v>
      </c>
      <c r="AH556">
        <v>0.35070526191579798</v>
      </c>
      <c r="AI556">
        <v>260.642477314838</v>
      </c>
      <c r="AJ556">
        <v>10.9458860907312</v>
      </c>
      <c r="AK556">
        <v>1.22527224991745</v>
      </c>
      <c r="AL556">
        <v>2.5297008915268702</v>
      </c>
      <c r="AM556">
        <v>0</v>
      </c>
      <c r="AN556">
        <v>0.83151977577025504</v>
      </c>
      <c r="AO556">
        <v>26</v>
      </c>
      <c r="AP556">
        <v>0.02</v>
      </c>
      <c r="AQ556">
        <v>7.23</v>
      </c>
      <c r="AR556">
        <v>3.4555072383688801</v>
      </c>
      <c r="AS556">
        <v>51641.67</v>
      </c>
      <c r="AT556">
        <v>0.68737184985197097</v>
      </c>
      <c r="AU556">
        <v>8376086.8799999999</v>
      </c>
    </row>
    <row r="557" spans="1:47" ht="14.5" x14ac:dyDescent="0.35">
      <c r="A557" s="150" t="s">
        <v>1316</v>
      </c>
      <c r="B557" s="150" t="s">
        <v>312</v>
      </c>
      <c r="C557" t="s">
        <v>281</v>
      </c>
      <c r="D557" t="s">
        <v>2086</v>
      </c>
      <c r="E557">
        <v>85.460999999999999</v>
      </c>
      <c r="F557" t="s">
        <v>2046</v>
      </c>
      <c r="G557" s="151">
        <v>458270</v>
      </c>
      <c r="H557">
        <v>0.77076899253595399</v>
      </c>
      <c r="I557">
        <v>-117031</v>
      </c>
      <c r="J557">
        <v>0</v>
      </c>
      <c r="K557">
        <v>0.764744587984998</v>
      </c>
      <c r="L557" s="152">
        <v>140171.99669999999</v>
      </c>
      <c r="M557" s="151">
        <v>38252</v>
      </c>
      <c r="N557">
        <v>58</v>
      </c>
      <c r="O557">
        <v>51.579109000000003</v>
      </c>
      <c r="P557">
        <v>0</v>
      </c>
      <c r="Q557">
        <v>-76.136219999999994</v>
      </c>
      <c r="R557">
        <v>11161</v>
      </c>
      <c r="S557">
        <v>2978.8806439999998</v>
      </c>
      <c r="T557">
        <v>3587.4420284104399</v>
      </c>
      <c r="U557">
        <v>0.33259216209133902</v>
      </c>
      <c r="V557">
        <v>0.142882444738863</v>
      </c>
      <c r="W557">
        <v>1.5027033758523399E-3</v>
      </c>
      <c r="X557">
        <v>9267.7000000000007</v>
      </c>
      <c r="Y557">
        <v>161.18</v>
      </c>
      <c r="Z557">
        <v>65013.137486040403</v>
      </c>
      <c r="AA557">
        <v>13.165745856353601</v>
      </c>
      <c r="AB557">
        <v>18.481701476609999</v>
      </c>
      <c r="AC557">
        <v>17</v>
      </c>
      <c r="AD557">
        <v>175.22827317647099</v>
      </c>
      <c r="AE557">
        <v>0.3019</v>
      </c>
      <c r="AF557">
        <v>0.125118455238551</v>
      </c>
      <c r="AG557">
        <v>0.14327388719579301</v>
      </c>
      <c r="AH557">
        <v>0.27153466762217898</v>
      </c>
      <c r="AI557">
        <v>169.173276886753</v>
      </c>
      <c r="AJ557">
        <v>6.8378674344722796</v>
      </c>
      <c r="AK557">
        <v>1.5791906093299499</v>
      </c>
      <c r="AL557">
        <v>2.4119935628151401</v>
      </c>
      <c r="AM557">
        <v>0</v>
      </c>
      <c r="AN557">
        <v>1.37096666050331</v>
      </c>
      <c r="AO557">
        <v>148</v>
      </c>
      <c r="AP557">
        <v>8.7897227856659904E-3</v>
      </c>
      <c r="AQ557">
        <v>9.8000000000000007</v>
      </c>
      <c r="AR557">
        <v>3.2201357206811299</v>
      </c>
      <c r="AS557">
        <v>843567.67</v>
      </c>
      <c r="AT557">
        <v>0.69343720461821501</v>
      </c>
      <c r="AU557">
        <v>33247417.300000001</v>
      </c>
    </row>
    <row r="558" spans="1:47" ht="14.5" x14ac:dyDescent="0.35">
      <c r="A558" s="150" t="s">
        <v>1317</v>
      </c>
      <c r="B558" s="150" t="s">
        <v>313</v>
      </c>
      <c r="C558" t="s">
        <v>191</v>
      </c>
      <c r="D558" t="s">
        <v>2086</v>
      </c>
      <c r="E558">
        <v>54.850999999999999</v>
      </c>
      <c r="F558" t="s">
        <v>2047</v>
      </c>
      <c r="G558" s="151">
        <v>8884675</v>
      </c>
      <c r="H558">
        <v>0.87863735690348999</v>
      </c>
      <c r="I558">
        <v>8884675</v>
      </c>
      <c r="J558">
        <v>0</v>
      </c>
      <c r="K558">
        <v>0.66682192497880199</v>
      </c>
      <c r="L558" s="152">
        <v>53351.870199999998</v>
      </c>
      <c r="M558" s="151">
        <v>23363</v>
      </c>
      <c r="N558">
        <v>60</v>
      </c>
      <c r="O558">
        <v>690.39900499999999</v>
      </c>
      <c r="P558">
        <v>360.50650200000001</v>
      </c>
      <c r="Q558">
        <v>-264.912218</v>
      </c>
      <c r="R558">
        <v>16578.400000000001</v>
      </c>
      <c r="S558">
        <v>4675.7685869999996</v>
      </c>
      <c r="T558">
        <v>6790.7922131376899</v>
      </c>
      <c r="U558">
        <v>0.99485865894500503</v>
      </c>
      <c r="V558">
        <v>0.18506893570522201</v>
      </c>
      <c r="W558">
        <v>8.7266955668950392E-3</v>
      </c>
      <c r="X558">
        <v>11415</v>
      </c>
      <c r="Y558">
        <v>281.27</v>
      </c>
      <c r="Z558">
        <v>62782.523198350304</v>
      </c>
      <c r="AA558">
        <v>15.2508038585209</v>
      </c>
      <c r="AB558">
        <v>16.623772841042399</v>
      </c>
      <c r="AC558">
        <v>55</v>
      </c>
      <c r="AD558">
        <v>85.013974309090898</v>
      </c>
      <c r="AE558">
        <v>0.86799999999999999</v>
      </c>
      <c r="AF558">
        <v>0.11071034270980799</v>
      </c>
      <c r="AG558">
        <v>0.14648945868741201</v>
      </c>
      <c r="AH558">
        <v>0.25801953123670202</v>
      </c>
      <c r="AI558">
        <v>180.97003396459999</v>
      </c>
      <c r="AJ558">
        <v>11.5228346179391</v>
      </c>
      <c r="AK558">
        <v>1.6164804638289501</v>
      </c>
      <c r="AL558">
        <v>6.1255786044005101</v>
      </c>
      <c r="AM558">
        <v>1</v>
      </c>
      <c r="AN558">
        <v>0.95694261405575398</v>
      </c>
      <c r="AO558">
        <v>16</v>
      </c>
      <c r="AP558">
        <v>0.12272515165655599</v>
      </c>
      <c r="AQ558">
        <v>126.38</v>
      </c>
      <c r="AR558">
        <v>4.4260952335075103</v>
      </c>
      <c r="AS558">
        <v>786710.29</v>
      </c>
      <c r="AT558">
        <v>0.71829070421681895</v>
      </c>
      <c r="AU558">
        <v>77516830.290000007</v>
      </c>
    </row>
    <row r="559" spans="1:47" ht="14.5" x14ac:dyDescent="0.35">
      <c r="A559" s="150" t="s">
        <v>1318</v>
      </c>
      <c r="B559" s="150" t="s">
        <v>763</v>
      </c>
      <c r="C559" t="s">
        <v>118</v>
      </c>
      <c r="D559" t="s">
        <v>2089</v>
      </c>
      <c r="E559">
        <v>83.593000000000004</v>
      </c>
      <c r="F559" t="s">
        <v>2048</v>
      </c>
      <c r="G559" s="151">
        <v>756</v>
      </c>
      <c r="H559">
        <v>0.38710152955722199</v>
      </c>
      <c r="I559">
        <v>6803</v>
      </c>
      <c r="J559">
        <v>0</v>
      </c>
      <c r="K559">
        <v>0.66650663815956401</v>
      </c>
      <c r="L559" s="152">
        <v>164267.70060000001</v>
      </c>
      <c r="M559" s="151">
        <v>37581</v>
      </c>
      <c r="N559">
        <v>99</v>
      </c>
      <c r="O559">
        <v>34.932288</v>
      </c>
      <c r="P559">
        <v>0</v>
      </c>
      <c r="Q559">
        <v>25.998328000000001</v>
      </c>
      <c r="R559">
        <v>12021.6</v>
      </c>
      <c r="S559">
        <v>1969.6454470000001</v>
      </c>
      <c r="T559">
        <v>2330.0349494267598</v>
      </c>
      <c r="U559">
        <v>0.320582933827887</v>
      </c>
      <c r="V559">
        <v>0.121074428071927</v>
      </c>
      <c r="W559">
        <v>0</v>
      </c>
      <c r="X559">
        <v>10162.200000000001</v>
      </c>
      <c r="Y559">
        <v>118</v>
      </c>
      <c r="Z559">
        <v>61430.703389830502</v>
      </c>
      <c r="AA559">
        <v>17.7372881355932</v>
      </c>
      <c r="AB559">
        <v>16.691910567796601</v>
      </c>
      <c r="AC559">
        <v>17</v>
      </c>
      <c r="AD559">
        <v>115.86149688235299</v>
      </c>
      <c r="AE559">
        <v>0.37740000000000001</v>
      </c>
      <c r="AF559">
        <v>0.143066908546855</v>
      </c>
      <c r="AG559">
        <v>0.19438263440402401</v>
      </c>
      <c r="AH559">
        <v>0.342217031445742</v>
      </c>
      <c r="AI559">
        <v>140.11658820136901</v>
      </c>
      <c r="AJ559">
        <v>7.52109573157475</v>
      </c>
      <c r="AK559">
        <v>1.68403304587289</v>
      </c>
      <c r="AL559">
        <v>4.2297002681353701</v>
      </c>
      <c r="AM559">
        <v>0.5</v>
      </c>
      <c r="AN559">
        <v>1.4031843064635501</v>
      </c>
      <c r="AO559">
        <v>196</v>
      </c>
      <c r="AP559">
        <v>1.11910471622702E-2</v>
      </c>
      <c r="AQ559">
        <v>6.35</v>
      </c>
      <c r="AR559">
        <v>2.72602056945159</v>
      </c>
      <c r="AS559">
        <v>580833.25</v>
      </c>
      <c r="AT559">
        <v>0.54404038467876903</v>
      </c>
      <c r="AU559">
        <v>23678220.93</v>
      </c>
    </row>
    <row r="560" spans="1:47" ht="14.5" x14ac:dyDescent="0.35">
      <c r="A560" s="150" t="s">
        <v>1319</v>
      </c>
      <c r="B560" s="150" t="s">
        <v>314</v>
      </c>
      <c r="C560" t="s">
        <v>108</v>
      </c>
      <c r="D560" t="s">
        <v>2089</v>
      </c>
      <c r="E560">
        <v>55.597000000000001</v>
      </c>
      <c r="F560" t="s">
        <v>2049</v>
      </c>
      <c r="G560" s="151">
        <v>631459</v>
      </c>
      <c r="H560">
        <v>0.98547998781670498</v>
      </c>
      <c r="I560">
        <v>361387</v>
      </c>
      <c r="J560">
        <v>2.4518069968994499E-2</v>
      </c>
      <c r="K560">
        <v>0.54494245881140801</v>
      </c>
      <c r="L560" s="152">
        <v>174075.3578</v>
      </c>
      <c r="M560" s="151">
        <v>27482</v>
      </c>
      <c r="N560">
        <v>19</v>
      </c>
      <c r="O560">
        <v>365.094784</v>
      </c>
      <c r="P560">
        <v>77.705712000000005</v>
      </c>
      <c r="Q560">
        <v>-29.471845999999999</v>
      </c>
      <c r="R560">
        <v>22970.799999999999</v>
      </c>
      <c r="S560">
        <v>1692.443021</v>
      </c>
      <c r="T560">
        <v>2466.4431494348401</v>
      </c>
      <c r="U560">
        <v>1</v>
      </c>
      <c r="V560">
        <v>0.19090597437607901</v>
      </c>
      <c r="W560">
        <v>9.9043245722362193E-3</v>
      </c>
      <c r="X560">
        <v>15762.3</v>
      </c>
      <c r="Y560">
        <v>158.86000000000001</v>
      </c>
      <c r="Z560">
        <v>56601.639179151403</v>
      </c>
      <c r="AA560">
        <v>8.4111111111111097</v>
      </c>
      <c r="AB560">
        <v>10.653676325066099</v>
      </c>
      <c r="AC560">
        <v>27</v>
      </c>
      <c r="AD560">
        <v>62.683074851851899</v>
      </c>
      <c r="AE560">
        <v>0.66679999999999995</v>
      </c>
      <c r="AF560">
        <v>0.110434436781591</v>
      </c>
      <c r="AG560">
        <v>0.13424916008024701</v>
      </c>
      <c r="AH560">
        <v>0.24919728147249601</v>
      </c>
      <c r="AI560">
        <v>290.78674666944698</v>
      </c>
      <c r="AJ560">
        <v>9.7869212825618703</v>
      </c>
      <c r="AK560">
        <v>1.6770902385500099</v>
      </c>
      <c r="AL560">
        <v>5.9309032185963302</v>
      </c>
      <c r="AM560">
        <v>6.4</v>
      </c>
      <c r="AN560">
        <v>1.44325755435965</v>
      </c>
      <c r="AO560">
        <v>8</v>
      </c>
      <c r="AP560">
        <v>0.12481426448737</v>
      </c>
      <c r="AQ560">
        <v>72.25</v>
      </c>
      <c r="AR560">
        <v>3.27851858412056</v>
      </c>
      <c r="AS560">
        <v>259075.54</v>
      </c>
      <c r="AT560">
        <v>0.704927719986149</v>
      </c>
      <c r="AU560">
        <v>38876777.539999999</v>
      </c>
    </row>
    <row r="561" spans="1:47" ht="14.5" x14ac:dyDescent="0.35">
      <c r="A561" s="150" t="s">
        <v>1320</v>
      </c>
      <c r="B561" s="150" t="s">
        <v>315</v>
      </c>
      <c r="C561" t="s">
        <v>316</v>
      </c>
      <c r="D561" t="s">
        <v>2088</v>
      </c>
      <c r="E561">
        <v>78.021000000000001</v>
      </c>
      <c r="F561" t="s">
        <v>2035</v>
      </c>
      <c r="G561" s="151">
        <v>3092704</v>
      </c>
      <c r="H561">
        <v>0.56259832374310004</v>
      </c>
      <c r="I561">
        <v>2567632</v>
      </c>
      <c r="J561">
        <v>2.6086314441484998E-3</v>
      </c>
      <c r="K561">
        <v>0.68482774073876296</v>
      </c>
      <c r="L561" s="152">
        <v>97584.886100000003</v>
      </c>
      <c r="M561" s="151">
        <v>30454</v>
      </c>
      <c r="N561">
        <v>52</v>
      </c>
      <c r="O561">
        <v>65.648353</v>
      </c>
      <c r="P561">
        <v>0</v>
      </c>
      <c r="Q561">
        <v>-170.08278300000001</v>
      </c>
      <c r="R561">
        <v>12416.5</v>
      </c>
      <c r="S561">
        <v>2016.6450830000001</v>
      </c>
      <c r="T561">
        <v>2638.3641291468598</v>
      </c>
      <c r="U561">
        <v>0.55434117209012101</v>
      </c>
      <c r="V561">
        <v>0.19481374353466199</v>
      </c>
      <c r="W561">
        <v>4.2734282163223898E-3</v>
      </c>
      <c r="X561">
        <v>9490.6</v>
      </c>
      <c r="Y561">
        <v>148.66</v>
      </c>
      <c r="Z561">
        <v>54132.336405219903</v>
      </c>
      <c r="AA561">
        <v>11.644736842105299</v>
      </c>
      <c r="AB561">
        <v>13.5654855576483</v>
      </c>
      <c r="AC561">
        <v>14</v>
      </c>
      <c r="AD561">
        <v>144.04607735714299</v>
      </c>
      <c r="AE561">
        <v>0.40260000000000001</v>
      </c>
      <c r="AF561">
        <v>0.110549525684904</v>
      </c>
      <c r="AG561">
        <v>0.13882919936142801</v>
      </c>
      <c r="AH561">
        <v>0.25673045607331701</v>
      </c>
      <c r="AI561">
        <v>194.85034987686001</v>
      </c>
      <c r="AJ561">
        <v>4.2981659982084004</v>
      </c>
      <c r="AK561">
        <v>0.87675419398183996</v>
      </c>
      <c r="AL561">
        <v>2.63093802170284</v>
      </c>
      <c r="AM561">
        <v>2.5</v>
      </c>
      <c r="AN561">
        <v>1.55047944365112</v>
      </c>
      <c r="AO561">
        <v>5</v>
      </c>
      <c r="AP561">
        <v>0</v>
      </c>
      <c r="AQ561">
        <v>173.6</v>
      </c>
      <c r="AR561">
        <v>3.73332483830711</v>
      </c>
      <c r="AS561">
        <v>412917.48</v>
      </c>
      <c r="AT561">
        <v>0.56584903128770703</v>
      </c>
      <c r="AU561">
        <v>25039580.98</v>
      </c>
    </row>
    <row r="562" spans="1:47" ht="14.5" x14ac:dyDescent="0.35">
      <c r="A562" s="150" t="s">
        <v>1321</v>
      </c>
      <c r="B562" s="150" t="s">
        <v>579</v>
      </c>
      <c r="C562" t="s">
        <v>236</v>
      </c>
      <c r="D562" t="s">
        <v>2086</v>
      </c>
      <c r="E562">
        <v>69.667000000000002</v>
      </c>
      <c r="F562" t="s">
        <v>2050</v>
      </c>
      <c r="G562" s="151">
        <v>7593120</v>
      </c>
      <c r="H562">
        <v>0.39466473535367602</v>
      </c>
      <c r="I562">
        <v>7222313</v>
      </c>
      <c r="J562">
        <v>0</v>
      </c>
      <c r="K562">
        <v>0.79338054069564901</v>
      </c>
      <c r="L562" s="152">
        <v>110966.3192</v>
      </c>
      <c r="M562" s="151">
        <v>33097.5</v>
      </c>
      <c r="N562">
        <v>0</v>
      </c>
      <c r="O562">
        <v>331.70211999999998</v>
      </c>
      <c r="P562">
        <v>137.47976</v>
      </c>
      <c r="Q562">
        <v>74.873255</v>
      </c>
      <c r="R562">
        <v>13288.4</v>
      </c>
      <c r="S562">
        <v>6885.0796200000004</v>
      </c>
      <c r="T562">
        <v>8830.4926966772</v>
      </c>
      <c r="U562">
        <v>0.52978219807427596</v>
      </c>
      <c r="V562">
        <v>0.16816622216490801</v>
      </c>
      <c r="W562">
        <v>9.7314929816309098E-3</v>
      </c>
      <c r="X562">
        <v>10360.9</v>
      </c>
      <c r="Y562">
        <v>403.98</v>
      </c>
      <c r="Z562">
        <v>76653.620129709394</v>
      </c>
      <c r="AA562">
        <v>16.8032786885246</v>
      </c>
      <c r="AB562">
        <v>17.043120005940899</v>
      </c>
      <c r="AC562">
        <v>38</v>
      </c>
      <c r="AD562">
        <v>181.18630578947401</v>
      </c>
      <c r="AE562">
        <v>0.46550000000000002</v>
      </c>
      <c r="AF562">
        <v>0.120647844628426</v>
      </c>
      <c r="AG562">
        <v>0.122737922058082</v>
      </c>
      <c r="AH562">
        <v>0.24711883927407699</v>
      </c>
      <c r="AI562">
        <v>147.568082880064</v>
      </c>
      <c r="AJ562">
        <v>7.4578032377379104</v>
      </c>
      <c r="AK562">
        <v>1.2877264969715101</v>
      </c>
      <c r="AL562">
        <v>3.7905107685100101</v>
      </c>
      <c r="AM562">
        <v>3.2</v>
      </c>
      <c r="AN562">
        <v>0.90383104603999498</v>
      </c>
      <c r="AO562">
        <v>19</v>
      </c>
      <c r="AP562">
        <v>4.6929824561403502E-2</v>
      </c>
      <c r="AQ562">
        <v>105.05</v>
      </c>
      <c r="AR562">
        <v>2.4694628874646201</v>
      </c>
      <c r="AS562">
        <v>2068988.53</v>
      </c>
      <c r="AT562">
        <v>0.54711704909004999</v>
      </c>
      <c r="AU562">
        <v>91491555.25</v>
      </c>
    </row>
    <row r="563" spans="1:47" ht="14.5" x14ac:dyDescent="0.35">
      <c r="A563" s="150" t="s">
        <v>1322</v>
      </c>
      <c r="B563" s="150" t="s">
        <v>693</v>
      </c>
      <c r="C563" t="s">
        <v>249</v>
      </c>
      <c r="D563" t="s">
        <v>2085</v>
      </c>
      <c r="E563">
        <v>65.867999999999995</v>
      </c>
      <c r="F563" t="s">
        <v>2051</v>
      </c>
      <c r="G563" s="151">
        <v>733564</v>
      </c>
      <c r="H563">
        <v>0.43113356777872902</v>
      </c>
      <c r="I563">
        <v>335498</v>
      </c>
      <c r="J563">
        <v>1.74017202446392E-2</v>
      </c>
      <c r="K563">
        <v>0.69301213024949804</v>
      </c>
      <c r="L563" s="152">
        <v>78305.800099999993</v>
      </c>
      <c r="M563" s="151">
        <v>31306.5</v>
      </c>
      <c r="N563">
        <v>24</v>
      </c>
      <c r="O563">
        <v>29.801544</v>
      </c>
      <c r="P563">
        <v>0</v>
      </c>
      <c r="Q563">
        <v>50.636581</v>
      </c>
      <c r="R563">
        <v>15799.7</v>
      </c>
      <c r="S563">
        <v>1239.0529979999999</v>
      </c>
      <c r="T563">
        <v>1777.4792071740501</v>
      </c>
      <c r="U563">
        <v>0.85499807975122599</v>
      </c>
      <c r="V563">
        <v>0.17945152092679101</v>
      </c>
      <c r="W563">
        <v>1.61413595966296E-3</v>
      </c>
      <c r="X563">
        <v>11013.7</v>
      </c>
      <c r="Y563">
        <v>106.18</v>
      </c>
      <c r="Z563">
        <v>60384.164531926901</v>
      </c>
      <c r="AA563">
        <v>13.192660550458699</v>
      </c>
      <c r="AB563">
        <v>11.669363326426801</v>
      </c>
      <c r="AC563">
        <v>13.2</v>
      </c>
      <c r="AD563">
        <v>93.867651363636398</v>
      </c>
      <c r="AE563">
        <v>0.3901</v>
      </c>
      <c r="AF563">
        <v>0.11418974635852901</v>
      </c>
      <c r="AG563">
        <v>0.17422303912842399</v>
      </c>
      <c r="AH563">
        <v>0.29252491061507901</v>
      </c>
      <c r="AI563">
        <v>213.25157231087201</v>
      </c>
      <c r="AJ563">
        <v>9.1962189758922204</v>
      </c>
      <c r="AK563">
        <v>1.2440641865041799</v>
      </c>
      <c r="AL563">
        <v>4.4155064148658401</v>
      </c>
      <c r="AM563">
        <v>1</v>
      </c>
      <c r="AN563">
        <v>1.2412748843702801</v>
      </c>
      <c r="AO563">
        <v>112</v>
      </c>
      <c r="AP563">
        <v>1.68350168350168E-2</v>
      </c>
      <c r="AQ563">
        <v>4.97</v>
      </c>
      <c r="AR563">
        <v>3.37270145802208</v>
      </c>
      <c r="AS563">
        <v>203123.4</v>
      </c>
      <c r="AT563">
        <v>0.58822701338917605</v>
      </c>
      <c r="AU563">
        <v>19576616.66</v>
      </c>
    </row>
    <row r="564" spans="1:47" ht="14.5" x14ac:dyDescent="0.35">
      <c r="A564" s="150" t="s">
        <v>1323</v>
      </c>
      <c r="B564" s="150" t="s">
        <v>658</v>
      </c>
      <c r="C564" t="s">
        <v>209</v>
      </c>
      <c r="D564" t="s">
        <v>2085</v>
      </c>
      <c r="E564">
        <v>70.736000000000004</v>
      </c>
      <c r="F564" t="s">
        <v>1686</v>
      </c>
      <c r="G564" s="151">
        <v>568797</v>
      </c>
      <c r="H564">
        <v>7.3372420278016402E-3</v>
      </c>
      <c r="I564">
        <v>18197</v>
      </c>
      <c r="J564">
        <v>1.07544428707629E-2</v>
      </c>
      <c r="K564">
        <v>0.65811644817223602</v>
      </c>
      <c r="L564" s="152">
        <v>175243.00169999999</v>
      </c>
      <c r="M564" s="151">
        <v>38079</v>
      </c>
      <c r="N564">
        <v>90</v>
      </c>
      <c r="O564">
        <v>87.226569999999995</v>
      </c>
      <c r="P564">
        <v>0</v>
      </c>
      <c r="Q564">
        <v>-89.951911999999993</v>
      </c>
      <c r="R564">
        <v>11415.7</v>
      </c>
      <c r="S564">
        <v>856.71456699999999</v>
      </c>
      <c r="T564">
        <v>1085.3623684347399</v>
      </c>
      <c r="U564">
        <v>0.33706318081083803</v>
      </c>
      <c r="V564">
        <v>0.17839545501740001</v>
      </c>
      <c r="W564">
        <v>9.3379992685475102E-3</v>
      </c>
      <c r="X564">
        <v>9010.7999999999993</v>
      </c>
      <c r="Y564">
        <v>67</v>
      </c>
      <c r="Z564">
        <v>52605.104477611902</v>
      </c>
      <c r="AA564">
        <v>11.9411764705882</v>
      </c>
      <c r="AB564">
        <v>12.7867845820896</v>
      </c>
      <c r="AC564">
        <v>7.5</v>
      </c>
      <c r="AD564">
        <v>114.22860893333301</v>
      </c>
      <c r="AE564">
        <v>0.21390000000000001</v>
      </c>
      <c r="AF564">
        <v>0.12160502846351</v>
      </c>
      <c r="AG564">
        <v>0.18537142094684</v>
      </c>
      <c r="AH564">
        <v>0.30945114429627102</v>
      </c>
      <c r="AI564">
        <v>238.19835434174399</v>
      </c>
      <c r="AJ564">
        <v>7.4648614187427702</v>
      </c>
      <c r="AK564">
        <v>0.99277760354391698</v>
      </c>
      <c r="AL564">
        <v>2.76246996099339</v>
      </c>
      <c r="AM564">
        <v>0.5</v>
      </c>
      <c r="AN564">
        <v>0.87195721321896702</v>
      </c>
      <c r="AO564">
        <v>56</v>
      </c>
      <c r="AP564">
        <v>6.4971751412429404E-2</v>
      </c>
      <c r="AQ564">
        <v>5.88</v>
      </c>
      <c r="AR564">
        <v>2.9322876956908401</v>
      </c>
      <c r="AS564">
        <v>239683.99</v>
      </c>
      <c r="AT564">
        <v>0.61639873782813603</v>
      </c>
      <c r="AU564">
        <v>9779968.2599999998</v>
      </c>
    </row>
    <row r="565" spans="1:47" ht="14.5" x14ac:dyDescent="0.35">
      <c r="A565" s="150" t="s">
        <v>1324</v>
      </c>
      <c r="B565" s="150" t="s">
        <v>390</v>
      </c>
      <c r="C565" t="s">
        <v>391</v>
      </c>
      <c r="D565" t="s">
        <v>2085</v>
      </c>
      <c r="E565">
        <v>87.712999999999994</v>
      </c>
      <c r="F565" t="s">
        <v>2052</v>
      </c>
      <c r="G565" s="151">
        <v>-961346</v>
      </c>
      <c r="H565">
        <v>0.166892053862984</v>
      </c>
      <c r="I565">
        <v>-1023261</v>
      </c>
      <c r="J565">
        <v>1.7618801251565699E-2</v>
      </c>
      <c r="K565">
        <v>0.90365521540671001</v>
      </c>
      <c r="L565" s="152">
        <v>124873.38860000001</v>
      </c>
      <c r="M565" s="151">
        <v>35435</v>
      </c>
      <c r="N565">
        <v>59</v>
      </c>
      <c r="O565">
        <v>15.134441000000001</v>
      </c>
      <c r="P565">
        <v>0</v>
      </c>
      <c r="Q565">
        <v>23.385632999999999</v>
      </c>
      <c r="R565">
        <v>11832.2</v>
      </c>
      <c r="S565">
        <v>1777.885178</v>
      </c>
      <c r="T565">
        <v>2107.8724617594598</v>
      </c>
      <c r="U565">
        <v>0.26532530043962199</v>
      </c>
      <c r="V565">
        <v>0.137235000898354</v>
      </c>
      <c r="W565">
        <v>2.42756914417563E-2</v>
      </c>
      <c r="X565">
        <v>9979.9</v>
      </c>
      <c r="Y565">
        <v>107.33</v>
      </c>
      <c r="Z565">
        <v>64209.979222957198</v>
      </c>
      <c r="AA565">
        <v>14.6747967479675</v>
      </c>
      <c r="AB565">
        <v>16.564662051616502</v>
      </c>
      <c r="AC565">
        <v>16</v>
      </c>
      <c r="AD565">
        <v>111.117823625</v>
      </c>
      <c r="AE565">
        <v>0.3271</v>
      </c>
      <c r="AF565">
        <v>0.109887028341003</v>
      </c>
      <c r="AG565">
        <v>0.19164609129371701</v>
      </c>
      <c r="AH565">
        <v>0.31477709131013698</v>
      </c>
      <c r="AI565">
        <v>171.657317230866</v>
      </c>
      <c r="AJ565">
        <v>4.9676380383174896</v>
      </c>
      <c r="AK565">
        <v>1.4710312038193001</v>
      </c>
      <c r="AL565">
        <v>2.48527719070603</v>
      </c>
      <c r="AM565">
        <v>1.5</v>
      </c>
      <c r="AN565">
        <v>1.3670626669942201</v>
      </c>
      <c r="AO565">
        <v>55</v>
      </c>
      <c r="AP565">
        <v>1.0934393638170999E-2</v>
      </c>
      <c r="AQ565">
        <v>17.510000000000002</v>
      </c>
      <c r="AR565">
        <v>3.01811699234907</v>
      </c>
      <c r="AS565">
        <v>369504.12</v>
      </c>
      <c r="AT565">
        <v>0.60556341632441602</v>
      </c>
      <c r="AU565">
        <v>21036326.48</v>
      </c>
    </row>
    <row r="566" spans="1:47" ht="14.5" x14ac:dyDescent="0.35">
      <c r="A566" s="150" t="s">
        <v>1325</v>
      </c>
      <c r="B566" s="150" t="s">
        <v>649</v>
      </c>
      <c r="C566" t="s">
        <v>647</v>
      </c>
      <c r="D566" t="s">
        <v>2088</v>
      </c>
      <c r="E566">
        <v>61.283999999999999</v>
      </c>
      <c r="F566" t="s">
        <v>2053</v>
      </c>
      <c r="G566" s="151">
        <v>153964</v>
      </c>
      <c r="H566">
        <v>0.384950390156518</v>
      </c>
      <c r="I566">
        <v>153964</v>
      </c>
      <c r="J566">
        <v>3.0729411164565401E-2</v>
      </c>
      <c r="K566">
        <v>0.78419212572446495</v>
      </c>
      <c r="L566" s="152">
        <v>121955.3455</v>
      </c>
      <c r="M566" s="151">
        <v>34408</v>
      </c>
      <c r="N566">
        <v>45</v>
      </c>
      <c r="O566">
        <v>33.866798000000003</v>
      </c>
      <c r="P566">
        <v>5</v>
      </c>
      <c r="Q566">
        <v>29.221281000000001</v>
      </c>
      <c r="R566">
        <v>13484.5</v>
      </c>
      <c r="S566">
        <v>1713.872284</v>
      </c>
      <c r="T566">
        <v>2442.8858585999601</v>
      </c>
      <c r="U566">
        <v>0.99841747426262695</v>
      </c>
      <c r="V566">
        <v>0.17922507929418199</v>
      </c>
      <c r="W566">
        <v>0</v>
      </c>
      <c r="X566">
        <v>9460.4</v>
      </c>
      <c r="Y566">
        <v>112</v>
      </c>
      <c r="Z566">
        <v>59915.294642857101</v>
      </c>
      <c r="AA566">
        <v>13.1875</v>
      </c>
      <c r="AB566">
        <v>15.302431107142899</v>
      </c>
      <c r="AC566">
        <v>14</v>
      </c>
      <c r="AD566">
        <v>122.419448857143</v>
      </c>
      <c r="AE566">
        <v>0.42770000000000002</v>
      </c>
      <c r="AF566">
        <v>0.11251111216524901</v>
      </c>
      <c r="AG566">
        <v>0.20913480660771</v>
      </c>
      <c r="AH566">
        <v>0.324806803723108</v>
      </c>
      <c r="AI566">
        <v>130.74253087110401</v>
      </c>
      <c r="AJ566">
        <v>8.6640858458737195</v>
      </c>
      <c r="AK566">
        <v>1.6074418947142901</v>
      </c>
      <c r="AL566">
        <v>5.2624850050875596</v>
      </c>
      <c r="AM566">
        <v>1.5</v>
      </c>
      <c r="AN566">
        <v>1.21519729703063</v>
      </c>
      <c r="AO566">
        <v>119</v>
      </c>
      <c r="AP566">
        <v>0</v>
      </c>
      <c r="AQ566">
        <v>7.39</v>
      </c>
      <c r="AR566">
        <v>4.5665193174522303</v>
      </c>
      <c r="AS566">
        <v>5989.79000000004</v>
      </c>
      <c r="AT566">
        <v>0.57937676397932703</v>
      </c>
      <c r="AU566">
        <v>23110778.620000001</v>
      </c>
    </row>
    <row r="567" spans="1:47" ht="14.5" x14ac:dyDescent="0.35">
      <c r="A567" s="150" t="s">
        <v>1326</v>
      </c>
      <c r="B567" s="150" t="s">
        <v>760</v>
      </c>
      <c r="C567" t="s">
        <v>182</v>
      </c>
      <c r="D567" t="s">
        <v>2087</v>
      </c>
      <c r="E567">
        <v>97.206999999999994</v>
      </c>
      <c r="F567" t="s">
        <v>1842</v>
      </c>
      <c r="G567" s="151">
        <v>-852069</v>
      </c>
      <c r="H567">
        <v>0.96096925469830596</v>
      </c>
      <c r="I567">
        <v>-838179</v>
      </c>
      <c r="J567">
        <v>0</v>
      </c>
      <c r="K567">
        <v>0.80717711369483502</v>
      </c>
      <c r="L567" s="152">
        <v>220099.9026</v>
      </c>
      <c r="M567" s="151">
        <v>44899</v>
      </c>
      <c r="N567">
        <v>113</v>
      </c>
      <c r="O567">
        <v>38.024346999999999</v>
      </c>
      <c r="P567">
        <v>0</v>
      </c>
      <c r="Q567">
        <v>74.166186999999994</v>
      </c>
      <c r="R567">
        <v>11328.6</v>
      </c>
      <c r="S567">
        <v>1455.667858</v>
      </c>
      <c r="T567">
        <v>1596.8970945502899</v>
      </c>
      <c r="U567">
        <v>0.105352191543684</v>
      </c>
      <c r="V567">
        <v>9.0858198367941206E-2</v>
      </c>
      <c r="W567">
        <v>1.09402614837429E-2</v>
      </c>
      <c r="X567">
        <v>10326.700000000001</v>
      </c>
      <c r="Y567">
        <v>82.17</v>
      </c>
      <c r="Z567">
        <v>62113.394061092898</v>
      </c>
      <c r="AA567">
        <v>14.2765957446809</v>
      </c>
      <c r="AB567">
        <v>17.715320165510501</v>
      </c>
      <c r="AC567">
        <v>12.68</v>
      </c>
      <c r="AD567">
        <v>114.800304258675</v>
      </c>
      <c r="AE567">
        <v>0.3271</v>
      </c>
      <c r="AF567">
        <v>0.10863898981882</v>
      </c>
      <c r="AG567">
        <v>0.17894627742153901</v>
      </c>
      <c r="AH567">
        <v>0.28961141934579399</v>
      </c>
      <c r="AI567">
        <v>150.57761892273601</v>
      </c>
      <c r="AJ567">
        <v>4.5959990601803904</v>
      </c>
      <c r="AK567">
        <v>1.09815202266516</v>
      </c>
      <c r="AL567">
        <v>2.6041410459371099</v>
      </c>
      <c r="AM567">
        <v>2.2799999999999998</v>
      </c>
      <c r="AN567">
        <v>1.53151670280847</v>
      </c>
      <c r="AO567">
        <v>50</v>
      </c>
      <c r="AP567">
        <v>0.124105011933174</v>
      </c>
      <c r="AQ567">
        <v>13.74</v>
      </c>
      <c r="AR567">
        <v>1.83971515000109</v>
      </c>
      <c r="AS567">
        <v>485771.06</v>
      </c>
      <c r="AT567">
        <v>0.52418474770560497</v>
      </c>
      <c r="AU567">
        <v>16490679.4</v>
      </c>
    </row>
    <row r="568" spans="1:47" ht="14.5" x14ac:dyDescent="0.35">
      <c r="A568" s="150" t="s">
        <v>1327</v>
      </c>
      <c r="B568" s="150" t="s">
        <v>640</v>
      </c>
      <c r="C568" t="s">
        <v>383</v>
      </c>
      <c r="D568" t="s">
        <v>2085</v>
      </c>
      <c r="E568">
        <v>89.527000000000001</v>
      </c>
      <c r="F568" t="s">
        <v>2054</v>
      </c>
      <c r="G568" s="151">
        <v>203865</v>
      </c>
      <c r="H568">
        <v>0.56255110570272104</v>
      </c>
      <c r="I568">
        <v>208171</v>
      </c>
      <c r="J568">
        <v>0</v>
      </c>
      <c r="K568">
        <v>0.63246377594708503</v>
      </c>
      <c r="L568" s="152">
        <v>215420.37640000001</v>
      </c>
      <c r="M568" s="151">
        <v>35903</v>
      </c>
      <c r="N568">
        <v>50</v>
      </c>
      <c r="O568">
        <v>16.163910000000001</v>
      </c>
      <c r="P568">
        <v>0</v>
      </c>
      <c r="Q568">
        <v>21.559107999999998</v>
      </c>
      <c r="R568">
        <v>16996.400000000001</v>
      </c>
      <c r="S568">
        <v>848.77441999999996</v>
      </c>
      <c r="T568">
        <v>1027.9564814432099</v>
      </c>
      <c r="U568">
        <v>0.29386758026944299</v>
      </c>
      <c r="V568">
        <v>0.184571931373709</v>
      </c>
      <c r="W568">
        <v>1.37065370089735E-2</v>
      </c>
      <c r="X568">
        <v>14033.8</v>
      </c>
      <c r="Y568">
        <v>67.34</v>
      </c>
      <c r="Z568">
        <v>59430.389664389702</v>
      </c>
      <c r="AA568">
        <v>14.911764705882399</v>
      </c>
      <c r="AB568">
        <v>12.6043127413127</v>
      </c>
      <c r="AC568">
        <v>7</v>
      </c>
      <c r="AD568">
        <v>121.253488571429</v>
      </c>
      <c r="AE568">
        <v>0.3019</v>
      </c>
      <c r="AF568">
        <v>0.110541624643107</v>
      </c>
      <c r="AG568">
        <v>0.20694813189442901</v>
      </c>
      <c r="AH568">
        <v>0.31997502783861598</v>
      </c>
      <c r="AI568">
        <v>0</v>
      </c>
      <c r="AJ568" t="s">
        <v>1553</v>
      </c>
      <c r="AK568" t="s">
        <v>1553</v>
      </c>
      <c r="AL568" t="s">
        <v>1553</v>
      </c>
      <c r="AM568">
        <v>0.5</v>
      </c>
      <c r="AN568">
        <v>1.8564296521314601</v>
      </c>
      <c r="AO568">
        <v>176</v>
      </c>
      <c r="AP568">
        <v>4.4444444444444398E-2</v>
      </c>
      <c r="AQ568">
        <v>2.81</v>
      </c>
      <c r="AR568">
        <v>3.0014291142902798</v>
      </c>
      <c r="AS568">
        <v>322657.52</v>
      </c>
      <c r="AT568">
        <v>0.88603570833867096</v>
      </c>
      <c r="AU568">
        <v>14426102.9</v>
      </c>
    </row>
    <row r="569" spans="1:47" ht="14.5" x14ac:dyDescent="0.35">
      <c r="A569" s="150" t="s">
        <v>1328</v>
      </c>
      <c r="B569" s="150" t="s">
        <v>413</v>
      </c>
      <c r="C569" t="s">
        <v>281</v>
      </c>
      <c r="D569" t="s">
        <v>2085</v>
      </c>
      <c r="E569">
        <v>84.072000000000003</v>
      </c>
      <c r="F569" t="s">
        <v>2055</v>
      </c>
      <c r="G569" s="151">
        <v>-35186</v>
      </c>
      <c r="H569">
        <v>0.69314761023026406</v>
      </c>
      <c r="I569">
        <v>-35186</v>
      </c>
      <c r="J569">
        <v>0</v>
      </c>
      <c r="K569">
        <v>0.80228953272794901</v>
      </c>
      <c r="L569" s="152">
        <v>152491.6146</v>
      </c>
      <c r="M569" s="151">
        <v>38995</v>
      </c>
      <c r="N569">
        <v>16</v>
      </c>
      <c r="O569">
        <v>8.5118170000000006</v>
      </c>
      <c r="P569">
        <v>0</v>
      </c>
      <c r="Q569">
        <v>29.127987999999998</v>
      </c>
      <c r="R569">
        <v>16386.099999999999</v>
      </c>
      <c r="S569">
        <v>491.16504900000001</v>
      </c>
      <c r="T569">
        <v>585.02637875204698</v>
      </c>
      <c r="U569">
        <v>0.119618212084956</v>
      </c>
      <c r="V569">
        <v>0.145878309431582</v>
      </c>
      <c r="W569">
        <v>0</v>
      </c>
      <c r="X569">
        <v>13757.2</v>
      </c>
      <c r="Y569">
        <v>43.15</v>
      </c>
      <c r="Z569">
        <v>59586.696407879499</v>
      </c>
      <c r="AA569">
        <v>14.661016949152501</v>
      </c>
      <c r="AB569">
        <v>11.382735782155301</v>
      </c>
      <c r="AC569">
        <v>5</v>
      </c>
      <c r="AD569">
        <v>98.233009800000005</v>
      </c>
      <c r="AE569">
        <v>0.23899999999999999</v>
      </c>
      <c r="AF569">
        <v>0.112724897315901</v>
      </c>
      <c r="AG569">
        <v>0.184661524814486</v>
      </c>
      <c r="AH569">
        <v>0.301178924727245</v>
      </c>
      <c r="AI569">
        <v>275.51023892174402</v>
      </c>
      <c r="AJ569">
        <v>6.7530208171680703</v>
      </c>
      <c r="AK569">
        <v>1.4731585637114699</v>
      </c>
      <c r="AL569">
        <v>3.0400942943076101</v>
      </c>
      <c r="AM569">
        <v>5.4</v>
      </c>
      <c r="AN569">
        <v>0.89208735539596795</v>
      </c>
      <c r="AO569">
        <v>63</v>
      </c>
      <c r="AP569">
        <v>0</v>
      </c>
      <c r="AQ569">
        <v>2.59</v>
      </c>
      <c r="AR569">
        <v>4.1816912671869204</v>
      </c>
      <c r="AS569">
        <v>49675.42</v>
      </c>
      <c r="AT569">
        <v>0.55327633868345505</v>
      </c>
      <c r="AU569">
        <v>8048300.25</v>
      </c>
    </row>
    <row r="570" spans="1:47" ht="14.5" x14ac:dyDescent="0.35">
      <c r="A570" s="150" t="s">
        <v>1329</v>
      </c>
      <c r="B570" s="150" t="s">
        <v>744</v>
      </c>
      <c r="C570" t="s">
        <v>191</v>
      </c>
      <c r="D570" t="s">
        <v>2087</v>
      </c>
      <c r="E570">
        <v>86.581999999999994</v>
      </c>
      <c r="F570" t="s">
        <v>2056</v>
      </c>
      <c r="G570" s="151">
        <v>193448</v>
      </c>
      <c r="H570">
        <v>0.54184884338484596</v>
      </c>
      <c r="I570">
        <v>193448</v>
      </c>
      <c r="J570">
        <v>0</v>
      </c>
      <c r="K570">
        <v>0.73191880727937297</v>
      </c>
      <c r="L570" s="152">
        <v>154405.587</v>
      </c>
      <c r="M570" s="151">
        <v>32399</v>
      </c>
      <c r="N570">
        <v>4</v>
      </c>
      <c r="O570">
        <v>25.641017999999999</v>
      </c>
      <c r="P570">
        <v>0</v>
      </c>
      <c r="Q570">
        <v>244.77489800000001</v>
      </c>
      <c r="R570">
        <v>13193.3</v>
      </c>
      <c r="S570">
        <v>915.03949899999998</v>
      </c>
      <c r="T570">
        <v>1109.5292622521799</v>
      </c>
      <c r="U570">
        <v>0.41800420792545501</v>
      </c>
      <c r="V570">
        <v>0.151812630112484</v>
      </c>
      <c r="W570">
        <v>1.0510081816697599E-3</v>
      </c>
      <c r="X570">
        <v>10880.6</v>
      </c>
      <c r="Y570">
        <v>62.21</v>
      </c>
      <c r="Z570">
        <v>62435.424690564199</v>
      </c>
      <c r="AA570">
        <v>12.1232876712329</v>
      </c>
      <c r="AB570">
        <v>14.7088811927343</v>
      </c>
      <c r="AC570">
        <v>12.13</v>
      </c>
      <c r="AD570">
        <v>75.436067518549095</v>
      </c>
      <c r="AE570">
        <v>0.28939999999999999</v>
      </c>
      <c r="AF570">
        <v>0.12313138076885401</v>
      </c>
      <c r="AG570">
        <v>0.112875076714231</v>
      </c>
      <c r="AH570">
        <v>0.24049848228242099</v>
      </c>
      <c r="AI570">
        <v>173.05591744734099</v>
      </c>
      <c r="AJ570">
        <v>11.282605192197201</v>
      </c>
      <c r="AK570">
        <v>2.01248059714688</v>
      </c>
      <c r="AL570">
        <v>3.8827954633003499</v>
      </c>
      <c r="AM570">
        <v>1</v>
      </c>
      <c r="AN570">
        <v>0.85689646444312995</v>
      </c>
      <c r="AO570">
        <v>13</v>
      </c>
      <c r="AP570">
        <v>4.8543689320388302E-3</v>
      </c>
      <c r="AQ570">
        <v>30.85</v>
      </c>
      <c r="AR570">
        <v>2.8629623277386602</v>
      </c>
      <c r="AS570">
        <v>174426.64</v>
      </c>
      <c r="AT570">
        <v>0.52715392853950105</v>
      </c>
      <c r="AU570">
        <v>12072382.720000001</v>
      </c>
    </row>
    <row r="571" spans="1:47" ht="14.5" x14ac:dyDescent="0.35">
      <c r="A571" s="150" t="s">
        <v>1330</v>
      </c>
      <c r="B571" s="150" t="s">
        <v>392</v>
      </c>
      <c r="C571" t="s">
        <v>172</v>
      </c>
      <c r="D571" t="s">
        <v>2086</v>
      </c>
      <c r="E571">
        <v>71.210999999999999</v>
      </c>
      <c r="F571" t="s">
        <v>2057</v>
      </c>
      <c r="G571" s="151">
        <v>50442</v>
      </c>
      <c r="H571">
        <v>0.33466215183422998</v>
      </c>
      <c r="I571">
        <v>21368</v>
      </c>
      <c r="J571">
        <v>0</v>
      </c>
      <c r="K571">
        <v>0.68650870515054596</v>
      </c>
      <c r="L571" s="152">
        <v>210118.78829999999</v>
      </c>
      <c r="M571" s="151">
        <v>36351</v>
      </c>
      <c r="N571">
        <v>47</v>
      </c>
      <c r="O571">
        <v>29.761357</v>
      </c>
      <c r="P571">
        <v>15.94</v>
      </c>
      <c r="Q571">
        <v>-38.701360999999999</v>
      </c>
      <c r="R571">
        <v>16489</v>
      </c>
      <c r="S571">
        <v>903.49278500000003</v>
      </c>
      <c r="T571">
        <v>1065.7080002662101</v>
      </c>
      <c r="U571">
        <v>0.27785697812739002</v>
      </c>
      <c r="V571">
        <v>0.13290335572519299</v>
      </c>
      <c r="W571">
        <v>1.10681570080275E-3</v>
      </c>
      <c r="X571">
        <v>13979.1</v>
      </c>
      <c r="Y571">
        <v>58.32</v>
      </c>
      <c r="Z571">
        <v>59813.461248285297</v>
      </c>
      <c r="AA571">
        <v>15.125</v>
      </c>
      <c r="AB571">
        <v>15.4919887688615</v>
      </c>
      <c r="AC571">
        <v>8.1999999999999993</v>
      </c>
      <c r="AD571">
        <v>110.18204695122</v>
      </c>
      <c r="AE571">
        <v>0.27679999999999999</v>
      </c>
      <c r="AF571">
        <v>0.121583843119492</v>
      </c>
      <c r="AG571">
        <v>0.16468960624347301</v>
      </c>
      <c r="AH571">
        <v>0.28809344288928102</v>
      </c>
      <c r="AI571">
        <v>230.33388141555599</v>
      </c>
      <c r="AJ571">
        <v>5.2245988803728904</v>
      </c>
      <c r="AK571">
        <v>1.3536458999062999</v>
      </c>
      <c r="AL571">
        <v>2.9869480790946898</v>
      </c>
      <c r="AM571">
        <v>0.5</v>
      </c>
      <c r="AN571">
        <v>1.2794433491322901</v>
      </c>
      <c r="AO571">
        <v>68</v>
      </c>
      <c r="AP571">
        <v>0</v>
      </c>
      <c r="AQ571">
        <v>4.74</v>
      </c>
      <c r="AR571">
        <v>3.6143676704886798</v>
      </c>
      <c r="AS571">
        <v>127233.28</v>
      </c>
      <c r="AT571">
        <v>0.64977460408459897</v>
      </c>
      <c r="AU571">
        <v>14897672.23</v>
      </c>
    </row>
    <row r="572" spans="1:47" ht="14.5" x14ac:dyDescent="0.35">
      <c r="A572" s="150" t="s">
        <v>1331</v>
      </c>
      <c r="B572" s="150" t="s">
        <v>317</v>
      </c>
      <c r="C572" t="s">
        <v>207</v>
      </c>
      <c r="D572" t="s">
        <v>2085</v>
      </c>
      <c r="E572">
        <v>69.015000000000001</v>
      </c>
      <c r="F572" t="s">
        <v>2058</v>
      </c>
      <c r="G572" s="151">
        <v>48595</v>
      </c>
      <c r="H572">
        <v>0.50966384883648597</v>
      </c>
      <c r="I572">
        <v>48595</v>
      </c>
      <c r="J572">
        <v>0</v>
      </c>
      <c r="K572">
        <v>0.74372491161187904</v>
      </c>
      <c r="L572" s="152">
        <v>99214.946400000001</v>
      </c>
      <c r="M572" s="151">
        <v>30821</v>
      </c>
      <c r="N572">
        <v>53</v>
      </c>
      <c r="O572">
        <v>38.1541</v>
      </c>
      <c r="P572">
        <v>25.82</v>
      </c>
      <c r="Q572">
        <v>-108.481515</v>
      </c>
      <c r="R572">
        <v>16610.2</v>
      </c>
      <c r="S572">
        <v>1232.4304569999999</v>
      </c>
      <c r="T572">
        <v>1791.3428803945501</v>
      </c>
      <c r="U572">
        <v>0.99981940024546501</v>
      </c>
      <c r="V572">
        <v>0.19066230542970899</v>
      </c>
      <c r="W572">
        <v>7.0542344880264105E-4</v>
      </c>
      <c r="X572">
        <v>11427.7</v>
      </c>
      <c r="Y572">
        <v>94.58</v>
      </c>
      <c r="Z572">
        <v>60935.567773313604</v>
      </c>
      <c r="AA572">
        <v>13.4509803921569</v>
      </c>
      <c r="AB572">
        <v>13.030560974836099</v>
      </c>
      <c r="AC572">
        <v>8.9</v>
      </c>
      <c r="AD572">
        <v>138.47533224719101</v>
      </c>
      <c r="AE572">
        <v>0.47810000000000002</v>
      </c>
      <c r="AF572">
        <v>0.105591890333441</v>
      </c>
      <c r="AG572">
        <v>0.20642043973935501</v>
      </c>
      <c r="AH572">
        <v>0.31382941916665902</v>
      </c>
      <c r="AI572">
        <v>230.51361509803999</v>
      </c>
      <c r="AJ572">
        <v>11.0965524196387</v>
      </c>
      <c r="AK572">
        <v>1.4016010306520399</v>
      </c>
      <c r="AL572">
        <v>3.3933870365937802</v>
      </c>
      <c r="AM572">
        <v>0.5</v>
      </c>
      <c r="AN572">
        <v>1.44710148575774</v>
      </c>
      <c r="AO572">
        <v>85</v>
      </c>
      <c r="AP572">
        <v>2.7090694935217902E-2</v>
      </c>
      <c r="AQ572">
        <v>9.7100000000000009</v>
      </c>
      <c r="AR572">
        <v>3.1668316973020199</v>
      </c>
      <c r="AS572">
        <v>181581.93</v>
      </c>
      <c r="AT572">
        <v>0.64058606576433996</v>
      </c>
      <c r="AU572">
        <v>20470960.239999998</v>
      </c>
    </row>
    <row r="573" spans="1:47" ht="14.5" x14ac:dyDescent="0.35">
      <c r="A573" s="150" t="s">
        <v>1332</v>
      </c>
      <c r="B573" s="150" t="s">
        <v>318</v>
      </c>
      <c r="C573" t="s">
        <v>167</v>
      </c>
      <c r="D573" t="s">
        <v>2088</v>
      </c>
      <c r="E573">
        <v>65.593000000000004</v>
      </c>
      <c r="F573" t="s">
        <v>2039</v>
      </c>
      <c r="G573" s="151">
        <v>-75541</v>
      </c>
      <c r="H573">
        <v>0.18751744779829399</v>
      </c>
      <c r="I573">
        <v>-72592</v>
      </c>
      <c r="J573">
        <v>-3.4637876570876303E-2</v>
      </c>
      <c r="K573">
        <v>0.822307601285307</v>
      </c>
      <c r="L573" s="152">
        <v>79239.9899</v>
      </c>
      <c r="M573" s="151">
        <v>29074</v>
      </c>
      <c r="N573">
        <v>0</v>
      </c>
      <c r="O573">
        <v>16.046683999999999</v>
      </c>
      <c r="P573">
        <v>0.17214299999999999</v>
      </c>
      <c r="Q573">
        <v>-28.436498</v>
      </c>
      <c r="R573">
        <v>18627.099999999999</v>
      </c>
      <c r="S573">
        <v>676.88921800000003</v>
      </c>
      <c r="T573">
        <v>920.39766165737694</v>
      </c>
      <c r="U573">
        <v>1</v>
      </c>
      <c r="V573">
        <v>0.149151357881431</v>
      </c>
      <c r="W573">
        <v>0</v>
      </c>
      <c r="X573">
        <v>13699</v>
      </c>
      <c r="Y573">
        <v>64.37</v>
      </c>
      <c r="Z573">
        <v>60296.039148671698</v>
      </c>
      <c r="AA573">
        <v>12.102941176470599</v>
      </c>
      <c r="AB573">
        <v>10.5156007146186</v>
      </c>
      <c r="AC573">
        <v>8</v>
      </c>
      <c r="AD573">
        <v>84.611152250000004</v>
      </c>
      <c r="AE573">
        <v>0.3901</v>
      </c>
      <c r="AF573">
        <v>0.103399171609978</v>
      </c>
      <c r="AG573">
        <v>0.23855351120174301</v>
      </c>
      <c r="AH573">
        <v>0.35049945617872102</v>
      </c>
      <c r="AI573">
        <v>287.32766725795301</v>
      </c>
      <c r="AJ573">
        <v>6.56179706821466</v>
      </c>
      <c r="AK573">
        <v>0.88198643625089301</v>
      </c>
      <c r="AL573">
        <v>3.8885394546735301</v>
      </c>
      <c r="AM573">
        <v>4</v>
      </c>
      <c r="AN573">
        <v>1.15935609601553</v>
      </c>
      <c r="AO573">
        <v>10</v>
      </c>
      <c r="AP573">
        <v>0.25683060109289602</v>
      </c>
      <c r="AQ573">
        <v>17.5</v>
      </c>
      <c r="AR573">
        <v>4.1660900244900301</v>
      </c>
      <c r="AS573">
        <v>63720.6</v>
      </c>
      <c r="AT573">
        <v>0.74761946578318195</v>
      </c>
      <c r="AU573">
        <v>12608483.949999999</v>
      </c>
    </row>
    <row r="574" spans="1:47" ht="14.5" x14ac:dyDescent="0.35">
      <c r="A574" s="150" t="s">
        <v>1333</v>
      </c>
      <c r="B574" s="150" t="s">
        <v>592</v>
      </c>
      <c r="C574" t="s">
        <v>135</v>
      </c>
      <c r="D574" t="s">
        <v>2088</v>
      </c>
      <c r="E574">
        <v>88.37</v>
      </c>
      <c r="F574" t="s">
        <v>2059</v>
      </c>
      <c r="G574" s="151">
        <v>2019889</v>
      </c>
      <c r="H574">
        <v>0.27441264003386401</v>
      </c>
      <c r="I574">
        <v>2019889</v>
      </c>
      <c r="J574">
        <v>6.7220903248898303E-3</v>
      </c>
      <c r="K574">
        <v>0.76106064351852099</v>
      </c>
      <c r="L574" s="152">
        <v>176206.3437</v>
      </c>
      <c r="M574" s="151">
        <v>33127</v>
      </c>
      <c r="N574">
        <v>98</v>
      </c>
      <c r="O574">
        <v>43.959755000000001</v>
      </c>
      <c r="P574">
        <v>0</v>
      </c>
      <c r="Q574">
        <v>123.72129</v>
      </c>
      <c r="R574">
        <v>12110.2</v>
      </c>
      <c r="S574">
        <v>1712.059344</v>
      </c>
      <c r="T574">
        <v>2051.8491646606199</v>
      </c>
      <c r="U574">
        <v>0.26344544923671798</v>
      </c>
      <c r="V574">
        <v>0.14502879872136001</v>
      </c>
      <c r="W574">
        <v>3.50455141699808E-3</v>
      </c>
      <c r="X574">
        <v>10104.700000000001</v>
      </c>
      <c r="Y574">
        <v>124.32</v>
      </c>
      <c r="Z574">
        <v>58014.495495495503</v>
      </c>
      <c r="AA574">
        <v>15.375</v>
      </c>
      <c r="AB574">
        <v>13.771391119691099</v>
      </c>
      <c r="AC574">
        <v>13.25</v>
      </c>
      <c r="AD574">
        <v>129.21202596226399</v>
      </c>
      <c r="AE574">
        <v>0.3145</v>
      </c>
      <c r="AF574">
        <v>0.11939800632883001</v>
      </c>
      <c r="AG574">
        <v>0.172037125290743</v>
      </c>
      <c r="AH574">
        <v>0.297345359421466</v>
      </c>
      <c r="AI574">
        <v>218.532728617846</v>
      </c>
      <c r="AJ574">
        <v>5.8892503093753401</v>
      </c>
      <c r="AK574">
        <v>1.37674507739061</v>
      </c>
      <c r="AL574">
        <v>3.2650486046704299</v>
      </c>
      <c r="AM574">
        <v>0.5</v>
      </c>
      <c r="AN574">
        <v>1.3485990157630601</v>
      </c>
      <c r="AO574">
        <v>111</v>
      </c>
      <c r="AP574">
        <v>8.3769633507853394E-3</v>
      </c>
      <c r="AQ574">
        <v>8.3699999999999992</v>
      </c>
      <c r="AR574">
        <v>3.6593497585393799</v>
      </c>
      <c r="AS574">
        <v>370760.38</v>
      </c>
      <c r="AT574">
        <v>0.59930100699178201</v>
      </c>
      <c r="AU574">
        <v>20733394.899999999</v>
      </c>
    </row>
    <row r="575" spans="1:47" ht="14.5" x14ac:dyDescent="0.35">
      <c r="A575" s="150" t="s">
        <v>1334</v>
      </c>
      <c r="B575" s="150" t="s">
        <v>320</v>
      </c>
      <c r="C575" t="s">
        <v>140</v>
      </c>
      <c r="D575" t="s">
        <v>2089</v>
      </c>
      <c r="E575">
        <v>64.257000000000005</v>
      </c>
      <c r="F575" t="s">
        <v>2060</v>
      </c>
      <c r="G575" s="151">
        <v>2366538</v>
      </c>
      <c r="H575">
        <v>0.40667877035296401</v>
      </c>
      <c r="I575">
        <v>2467154</v>
      </c>
      <c r="J575">
        <v>3.06362513092565E-3</v>
      </c>
      <c r="K575">
        <v>0.75532245474192605</v>
      </c>
      <c r="L575" s="152">
        <v>136673.47390000001</v>
      </c>
      <c r="M575" s="151">
        <v>33841.5</v>
      </c>
      <c r="N575">
        <v>19</v>
      </c>
      <c r="O575">
        <v>155.51254499999999</v>
      </c>
      <c r="P575">
        <v>22.32</v>
      </c>
      <c r="Q575">
        <v>105.366979</v>
      </c>
      <c r="R575">
        <v>15526.1</v>
      </c>
      <c r="S575">
        <v>3344.3073559999998</v>
      </c>
      <c r="T575">
        <v>4416.9500971383904</v>
      </c>
      <c r="U575">
        <v>0.53046593484214399</v>
      </c>
      <c r="V575">
        <v>0.19373744666068901</v>
      </c>
      <c r="W575">
        <v>8.9960851672390402E-2</v>
      </c>
      <c r="X575">
        <v>11755.6</v>
      </c>
      <c r="Y575">
        <v>225.47</v>
      </c>
      <c r="Z575">
        <v>71212.733889209194</v>
      </c>
      <c r="AA575">
        <v>14.719844357976701</v>
      </c>
      <c r="AB575">
        <v>14.832604585976</v>
      </c>
      <c r="AC575">
        <v>22</v>
      </c>
      <c r="AD575">
        <v>152.013970727273</v>
      </c>
      <c r="AE575">
        <v>0.3397</v>
      </c>
      <c r="AF575">
        <v>0.108691272578403</v>
      </c>
      <c r="AG575">
        <v>0.175348125750073</v>
      </c>
      <c r="AH575">
        <v>0.28693226503959601</v>
      </c>
      <c r="AI575">
        <v>188.76883396120499</v>
      </c>
      <c r="AJ575">
        <v>5.2713557558122002</v>
      </c>
      <c r="AK575">
        <v>0.87453094482663596</v>
      </c>
      <c r="AL575">
        <v>2.7704068265375801</v>
      </c>
      <c r="AM575">
        <v>2.5</v>
      </c>
      <c r="AN575">
        <v>0.73911674394345594</v>
      </c>
      <c r="AO575">
        <v>10</v>
      </c>
      <c r="AP575">
        <v>6.8217874140666296E-2</v>
      </c>
      <c r="AQ575">
        <v>176.9</v>
      </c>
      <c r="AR575">
        <v>3.1936312152355302</v>
      </c>
      <c r="AS575">
        <v>630524.61</v>
      </c>
      <c r="AT575">
        <v>0.52104461338072505</v>
      </c>
      <c r="AU575">
        <v>51924000.850000001</v>
      </c>
    </row>
    <row r="576" spans="1:47" ht="14.5" x14ac:dyDescent="0.35">
      <c r="A576" s="150" t="s">
        <v>1335</v>
      </c>
      <c r="B576" s="150" t="s">
        <v>443</v>
      </c>
      <c r="C576" t="s">
        <v>374</v>
      </c>
      <c r="D576" t="s">
        <v>2086</v>
      </c>
      <c r="E576">
        <v>76.795000000000002</v>
      </c>
      <c r="F576" t="s">
        <v>1886</v>
      </c>
      <c r="G576" s="151">
        <v>4938311</v>
      </c>
      <c r="H576">
        <v>0.131279716633427</v>
      </c>
      <c r="I576">
        <v>6085214</v>
      </c>
      <c r="J576">
        <v>0</v>
      </c>
      <c r="K576">
        <v>0.67502035673142702</v>
      </c>
      <c r="L576" s="152">
        <v>188769.1447</v>
      </c>
      <c r="M576" s="151">
        <v>39155</v>
      </c>
      <c r="N576">
        <v>430</v>
      </c>
      <c r="O576">
        <v>284.45071300000001</v>
      </c>
      <c r="P576">
        <v>3.484048</v>
      </c>
      <c r="Q576">
        <v>-225.67723899999999</v>
      </c>
      <c r="R576">
        <v>12281.9</v>
      </c>
      <c r="S576">
        <v>7800.3384580000002</v>
      </c>
      <c r="T576">
        <v>9566.1760553972308</v>
      </c>
      <c r="U576">
        <v>0.17948761878720801</v>
      </c>
      <c r="V576">
        <v>0.14939979548691401</v>
      </c>
      <c r="W576">
        <v>1.97863612572142E-2</v>
      </c>
      <c r="X576">
        <v>10014.799999999999</v>
      </c>
      <c r="Y576">
        <v>460.37</v>
      </c>
      <c r="Z576">
        <v>64674.991311336598</v>
      </c>
      <c r="AA576">
        <v>12.9333333333333</v>
      </c>
      <c r="AB576">
        <v>16.943628946282299</v>
      </c>
      <c r="AC576">
        <v>45.38</v>
      </c>
      <c r="AD576">
        <v>171.88934460114601</v>
      </c>
      <c r="AE576">
        <v>0.3019</v>
      </c>
      <c r="AF576">
        <v>0.12178875723976899</v>
      </c>
      <c r="AG576">
        <v>0.17310670080246501</v>
      </c>
      <c r="AH576">
        <v>0.29717198748667401</v>
      </c>
      <c r="AI576">
        <v>141.467579380259</v>
      </c>
      <c r="AJ576">
        <v>6.1735763188777497</v>
      </c>
      <c r="AK576">
        <v>1.11968847162878</v>
      </c>
      <c r="AL576">
        <v>3.3754406318107502</v>
      </c>
      <c r="AM576">
        <v>4.2</v>
      </c>
      <c r="AN576">
        <v>0.99458216256800802</v>
      </c>
      <c r="AO576">
        <v>47</v>
      </c>
      <c r="AP576">
        <v>0.12900432900432901</v>
      </c>
      <c r="AQ576">
        <v>93.85</v>
      </c>
      <c r="AR576">
        <v>7.7218524889454896</v>
      </c>
      <c r="AS576">
        <v>-4643090.0599999996</v>
      </c>
      <c r="AT576">
        <v>0.61858426947076794</v>
      </c>
      <c r="AU576">
        <v>95803164.069999993</v>
      </c>
    </row>
    <row r="577" spans="1:47" ht="14.5" x14ac:dyDescent="0.35">
      <c r="A577" s="150" t="s">
        <v>1336</v>
      </c>
      <c r="B577" s="150" t="s">
        <v>505</v>
      </c>
      <c r="C577" t="s">
        <v>501</v>
      </c>
      <c r="D577" t="s">
        <v>2087</v>
      </c>
      <c r="E577">
        <v>103.057</v>
      </c>
      <c r="F577" t="s">
        <v>2061</v>
      </c>
      <c r="G577" s="151">
        <v>1730575</v>
      </c>
      <c r="H577">
        <v>0.77566337360951498</v>
      </c>
      <c r="I577">
        <v>1689521</v>
      </c>
      <c r="J577">
        <v>0</v>
      </c>
      <c r="K577">
        <v>0.71667275735082203</v>
      </c>
      <c r="L577" s="152">
        <v>426340.78289999999</v>
      </c>
      <c r="M577" s="151">
        <v>49224</v>
      </c>
      <c r="N577">
        <v>122</v>
      </c>
      <c r="O577">
        <v>52.596297</v>
      </c>
      <c r="P577">
        <v>0</v>
      </c>
      <c r="Q577">
        <v>-16.196836999999999</v>
      </c>
      <c r="R577">
        <v>14202.7</v>
      </c>
      <c r="S577">
        <v>2079.6101520000002</v>
      </c>
      <c r="T577">
        <v>2394.4622705495299</v>
      </c>
      <c r="U577">
        <v>0.112062553998377</v>
      </c>
      <c r="V577">
        <v>0.115161970703272</v>
      </c>
      <c r="W577">
        <v>1.3125849903900901E-2</v>
      </c>
      <c r="X577">
        <v>12335.1</v>
      </c>
      <c r="Y577">
        <v>124.69</v>
      </c>
      <c r="Z577">
        <v>82423.701419520396</v>
      </c>
      <c r="AA577">
        <v>17.107382550335601</v>
      </c>
      <c r="AB577">
        <v>16.678243259283001</v>
      </c>
      <c r="AC577">
        <v>15</v>
      </c>
      <c r="AD577">
        <v>138.64067679999999</v>
      </c>
      <c r="AE577">
        <v>0.51590000000000003</v>
      </c>
      <c r="AF577">
        <v>0.11066424669785201</v>
      </c>
      <c r="AG577">
        <v>0.150676040325843</v>
      </c>
      <c r="AH577">
        <v>0.265111537094258</v>
      </c>
      <c r="AI577">
        <v>260.36899246681497</v>
      </c>
      <c r="AJ577">
        <v>5.5733127841821997</v>
      </c>
      <c r="AK577">
        <v>0.98443582791901996</v>
      </c>
      <c r="AL577">
        <v>3.12587684175922</v>
      </c>
      <c r="AM577">
        <v>1</v>
      </c>
      <c r="AN577">
        <v>0.80557616434574797</v>
      </c>
      <c r="AO577">
        <v>47</v>
      </c>
      <c r="AP577">
        <v>0.103641456582633</v>
      </c>
      <c r="AQ577">
        <v>20.87</v>
      </c>
      <c r="AR577">
        <v>2.2909838119308001</v>
      </c>
      <c r="AS577">
        <v>337424.03</v>
      </c>
      <c r="AT577">
        <v>0.52426492802900404</v>
      </c>
      <c r="AU577">
        <v>29536050.469999999</v>
      </c>
    </row>
    <row r="578" spans="1:47" ht="14.5" x14ac:dyDescent="0.35">
      <c r="A578" s="150" t="s">
        <v>1337</v>
      </c>
      <c r="B578" s="150" t="s">
        <v>537</v>
      </c>
      <c r="C578" t="s">
        <v>536</v>
      </c>
      <c r="D578" t="s">
        <v>2086</v>
      </c>
      <c r="E578">
        <v>83.5</v>
      </c>
      <c r="F578" t="s">
        <v>2062</v>
      </c>
      <c r="G578" s="151">
        <v>671152</v>
      </c>
      <c r="H578">
        <v>0.52495164374996595</v>
      </c>
      <c r="I578">
        <v>1053981</v>
      </c>
      <c r="J578">
        <v>0</v>
      </c>
      <c r="K578">
        <v>0.81216282404537499</v>
      </c>
      <c r="L578" s="152">
        <v>238628.65150000001</v>
      </c>
      <c r="M578" s="151">
        <v>32125.5</v>
      </c>
      <c r="N578">
        <v>224</v>
      </c>
      <c r="O578">
        <v>30.788516999999999</v>
      </c>
      <c r="P578">
        <v>0</v>
      </c>
      <c r="Q578">
        <v>-49.874085000000001</v>
      </c>
      <c r="R578">
        <v>14665.7</v>
      </c>
      <c r="S578">
        <v>1823.846994</v>
      </c>
      <c r="T578">
        <v>2203.2123034070601</v>
      </c>
      <c r="U578">
        <v>0.41216874577363799</v>
      </c>
      <c r="V578">
        <v>0.179707494695687</v>
      </c>
      <c r="W578">
        <v>8.7004518757344794E-3</v>
      </c>
      <c r="X578">
        <v>12140.4</v>
      </c>
      <c r="Y578">
        <v>147.47999999999999</v>
      </c>
      <c r="Z578">
        <v>61796.283360455702</v>
      </c>
      <c r="AA578">
        <v>14.4266666666667</v>
      </c>
      <c r="AB578">
        <v>12.366741212367801</v>
      </c>
      <c r="AC578">
        <v>17</v>
      </c>
      <c r="AD578">
        <v>107.285117294118</v>
      </c>
      <c r="AE578">
        <v>0.27679999999999999</v>
      </c>
      <c r="AF578">
        <v>0.11028871450750399</v>
      </c>
      <c r="AG578">
        <v>0.18781541470829199</v>
      </c>
      <c r="AH578">
        <v>0.29990342857296598</v>
      </c>
      <c r="AI578">
        <v>0</v>
      </c>
      <c r="AJ578" t="s">
        <v>1553</v>
      </c>
      <c r="AK578" t="s">
        <v>1553</v>
      </c>
      <c r="AL578" t="s">
        <v>1553</v>
      </c>
      <c r="AM578">
        <v>2.5</v>
      </c>
      <c r="AN578">
        <v>1.58038589088353</v>
      </c>
      <c r="AO578">
        <v>243</v>
      </c>
      <c r="AP578">
        <v>0</v>
      </c>
      <c r="AQ578">
        <v>4.07</v>
      </c>
      <c r="AR578">
        <v>3.7685676079514301</v>
      </c>
      <c r="AS578">
        <v>237049.42</v>
      </c>
      <c r="AT578">
        <v>0.62642011539507703</v>
      </c>
      <c r="AU578">
        <v>26747977.739999998</v>
      </c>
    </row>
    <row r="579" spans="1:47" ht="14.5" x14ac:dyDescent="0.35">
      <c r="A579" s="150" t="s">
        <v>1338</v>
      </c>
      <c r="B579" s="150" t="s">
        <v>431</v>
      </c>
      <c r="C579" t="s">
        <v>307</v>
      </c>
      <c r="D579" t="s">
        <v>2086</v>
      </c>
      <c r="E579">
        <v>89.994</v>
      </c>
      <c r="F579" t="s">
        <v>1719</v>
      </c>
      <c r="G579" s="151">
        <v>396645</v>
      </c>
      <c r="H579">
        <v>0.65469600149183904</v>
      </c>
      <c r="I579">
        <v>365884</v>
      </c>
      <c r="J579">
        <v>0</v>
      </c>
      <c r="K579">
        <v>0.71108962735395798</v>
      </c>
      <c r="L579" s="152">
        <v>156957.8284</v>
      </c>
      <c r="M579" s="151">
        <v>40253</v>
      </c>
      <c r="N579">
        <v>66</v>
      </c>
      <c r="O579">
        <v>12.903615</v>
      </c>
      <c r="P579">
        <v>0</v>
      </c>
      <c r="Q579">
        <v>193.75435899999999</v>
      </c>
      <c r="R579">
        <v>12475</v>
      </c>
      <c r="S579">
        <v>1151.977997</v>
      </c>
      <c r="T579">
        <v>1325.5036709099099</v>
      </c>
      <c r="U579">
        <v>0.17427908043629101</v>
      </c>
      <c r="V579">
        <v>0.114497659975705</v>
      </c>
      <c r="W579">
        <v>0</v>
      </c>
      <c r="X579">
        <v>10841.9</v>
      </c>
      <c r="Y579">
        <v>79.72</v>
      </c>
      <c r="Z579">
        <v>61455.297165077798</v>
      </c>
      <c r="AA579">
        <v>15.153846153846199</v>
      </c>
      <c r="AB579">
        <v>14.4503010160562</v>
      </c>
      <c r="AC579">
        <v>11</v>
      </c>
      <c r="AD579">
        <v>104.72527245454501</v>
      </c>
      <c r="AE579">
        <v>0.41520000000000001</v>
      </c>
      <c r="AF579">
        <v>0.11580061761424799</v>
      </c>
      <c r="AG579">
        <v>0.16176123883229701</v>
      </c>
      <c r="AH579">
        <v>0.30718944411903099</v>
      </c>
      <c r="AI579">
        <v>58.064477076987103</v>
      </c>
      <c r="AJ579">
        <v>17.5429921212755</v>
      </c>
      <c r="AK579">
        <v>2.4144953579811301</v>
      </c>
      <c r="AL579">
        <v>0.16128122710759599</v>
      </c>
      <c r="AM579">
        <v>1.5</v>
      </c>
      <c r="AN579">
        <v>0.98826186894499102</v>
      </c>
      <c r="AO579">
        <v>90</v>
      </c>
      <c r="AP579">
        <v>0</v>
      </c>
      <c r="AQ579">
        <v>6.14</v>
      </c>
      <c r="AR579">
        <v>3.1785410029498502</v>
      </c>
      <c r="AS579">
        <v>202517.8</v>
      </c>
      <c r="AT579">
        <v>0.59544443615695997</v>
      </c>
      <c r="AU579">
        <v>14370955.039999999</v>
      </c>
    </row>
    <row r="580" spans="1:47" ht="14.5" x14ac:dyDescent="0.35">
      <c r="A580" s="150" t="s">
        <v>1339</v>
      </c>
      <c r="B580" s="150" t="s">
        <v>633</v>
      </c>
      <c r="C580" t="s">
        <v>334</v>
      </c>
      <c r="D580" t="s">
        <v>2086</v>
      </c>
      <c r="E580">
        <v>76.822000000000003</v>
      </c>
      <c r="F580" t="s">
        <v>2063</v>
      </c>
      <c r="G580" s="151">
        <v>2499451</v>
      </c>
      <c r="H580">
        <v>0.24212574546103899</v>
      </c>
      <c r="I580">
        <v>2476839</v>
      </c>
      <c r="J580">
        <v>7.3433723625996403E-3</v>
      </c>
      <c r="K580">
        <v>0.63118427088753304</v>
      </c>
      <c r="L580" s="152">
        <v>240010.33979999999</v>
      </c>
      <c r="M580" s="151">
        <v>36233</v>
      </c>
      <c r="N580">
        <v>73</v>
      </c>
      <c r="O580">
        <v>64.297290000000004</v>
      </c>
      <c r="P580">
        <v>0</v>
      </c>
      <c r="Q580">
        <v>13.509219</v>
      </c>
      <c r="R580">
        <v>9905</v>
      </c>
      <c r="S580">
        <v>1473.002352</v>
      </c>
      <c r="T580">
        <v>1783.4014124197699</v>
      </c>
      <c r="U580">
        <v>0.479952924067021</v>
      </c>
      <c r="V580">
        <v>0.13057778674884299</v>
      </c>
      <c r="W580">
        <v>3.1442631396422899E-3</v>
      </c>
      <c r="X580">
        <v>8181.1</v>
      </c>
      <c r="Y580">
        <v>83.28</v>
      </c>
      <c r="Z580">
        <v>56544.836695485101</v>
      </c>
      <c r="AA580">
        <v>14.021978021978001</v>
      </c>
      <c r="AB580">
        <v>17.687348126801101</v>
      </c>
      <c r="AC580">
        <v>11.5</v>
      </c>
      <c r="AD580">
        <v>128.08716104347801</v>
      </c>
      <c r="AE580">
        <v>0.47810000000000002</v>
      </c>
      <c r="AF580">
        <v>0.109021888026471</v>
      </c>
      <c r="AG580">
        <v>0.23167968665588801</v>
      </c>
      <c r="AH580">
        <v>0.34245051532786402</v>
      </c>
      <c r="AI580">
        <v>173.081868914762</v>
      </c>
      <c r="AJ580">
        <v>6.1333565404981396</v>
      </c>
      <c r="AK580">
        <v>1.69177054324377</v>
      </c>
      <c r="AL580">
        <v>2.6997785840360899</v>
      </c>
      <c r="AM580">
        <v>0</v>
      </c>
      <c r="AN580">
        <v>1.4168390780484501</v>
      </c>
      <c r="AO580">
        <v>81</v>
      </c>
      <c r="AP580">
        <v>1.6489988221437001E-2</v>
      </c>
      <c r="AQ580">
        <v>10.32</v>
      </c>
      <c r="AR580">
        <v>2.2679442887561398</v>
      </c>
      <c r="AS580">
        <v>530949.82999999996</v>
      </c>
      <c r="AT580">
        <v>0.68165765789173205</v>
      </c>
      <c r="AU580">
        <v>14590116.880000001</v>
      </c>
    </row>
    <row r="581" spans="1:47" ht="14.5" x14ac:dyDescent="0.35">
      <c r="A581" s="150" t="s">
        <v>1340</v>
      </c>
      <c r="B581" s="150" t="s">
        <v>419</v>
      </c>
      <c r="C581" t="s">
        <v>359</v>
      </c>
      <c r="D581" t="s">
        <v>2086</v>
      </c>
      <c r="E581">
        <v>78.88</v>
      </c>
      <c r="F581" t="s">
        <v>2064</v>
      </c>
      <c r="G581" s="151">
        <v>1556839</v>
      </c>
      <c r="H581">
        <v>0.66760712940689104</v>
      </c>
      <c r="I581">
        <v>1290120</v>
      </c>
      <c r="J581">
        <v>0</v>
      </c>
      <c r="K581">
        <v>0.717068968284167</v>
      </c>
      <c r="L581" s="152">
        <v>98508.784</v>
      </c>
      <c r="M581" s="151">
        <v>35382</v>
      </c>
      <c r="N581">
        <v>67</v>
      </c>
      <c r="O581">
        <v>51.672933999999998</v>
      </c>
      <c r="P581">
        <v>6</v>
      </c>
      <c r="Q581">
        <v>-48.269092000000001</v>
      </c>
      <c r="R581">
        <v>12271.1</v>
      </c>
      <c r="S581">
        <v>2686.0775319999998</v>
      </c>
      <c r="T581">
        <v>3311.7749342778602</v>
      </c>
      <c r="U581">
        <v>0.51674396083664498</v>
      </c>
      <c r="V581">
        <v>0.15591806119168999</v>
      </c>
      <c r="W581">
        <v>0</v>
      </c>
      <c r="X581">
        <v>9952.7000000000007</v>
      </c>
      <c r="Y581">
        <v>170.36</v>
      </c>
      <c r="Z581">
        <v>68075.840690302895</v>
      </c>
      <c r="AA581">
        <v>14.5932203389831</v>
      </c>
      <c r="AB581">
        <v>15.7670669875558</v>
      </c>
      <c r="AC581">
        <v>22</v>
      </c>
      <c r="AD581">
        <v>122.094433272727</v>
      </c>
      <c r="AE581">
        <v>0.45300000000000001</v>
      </c>
      <c r="AF581">
        <v>0.117583753394306</v>
      </c>
      <c r="AG581">
        <v>0.17202033615894599</v>
      </c>
      <c r="AH581">
        <v>0.29612024063852499</v>
      </c>
      <c r="AI581">
        <v>178.227171143324</v>
      </c>
      <c r="AJ581">
        <v>7.0733264749379599</v>
      </c>
      <c r="AK581">
        <v>1.4309804859503901</v>
      </c>
      <c r="AL581">
        <v>4.5610688652523796</v>
      </c>
      <c r="AM581">
        <v>0</v>
      </c>
      <c r="AN581">
        <v>1.1160713721161499</v>
      </c>
      <c r="AO581">
        <v>139</v>
      </c>
      <c r="AP581">
        <v>2.2522522522522501E-3</v>
      </c>
      <c r="AQ581">
        <v>9.27</v>
      </c>
      <c r="AR581">
        <v>2.6678779823604599</v>
      </c>
      <c r="AS581">
        <v>824216.2</v>
      </c>
      <c r="AT581">
        <v>0.60423092475020601</v>
      </c>
      <c r="AU581">
        <v>32961022.09</v>
      </c>
    </row>
    <row r="582" spans="1:47" ht="14.5" x14ac:dyDescent="0.35">
      <c r="A582" s="150" t="s">
        <v>1341</v>
      </c>
      <c r="B582" s="150" t="s">
        <v>650</v>
      </c>
      <c r="C582" t="s">
        <v>647</v>
      </c>
      <c r="D582" t="s">
        <v>2087</v>
      </c>
      <c r="E582">
        <v>63.15</v>
      </c>
      <c r="F582" t="s">
        <v>1868</v>
      </c>
      <c r="G582" s="151">
        <v>1056055</v>
      </c>
      <c r="H582">
        <v>0.54292126700129695</v>
      </c>
      <c r="I582">
        <v>682013</v>
      </c>
      <c r="J582">
        <v>3.1144272345330201E-3</v>
      </c>
      <c r="K582">
        <v>0.68743183334961799</v>
      </c>
      <c r="L582" s="152">
        <v>90461.705900000001</v>
      </c>
      <c r="M582" s="151">
        <v>25241</v>
      </c>
      <c r="N582">
        <v>10</v>
      </c>
      <c r="O582">
        <v>17.456522</v>
      </c>
      <c r="P582">
        <v>2</v>
      </c>
      <c r="Q582">
        <v>7.6036529999999898</v>
      </c>
      <c r="R582">
        <v>19893</v>
      </c>
      <c r="S582">
        <v>689.31153800000004</v>
      </c>
      <c r="T582">
        <v>958.32700527684403</v>
      </c>
      <c r="U582">
        <v>0.99653602780692196</v>
      </c>
      <c r="V582">
        <v>0.14367986250072001</v>
      </c>
      <c r="W582">
        <v>0</v>
      </c>
      <c r="X582">
        <v>14308.8</v>
      </c>
      <c r="Y582">
        <v>24</v>
      </c>
      <c r="Z582">
        <v>64620.458333333299</v>
      </c>
      <c r="AA582">
        <v>12.4583333333333</v>
      </c>
      <c r="AB582">
        <v>28.721314083333301</v>
      </c>
      <c r="AC582">
        <v>9</v>
      </c>
      <c r="AD582">
        <v>76.590170888888906</v>
      </c>
      <c r="AE582">
        <v>0.27679999999999999</v>
      </c>
      <c r="AF582">
        <v>0.10248279510722701</v>
      </c>
      <c r="AG582">
        <v>0.18631549932116201</v>
      </c>
      <c r="AH582">
        <v>0.29134373071902497</v>
      </c>
      <c r="AI582">
        <v>248.30427254505099</v>
      </c>
      <c r="AJ582">
        <v>8.7828500984464704</v>
      </c>
      <c r="AK582">
        <v>1.6946334694640699</v>
      </c>
      <c r="AL582">
        <v>3.19878031537927</v>
      </c>
      <c r="AM582">
        <v>0</v>
      </c>
      <c r="AN582">
        <v>1.0179489503104899</v>
      </c>
      <c r="AO582">
        <v>118</v>
      </c>
      <c r="AP582">
        <v>8.0213903743315499E-3</v>
      </c>
      <c r="AQ582">
        <v>3.06</v>
      </c>
      <c r="AR582">
        <v>4.6647385569476798</v>
      </c>
      <c r="AS582">
        <v>-28175.45</v>
      </c>
      <c r="AT582">
        <v>0.56652339266532203</v>
      </c>
      <c r="AU582">
        <v>13712471.199999999</v>
      </c>
    </row>
    <row r="583" spans="1:47" ht="14.5" x14ac:dyDescent="0.35">
      <c r="A583" s="150" t="s">
        <v>1342</v>
      </c>
      <c r="B583" s="150" t="s">
        <v>541</v>
      </c>
      <c r="C583" t="s">
        <v>116</v>
      </c>
      <c r="D583" t="s">
        <v>2086</v>
      </c>
      <c r="E583">
        <v>78.102000000000004</v>
      </c>
      <c r="F583" t="s">
        <v>2065</v>
      </c>
      <c r="G583" s="151">
        <v>776219</v>
      </c>
      <c r="H583">
        <v>0.24568948104205199</v>
      </c>
      <c r="I583">
        <v>776219</v>
      </c>
      <c r="J583">
        <v>5.3795866394506396E-3</v>
      </c>
      <c r="K583">
        <v>0.69976905294404301</v>
      </c>
      <c r="L583" s="152">
        <v>172122.63200000001</v>
      </c>
      <c r="M583" s="151">
        <v>36362</v>
      </c>
      <c r="N583">
        <v>50</v>
      </c>
      <c r="O583">
        <v>31.309843999999998</v>
      </c>
      <c r="P583">
        <v>0</v>
      </c>
      <c r="Q583">
        <v>-6.1324540000000196</v>
      </c>
      <c r="R583">
        <v>13770.4</v>
      </c>
      <c r="S583">
        <v>958.573534</v>
      </c>
      <c r="T583">
        <v>1172.0344440236099</v>
      </c>
      <c r="U583">
        <v>0.42749856162834599</v>
      </c>
      <c r="V583">
        <v>0.175620612325397</v>
      </c>
      <c r="W583">
        <v>0</v>
      </c>
      <c r="X583">
        <v>11262.4</v>
      </c>
      <c r="Y583">
        <v>57.02</v>
      </c>
      <c r="Z583">
        <v>65794.396702911297</v>
      </c>
      <c r="AA583">
        <v>18.491803278688501</v>
      </c>
      <c r="AB583">
        <v>16.811180883900398</v>
      </c>
      <c r="AC583">
        <v>6</v>
      </c>
      <c r="AD583">
        <v>159.76225566666699</v>
      </c>
      <c r="AE583">
        <v>0.3019</v>
      </c>
      <c r="AF583">
        <v>0.112195703373118</v>
      </c>
      <c r="AG583">
        <v>0.198557059955311</v>
      </c>
      <c r="AH583">
        <v>0.31282415540777903</v>
      </c>
      <c r="AI583">
        <v>249.645949436363</v>
      </c>
      <c r="AJ583">
        <v>5.8940647043091596</v>
      </c>
      <c r="AK583">
        <v>0.91603433289874003</v>
      </c>
      <c r="AL583">
        <v>2.76238566843847</v>
      </c>
      <c r="AM583">
        <v>0.5</v>
      </c>
      <c r="AN583">
        <v>1.6735467854818</v>
      </c>
      <c r="AO583">
        <v>91</v>
      </c>
      <c r="AP583">
        <v>7.1844660194174806E-2</v>
      </c>
      <c r="AQ583">
        <v>5.54</v>
      </c>
      <c r="AR583">
        <v>2.8844187600418199</v>
      </c>
      <c r="AS583">
        <v>174954.14</v>
      </c>
      <c r="AT583">
        <v>0.62395375455416602</v>
      </c>
      <c r="AU583">
        <v>13199962.859999999</v>
      </c>
    </row>
    <row r="584" spans="1:47" ht="14.5" x14ac:dyDescent="0.35">
      <c r="A584" s="150" t="s">
        <v>1343</v>
      </c>
      <c r="B584" s="150" t="s">
        <v>593</v>
      </c>
      <c r="C584" t="s">
        <v>135</v>
      </c>
      <c r="D584" t="s">
        <v>2087</v>
      </c>
      <c r="E584">
        <v>89.872</v>
      </c>
      <c r="F584" t="s">
        <v>1738</v>
      </c>
      <c r="G584" s="151">
        <v>469955</v>
      </c>
      <c r="H584">
        <v>0.41382901636355102</v>
      </c>
      <c r="I584">
        <v>458961</v>
      </c>
      <c r="J584">
        <v>0</v>
      </c>
      <c r="K584">
        <v>0.76964101707188004</v>
      </c>
      <c r="L584" s="152">
        <v>257926.4037</v>
      </c>
      <c r="M584" s="151">
        <v>39548</v>
      </c>
      <c r="N584">
        <v>15</v>
      </c>
      <c r="O584">
        <v>20.130352999999999</v>
      </c>
      <c r="P584">
        <v>0</v>
      </c>
      <c r="Q584">
        <v>157.21191999999999</v>
      </c>
      <c r="R584">
        <v>12314.2</v>
      </c>
      <c r="S584">
        <v>585.51293499999997</v>
      </c>
      <c r="T584">
        <v>664.10296238610999</v>
      </c>
      <c r="U584">
        <v>0.268441934591932</v>
      </c>
      <c r="V584">
        <v>0.140305624503411</v>
      </c>
      <c r="W584">
        <v>1.43723554117553E-3</v>
      </c>
      <c r="X584">
        <v>10856.9</v>
      </c>
      <c r="Y584">
        <v>50.69</v>
      </c>
      <c r="Z584">
        <v>58147.608206746903</v>
      </c>
      <c r="AA584">
        <v>14.9433962264151</v>
      </c>
      <c r="AB584">
        <v>11.5508568751233</v>
      </c>
      <c r="AC584">
        <v>6.25</v>
      </c>
      <c r="AD584">
        <v>93.682069600000005</v>
      </c>
      <c r="AE584">
        <v>0.21390000000000001</v>
      </c>
      <c r="AF584">
        <v>0.11674835607</v>
      </c>
      <c r="AG584">
        <v>0.15001494826647099</v>
      </c>
      <c r="AH584">
        <v>0.268315543435031</v>
      </c>
      <c r="AI584">
        <v>204.135541429157</v>
      </c>
      <c r="AJ584">
        <v>5.1685945082159197</v>
      </c>
      <c r="AK584">
        <v>1.29637989023125</v>
      </c>
      <c r="AL584">
        <v>2.8764870653592598</v>
      </c>
      <c r="AM584">
        <v>3</v>
      </c>
      <c r="AN584">
        <v>1.1269635110551399</v>
      </c>
      <c r="AO584">
        <v>49</v>
      </c>
      <c r="AP584">
        <v>2.5830258302582999E-2</v>
      </c>
      <c r="AQ584">
        <v>5.29</v>
      </c>
      <c r="AR584">
        <v>2.7794518501711201</v>
      </c>
      <c r="AS584">
        <v>178069.08</v>
      </c>
      <c r="AT584">
        <v>0.67317043986397995</v>
      </c>
      <c r="AU584">
        <v>7210104.0199999996</v>
      </c>
    </row>
    <row r="585" spans="1:47" ht="14.5" x14ac:dyDescent="0.35">
      <c r="A585" s="150" t="s">
        <v>1344</v>
      </c>
      <c r="B585" s="150" t="s">
        <v>319</v>
      </c>
      <c r="C585" t="s">
        <v>121</v>
      </c>
      <c r="D585" t="s">
        <v>2089</v>
      </c>
      <c r="E585">
        <v>70.694999999999993</v>
      </c>
      <c r="F585" t="s">
        <v>2066</v>
      </c>
      <c r="G585" s="151">
        <v>15315018</v>
      </c>
      <c r="H585">
        <v>0.68275373605948797</v>
      </c>
      <c r="I585">
        <v>15752992</v>
      </c>
      <c r="J585">
        <v>0</v>
      </c>
      <c r="K585">
        <v>0.75363388014573895</v>
      </c>
      <c r="L585" s="152">
        <v>209420.7524</v>
      </c>
      <c r="M585" s="151">
        <v>46437.5</v>
      </c>
      <c r="N585">
        <v>466</v>
      </c>
      <c r="O585">
        <v>735.96467399999995</v>
      </c>
      <c r="P585">
        <v>11.450462</v>
      </c>
      <c r="Q585">
        <v>-170.81089399999999</v>
      </c>
      <c r="R585">
        <v>14331.6</v>
      </c>
      <c r="S585">
        <v>14132.539636</v>
      </c>
      <c r="T585">
        <v>17743.959510050801</v>
      </c>
      <c r="U585">
        <v>0.31625554034285502</v>
      </c>
      <c r="V585">
        <v>0.146703159969825</v>
      </c>
      <c r="W585">
        <v>9.9596907933978907E-2</v>
      </c>
      <c r="X585">
        <v>11414.7</v>
      </c>
      <c r="Y585">
        <v>881.24</v>
      </c>
      <c r="Z585">
        <v>78651.533679814806</v>
      </c>
      <c r="AA585">
        <v>12.831756046267101</v>
      </c>
      <c r="AB585">
        <v>16.037106390994499</v>
      </c>
      <c r="AC585">
        <v>92.5</v>
      </c>
      <c r="AD585">
        <v>152.78421228108101</v>
      </c>
      <c r="AE585">
        <v>0.41520000000000001</v>
      </c>
      <c r="AF585">
        <v>0.12552749391135301</v>
      </c>
      <c r="AG585">
        <v>0.12579504784616999</v>
      </c>
      <c r="AH585">
        <v>0.25364115990340502</v>
      </c>
      <c r="AI585">
        <v>150.35110848635901</v>
      </c>
      <c r="AJ585">
        <v>6.3895669374160802</v>
      </c>
      <c r="AK585">
        <v>1.446684879777</v>
      </c>
      <c r="AL585">
        <v>3.7182236993509599</v>
      </c>
      <c r="AM585">
        <v>3.95</v>
      </c>
      <c r="AN585">
        <v>0.91422244298219801</v>
      </c>
      <c r="AO585">
        <v>37</v>
      </c>
      <c r="AP585">
        <v>9.2201576576576599E-2</v>
      </c>
      <c r="AQ585">
        <v>172.59</v>
      </c>
      <c r="AR585">
        <v>2.8230123087515899</v>
      </c>
      <c r="AS585">
        <v>3791263.49</v>
      </c>
      <c r="AT585">
        <v>0.56125675481058501</v>
      </c>
      <c r="AU585">
        <v>202542108.53999999</v>
      </c>
    </row>
    <row r="586" spans="1:47" ht="14.5" x14ac:dyDescent="0.35">
      <c r="A586" s="150" t="s">
        <v>1345</v>
      </c>
      <c r="B586" s="150" t="s">
        <v>645</v>
      </c>
      <c r="C586" t="s">
        <v>146</v>
      </c>
      <c r="D586" t="s">
        <v>2088</v>
      </c>
      <c r="E586">
        <v>80.716999999999999</v>
      </c>
      <c r="F586" t="s">
        <v>2067</v>
      </c>
      <c r="G586" s="151">
        <v>-513763</v>
      </c>
      <c r="H586">
        <v>0.93161379074796902</v>
      </c>
      <c r="I586">
        <v>-513763</v>
      </c>
      <c r="J586">
        <v>0</v>
      </c>
      <c r="K586">
        <v>0.79194488037602895</v>
      </c>
      <c r="L586" s="152">
        <v>276478.28759999998</v>
      </c>
      <c r="M586" s="151">
        <v>41699</v>
      </c>
      <c r="N586">
        <v>71</v>
      </c>
      <c r="O586">
        <v>38.985419</v>
      </c>
      <c r="P586">
        <v>0</v>
      </c>
      <c r="Q586">
        <v>56.631141999999997</v>
      </c>
      <c r="R586">
        <v>16648.3</v>
      </c>
      <c r="S586">
        <v>1328.4551449999999</v>
      </c>
      <c r="T586">
        <v>1635.07242188592</v>
      </c>
      <c r="U586">
        <v>0.20021300606276801</v>
      </c>
      <c r="V586">
        <v>0.18335461450601001</v>
      </c>
      <c r="W586">
        <v>7.5275405704420704E-4</v>
      </c>
      <c r="X586">
        <v>13526.3</v>
      </c>
      <c r="Y586">
        <v>78</v>
      </c>
      <c r="Z586">
        <v>64298.935897435898</v>
      </c>
      <c r="AA586">
        <v>10.884615384615399</v>
      </c>
      <c r="AB586">
        <v>17.0314762179487</v>
      </c>
      <c r="AC586">
        <v>13</v>
      </c>
      <c r="AD586">
        <v>102.188857307692</v>
      </c>
      <c r="AE586">
        <v>0.42770000000000002</v>
      </c>
      <c r="AF586">
        <v>0.114887242928339</v>
      </c>
      <c r="AG586">
        <v>0.17767701961353999</v>
      </c>
      <c r="AH586">
        <v>0.29788677048722201</v>
      </c>
      <c r="AI586">
        <v>168.94510954677401</v>
      </c>
      <c r="AJ586">
        <v>6.5102228252152097</v>
      </c>
      <c r="AK586">
        <v>1.38756099734445</v>
      </c>
      <c r="AL586">
        <v>3.58660856547078</v>
      </c>
      <c r="AM586">
        <v>4.25</v>
      </c>
      <c r="AN586">
        <v>1.90456748050466</v>
      </c>
      <c r="AO586">
        <v>200</v>
      </c>
      <c r="AP586">
        <v>0</v>
      </c>
      <c r="AQ586">
        <v>4.3600000000000003</v>
      </c>
      <c r="AR586">
        <v>2.8822172917134501</v>
      </c>
      <c r="AS586">
        <v>257182.94</v>
      </c>
      <c r="AT586">
        <v>0.53482757556292504</v>
      </c>
      <c r="AU586">
        <v>22116493.73</v>
      </c>
    </row>
    <row r="587" spans="1:47" ht="14.5" x14ac:dyDescent="0.35">
      <c r="A587" s="150" t="s">
        <v>1346</v>
      </c>
      <c r="B587" s="150" t="s">
        <v>321</v>
      </c>
      <c r="C587" t="s">
        <v>108</v>
      </c>
      <c r="D587" t="s">
        <v>2089</v>
      </c>
      <c r="E587">
        <v>94.762</v>
      </c>
      <c r="F587" t="s">
        <v>2068</v>
      </c>
      <c r="G587" s="151">
        <v>2567088</v>
      </c>
      <c r="H587">
        <v>0.55872960152982898</v>
      </c>
      <c r="I587">
        <v>2435832</v>
      </c>
      <c r="J587">
        <v>0</v>
      </c>
      <c r="K587">
        <v>0.82347683314927</v>
      </c>
      <c r="L587" s="152">
        <v>502195.31060000003</v>
      </c>
      <c r="M587" s="151">
        <v>50035</v>
      </c>
      <c r="N587">
        <v>48</v>
      </c>
      <c r="O587">
        <v>54.094693999999997</v>
      </c>
      <c r="P587">
        <v>0</v>
      </c>
      <c r="Q587">
        <v>-4.7604749999999996</v>
      </c>
      <c r="R587">
        <v>16425.8</v>
      </c>
      <c r="S587">
        <v>3281.6643720000002</v>
      </c>
      <c r="T587">
        <v>3970.12917742219</v>
      </c>
      <c r="U587">
        <v>0.13187894523663399</v>
      </c>
      <c r="V587">
        <v>0.123036343827546</v>
      </c>
      <c r="W587">
        <v>4.9552606411390802E-2</v>
      </c>
      <c r="X587">
        <v>13577.4</v>
      </c>
      <c r="Y587">
        <v>231.53</v>
      </c>
      <c r="Z587">
        <v>89218.025914568294</v>
      </c>
      <c r="AA587">
        <v>18.05</v>
      </c>
      <c r="AB587">
        <v>14.1738192545243</v>
      </c>
      <c r="AC587">
        <v>25.27</v>
      </c>
      <c r="AD587">
        <v>129.86404321329599</v>
      </c>
      <c r="AE587">
        <v>0.52839999999999998</v>
      </c>
      <c r="AF587">
        <v>0.12345413184248499</v>
      </c>
      <c r="AG587">
        <v>0.15317212195858401</v>
      </c>
      <c r="AH587">
        <v>0.27971951982360399</v>
      </c>
      <c r="AI587">
        <v>178.901597923677</v>
      </c>
      <c r="AJ587">
        <v>8.7672715488975399</v>
      </c>
      <c r="AK587">
        <v>1.9599058755397301</v>
      </c>
      <c r="AL587">
        <v>5.3000335550464603</v>
      </c>
      <c r="AM587">
        <v>0.8</v>
      </c>
      <c r="AN587">
        <v>0.810832125892745</v>
      </c>
      <c r="AO587">
        <v>16</v>
      </c>
      <c r="AP587">
        <v>0.232250963126032</v>
      </c>
      <c r="AQ587">
        <v>105.88</v>
      </c>
      <c r="AR587">
        <v>3.7543434130277098</v>
      </c>
      <c r="AS587">
        <v>764041.55</v>
      </c>
      <c r="AT587">
        <v>0.56958225031361598</v>
      </c>
      <c r="AU587">
        <v>53903924.979999997</v>
      </c>
    </row>
    <row r="588" spans="1:47" ht="14.5" x14ac:dyDescent="0.35">
      <c r="A588" s="150" t="s">
        <v>1347</v>
      </c>
      <c r="B588" s="150" t="s">
        <v>694</v>
      </c>
      <c r="C588" t="s">
        <v>249</v>
      </c>
      <c r="D588" t="s">
        <v>2087</v>
      </c>
      <c r="E588">
        <v>83.665000000000006</v>
      </c>
      <c r="F588" t="s">
        <v>2069</v>
      </c>
      <c r="G588" s="151">
        <v>762368</v>
      </c>
      <c r="H588">
        <v>0.222381255231969</v>
      </c>
      <c r="I588">
        <v>698762</v>
      </c>
      <c r="J588">
        <v>0</v>
      </c>
      <c r="K588">
        <v>0.78463025296174504</v>
      </c>
      <c r="L588" s="152">
        <v>146710.101</v>
      </c>
      <c r="M588" s="151">
        <v>35808.5</v>
      </c>
      <c r="N588">
        <v>15</v>
      </c>
      <c r="O588">
        <v>36.270099999999999</v>
      </c>
      <c r="P588">
        <v>0</v>
      </c>
      <c r="Q588">
        <v>234.455961</v>
      </c>
      <c r="R588">
        <v>9351.1</v>
      </c>
      <c r="S588">
        <v>1562.4587879999999</v>
      </c>
      <c r="T588">
        <v>1838.1679000485401</v>
      </c>
      <c r="U588">
        <v>0.30362567873374202</v>
      </c>
      <c r="V588">
        <v>0.11009476430427299</v>
      </c>
      <c r="W588">
        <v>3.2000844044022198E-3</v>
      </c>
      <c r="X588">
        <v>7948.5</v>
      </c>
      <c r="Y588">
        <v>99.65</v>
      </c>
      <c r="Z588">
        <v>53603.729854490703</v>
      </c>
      <c r="AA588">
        <v>15.3106796116505</v>
      </c>
      <c r="AB588">
        <v>15.679466011038601</v>
      </c>
      <c r="AC588">
        <v>9.1999999999999993</v>
      </c>
      <c r="AD588">
        <v>169.83247695652199</v>
      </c>
      <c r="AE588">
        <v>0.40260000000000001</v>
      </c>
      <c r="AF588">
        <v>0.109248231321549</v>
      </c>
      <c r="AG588">
        <v>0.155008858479629</v>
      </c>
      <c r="AH588">
        <v>0.26851096026327698</v>
      </c>
      <c r="AI588">
        <v>137.36170300832299</v>
      </c>
      <c r="AJ588">
        <v>6.7155089413014499</v>
      </c>
      <c r="AK588">
        <v>1.15212825339434</v>
      </c>
      <c r="AL588">
        <v>4.3096026968344301</v>
      </c>
      <c r="AM588">
        <v>3</v>
      </c>
      <c r="AN588">
        <v>1.08194403035068</v>
      </c>
      <c r="AO588">
        <v>16</v>
      </c>
      <c r="AP588">
        <v>0</v>
      </c>
      <c r="AQ588">
        <v>35.56</v>
      </c>
      <c r="AR588">
        <v>3.1381404047301098</v>
      </c>
      <c r="AS588">
        <v>319585.19</v>
      </c>
      <c r="AT588">
        <v>0.35243240675549298</v>
      </c>
      <c r="AU588">
        <v>14610662.27</v>
      </c>
    </row>
    <row r="589" spans="1:47" ht="14.5" x14ac:dyDescent="0.35">
      <c r="A589" s="150" t="s">
        <v>1348</v>
      </c>
      <c r="B589" s="150" t="s">
        <v>322</v>
      </c>
      <c r="C589" t="s">
        <v>121</v>
      </c>
      <c r="D589" t="s">
        <v>2087</v>
      </c>
      <c r="E589">
        <v>56.673000000000002</v>
      </c>
      <c r="F589" t="s">
        <v>2070</v>
      </c>
      <c r="G589" s="151">
        <v>5163561</v>
      </c>
      <c r="H589">
        <v>0.39669066317590401</v>
      </c>
      <c r="I589">
        <v>5304802</v>
      </c>
      <c r="J589">
        <v>0</v>
      </c>
      <c r="K589">
        <v>0.68901979591859397</v>
      </c>
      <c r="L589" s="152">
        <v>75640.830900000001</v>
      </c>
      <c r="M589" s="151">
        <v>28672.5</v>
      </c>
      <c r="N589">
        <v>26</v>
      </c>
      <c r="O589">
        <v>378.95427899999999</v>
      </c>
      <c r="P589">
        <v>121.126436</v>
      </c>
      <c r="Q589">
        <v>-60.535181999999999</v>
      </c>
      <c r="R589">
        <v>13945.1</v>
      </c>
      <c r="S589">
        <v>3122.9990170000001</v>
      </c>
      <c r="T589">
        <v>4749.5869792878202</v>
      </c>
      <c r="U589">
        <v>0.99918803047433902</v>
      </c>
      <c r="V589">
        <v>0.171791204504083</v>
      </c>
      <c r="W589">
        <v>0.17389679863654101</v>
      </c>
      <c r="X589">
        <v>9169.4</v>
      </c>
      <c r="Y589">
        <v>213.37</v>
      </c>
      <c r="Z589">
        <v>68271.441908421999</v>
      </c>
      <c r="AA589">
        <v>7.9652173913043498</v>
      </c>
      <c r="AB589">
        <v>14.6365422364906</v>
      </c>
      <c r="AC589">
        <v>28.01</v>
      </c>
      <c r="AD589">
        <v>111.495859228847</v>
      </c>
      <c r="AE589">
        <v>0.55349999999999999</v>
      </c>
      <c r="AF589">
        <v>0.11166349880515899</v>
      </c>
      <c r="AG589">
        <v>0.17938054959323499</v>
      </c>
      <c r="AH589">
        <v>0.291995411152979</v>
      </c>
      <c r="AI589">
        <v>161.004853752088</v>
      </c>
      <c r="AJ589">
        <v>7.3592525923892902</v>
      </c>
      <c r="AK589">
        <v>1.3037580794641399</v>
      </c>
      <c r="AL589">
        <v>4.3013941823880604</v>
      </c>
      <c r="AM589">
        <v>2.5</v>
      </c>
      <c r="AN589">
        <v>0.69889850714905</v>
      </c>
      <c r="AO589">
        <v>5</v>
      </c>
      <c r="AP589">
        <v>3.90189520624303E-2</v>
      </c>
      <c r="AQ589">
        <v>149.80000000000001</v>
      </c>
      <c r="AR589">
        <v>3.0238100972413502</v>
      </c>
      <c r="AS589">
        <v>762244.19</v>
      </c>
      <c r="AT589">
        <v>0.67149485682267795</v>
      </c>
      <c r="AU589">
        <v>43550660.710000001</v>
      </c>
    </row>
    <row r="590" spans="1:47" ht="14.5" x14ac:dyDescent="0.35">
      <c r="A590" s="150" t="s">
        <v>1349</v>
      </c>
      <c r="B590" s="150" t="s">
        <v>323</v>
      </c>
      <c r="C590" t="s">
        <v>268</v>
      </c>
      <c r="D590" t="s">
        <v>2085</v>
      </c>
      <c r="E590">
        <v>72.555000000000007</v>
      </c>
      <c r="F590" t="s">
        <v>2071</v>
      </c>
      <c r="G590" s="151">
        <v>-789460</v>
      </c>
      <c r="H590">
        <v>0.21948509313598799</v>
      </c>
      <c r="I590">
        <v>-651021</v>
      </c>
      <c r="J590">
        <v>0</v>
      </c>
      <c r="K590">
        <v>0.71279272134274596</v>
      </c>
      <c r="L590" s="152">
        <v>212566.06599999999</v>
      </c>
      <c r="M590" s="151">
        <v>37376</v>
      </c>
      <c r="N590">
        <v>37</v>
      </c>
      <c r="O590">
        <v>33.506467999999998</v>
      </c>
      <c r="P590">
        <v>0</v>
      </c>
      <c r="Q590">
        <v>-7.2039869999999997</v>
      </c>
      <c r="R590">
        <v>15972.9</v>
      </c>
      <c r="S590">
        <v>1277.839532</v>
      </c>
      <c r="T590">
        <v>1568.20685609409</v>
      </c>
      <c r="U590">
        <v>0.406471514609551</v>
      </c>
      <c r="V590">
        <v>0.149327375794475</v>
      </c>
      <c r="W590">
        <v>1.2949246431671699E-2</v>
      </c>
      <c r="X590">
        <v>13015.4</v>
      </c>
      <c r="Y590">
        <v>106</v>
      </c>
      <c r="Z590">
        <v>63844.5301886792</v>
      </c>
      <c r="AA590">
        <v>17.027027027027</v>
      </c>
      <c r="AB590">
        <v>12.0550899245283</v>
      </c>
      <c r="AC590">
        <v>14.34</v>
      </c>
      <c r="AD590">
        <v>89.110148675034907</v>
      </c>
      <c r="AE590">
        <v>0.3271</v>
      </c>
      <c r="AF590">
        <v>0.115774339582979</v>
      </c>
      <c r="AG590">
        <v>0.150246124591942</v>
      </c>
      <c r="AH590">
        <v>0.27022009391285501</v>
      </c>
      <c r="AI590">
        <v>222.696976321124</v>
      </c>
      <c r="AJ590">
        <v>5.8722020515091096</v>
      </c>
      <c r="AK590">
        <v>0.99817792396273697</v>
      </c>
      <c r="AL590">
        <v>3.9733281676629</v>
      </c>
      <c r="AM590">
        <v>0.5</v>
      </c>
      <c r="AN590">
        <v>0.76240742182397303</v>
      </c>
      <c r="AO590">
        <v>5</v>
      </c>
      <c r="AP590">
        <v>0.290225563909774</v>
      </c>
      <c r="AQ590">
        <v>114.4</v>
      </c>
      <c r="AR590">
        <v>2.7895620459219601</v>
      </c>
      <c r="AS590">
        <v>281662.69</v>
      </c>
      <c r="AT590">
        <v>0.47573787744318002</v>
      </c>
      <c r="AU590">
        <v>20410841.829999998</v>
      </c>
    </row>
    <row r="591" spans="1:47" ht="14.5" x14ac:dyDescent="0.35">
      <c r="A591" s="150" t="s">
        <v>1350</v>
      </c>
      <c r="B591" s="150" t="s">
        <v>324</v>
      </c>
      <c r="C591" t="s">
        <v>116</v>
      </c>
      <c r="D591" t="s">
        <v>2085</v>
      </c>
      <c r="E591">
        <v>69.328999999999994</v>
      </c>
      <c r="F591" t="s">
        <v>1851</v>
      </c>
      <c r="G591" s="151">
        <v>2619017</v>
      </c>
      <c r="H591">
        <v>0.21904185308799701</v>
      </c>
      <c r="I591">
        <v>2572576</v>
      </c>
      <c r="J591">
        <v>0</v>
      </c>
      <c r="K591">
        <v>0.68288320722265405</v>
      </c>
      <c r="L591" s="152">
        <v>129658.28320000001</v>
      </c>
      <c r="M591" s="151">
        <v>30192</v>
      </c>
      <c r="N591">
        <v>57</v>
      </c>
      <c r="O591">
        <v>82.797127000000003</v>
      </c>
      <c r="P591">
        <v>107.51</v>
      </c>
      <c r="Q591">
        <v>-155.107461</v>
      </c>
      <c r="R591">
        <v>14432.6</v>
      </c>
      <c r="S591">
        <v>1247.181192</v>
      </c>
      <c r="T591">
        <v>1614.33861640599</v>
      </c>
      <c r="U591">
        <v>0.68178481479217201</v>
      </c>
      <c r="V591">
        <v>0.13917060817895999</v>
      </c>
      <c r="W591">
        <v>0.116914554144431</v>
      </c>
      <c r="X591">
        <v>11150.1</v>
      </c>
      <c r="Y591">
        <v>110.37</v>
      </c>
      <c r="Z591">
        <v>61387.9287849959</v>
      </c>
      <c r="AA591">
        <v>16.4677419354839</v>
      </c>
      <c r="AB591">
        <v>11.3000017396032</v>
      </c>
      <c r="AC591">
        <v>16</v>
      </c>
      <c r="AD591">
        <v>77.948824500000001</v>
      </c>
      <c r="AE591">
        <v>0.3397</v>
      </c>
      <c r="AF591">
        <v>0.10207588424453901</v>
      </c>
      <c r="AG591">
        <v>0.17772174016546699</v>
      </c>
      <c r="AH591">
        <v>0.28249090915656</v>
      </c>
      <c r="AI591">
        <v>108.69872065870599</v>
      </c>
      <c r="AJ591">
        <v>10.997392064440501</v>
      </c>
      <c r="AK591">
        <v>2.9625945104634601</v>
      </c>
      <c r="AL591">
        <v>4.6043967189655302</v>
      </c>
      <c r="AM591">
        <v>0</v>
      </c>
      <c r="AN591">
        <v>1.4799814285465001</v>
      </c>
      <c r="AO591">
        <v>85</v>
      </c>
      <c r="AP591">
        <v>0.23062381852552</v>
      </c>
      <c r="AQ591">
        <v>6.05</v>
      </c>
      <c r="AR591">
        <v>4.0326097564269396</v>
      </c>
      <c r="AS591">
        <v>204752.98</v>
      </c>
      <c r="AT591">
        <v>0.71939560379985801</v>
      </c>
      <c r="AU591">
        <v>18000049.800000001</v>
      </c>
    </row>
    <row r="592" spans="1:47" ht="14.5" x14ac:dyDescent="0.35">
      <c r="A592" s="150" t="s">
        <v>1351</v>
      </c>
      <c r="B592" s="150" t="s">
        <v>444</v>
      </c>
      <c r="C592" t="s">
        <v>374</v>
      </c>
      <c r="D592" t="s">
        <v>2086</v>
      </c>
      <c r="E592">
        <v>88.744</v>
      </c>
      <c r="F592" t="s">
        <v>2072</v>
      </c>
      <c r="G592" s="151">
        <v>951339</v>
      </c>
      <c r="H592">
        <v>0.39087114598815897</v>
      </c>
      <c r="I592">
        <v>771139</v>
      </c>
      <c r="J592">
        <v>2.2616425301481401E-2</v>
      </c>
      <c r="K592">
        <v>0.69463378428237899</v>
      </c>
      <c r="L592" s="152">
        <v>160983.2922</v>
      </c>
      <c r="M592" s="151">
        <v>36820</v>
      </c>
      <c r="N592">
        <v>41</v>
      </c>
      <c r="O592">
        <v>20.876158</v>
      </c>
      <c r="P592">
        <v>8</v>
      </c>
      <c r="Q592">
        <v>108.408818</v>
      </c>
      <c r="R592">
        <v>11171.8</v>
      </c>
      <c r="S592">
        <v>949.40201000000002</v>
      </c>
      <c r="T592">
        <v>1089.5537594338</v>
      </c>
      <c r="U592">
        <v>0.325820238151802</v>
      </c>
      <c r="V592">
        <v>0.11392507374194399</v>
      </c>
      <c r="W592">
        <v>0</v>
      </c>
      <c r="X592">
        <v>9734.7999999999993</v>
      </c>
      <c r="Y592">
        <v>58.74</v>
      </c>
      <c r="Z592">
        <v>67584.275110657094</v>
      </c>
      <c r="AA592">
        <v>14.147058823529401</v>
      </c>
      <c r="AB592">
        <v>16.1627853251617</v>
      </c>
      <c r="AC592">
        <v>6.97</v>
      </c>
      <c r="AD592">
        <v>136.21262697274</v>
      </c>
      <c r="AE592">
        <v>0.27679999999999999</v>
      </c>
      <c r="AF592">
        <v>0.120957443576391</v>
      </c>
      <c r="AG592">
        <v>0.14172994648985601</v>
      </c>
      <c r="AH592">
        <v>0.270626795522591</v>
      </c>
      <c r="AI592">
        <v>155.27774161758899</v>
      </c>
      <c r="AJ592">
        <v>7.7846728078089296</v>
      </c>
      <c r="AK592">
        <v>1.5042705584686</v>
      </c>
      <c r="AL592">
        <v>3.31833585445764</v>
      </c>
      <c r="AM592">
        <v>0</v>
      </c>
      <c r="AN592">
        <v>1.29643316534069</v>
      </c>
      <c r="AO592">
        <v>42</v>
      </c>
      <c r="AP592">
        <v>1.15606936416185E-2</v>
      </c>
      <c r="AQ592">
        <v>12.26</v>
      </c>
      <c r="AR592" t="s">
        <v>1553</v>
      </c>
      <c r="AS592">
        <v>-966.76000000000897</v>
      </c>
      <c r="AT592" t="s">
        <v>1553</v>
      </c>
      <c r="AU592">
        <v>10606563.34</v>
      </c>
    </row>
    <row r="593" spans="1:47" ht="14.5" x14ac:dyDescent="0.35">
      <c r="A593" s="150" t="s">
        <v>1352</v>
      </c>
      <c r="B593" s="150" t="s">
        <v>325</v>
      </c>
      <c r="C593" t="s">
        <v>268</v>
      </c>
      <c r="D593" t="s">
        <v>2085</v>
      </c>
      <c r="E593">
        <v>75.658000000000001</v>
      </c>
      <c r="F593" t="s">
        <v>2073</v>
      </c>
      <c r="G593" s="151">
        <v>6786604</v>
      </c>
      <c r="H593">
        <v>0.22896323517509001</v>
      </c>
      <c r="I593">
        <v>7219549</v>
      </c>
      <c r="J593">
        <v>1.6306366765946299E-2</v>
      </c>
      <c r="K593">
        <v>0.704360077395636</v>
      </c>
      <c r="L593" s="152">
        <v>242937.5698</v>
      </c>
      <c r="M593" s="151">
        <v>38492</v>
      </c>
      <c r="N593">
        <v>122</v>
      </c>
      <c r="O593">
        <v>135.347634</v>
      </c>
      <c r="P593">
        <v>0</v>
      </c>
      <c r="Q593">
        <v>-37.267757000000003</v>
      </c>
      <c r="R593">
        <v>14284.4</v>
      </c>
      <c r="S593">
        <v>7072.6514699999998</v>
      </c>
      <c r="T593">
        <v>8983.3203355610403</v>
      </c>
      <c r="U593">
        <v>0.33655770598858598</v>
      </c>
      <c r="V593">
        <v>0.18103381192060899</v>
      </c>
      <c r="W593">
        <v>1.4782898951473399E-2</v>
      </c>
      <c r="X593">
        <v>11246.2</v>
      </c>
      <c r="Y593">
        <v>448.11</v>
      </c>
      <c r="Z593">
        <v>76579.250451897999</v>
      </c>
      <c r="AA593">
        <v>16.4814004376368</v>
      </c>
      <c r="AB593">
        <v>15.7832930976769</v>
      </c>
      <c r="AC593">
        <v>43.83</v>
      </c>
      <c r="AD593">
        <v>161.36553661875399</v>
      </c>
      <c r="AE593">
        <v>0.41520000000000001</v>
      </c>
      <c r="AF593">
        <v>0.124903354142751</v>
      </c>
      <c r="AG593">
        <v>0.102139167106859</v>
      </c>
      <c r="AH593">
        <v>0.23693001929301799</v>
      </c>
      <c r="AI593">
        <v>170.254960972932</v>
      </c>
      <c r="AJ593">
        <v>6.0527512095629001</v>
      </c>
      <c r="AK593">
        <v>1.41448171911566</v>
      </c>
      <c r="AL593">
        <v>3.0986974091353798</v>
      </c>
      <c r="AM593">
        <v>1.3</v>
      </c>
      <c r="AN593">
        <v>0.829297140802568</v>
      </c>
      <c r="AO593">
        <v>31</v>
      </c>
      <c r="AP593">
        <v>9.3696345351974505E-2</v>
      </c>
      <c r="AQ593">
        <v>115.71</v>
      </c>
      <c r="AR593">
        <v>2.4854154397889801</v>
      </c>
      <c r="AS593">
        <v>2191739.89</v>
      </c>
      <c r="AT593">
        <v>0.53990281588758204</v>
      </c>
      <c r="AU593">
        <v>101028653.39</v>
      </c>
    </row>
    <row r="594" spans="1:47" ht="14.5" x14ac:dyDescent="0.35">
      <c r="A594" s="150" t="s">
        <v>1353</v>
      </c>
      <c r="B594" s="150" t="s">
        <v>326</v>
      </c>
      <c r="C594" t="s">
        <v>327</v>
      </c>
      <c r="D594" t="s">
        <v>2088</v>
      </c>
      <c r="E594">
        <v>72.888999999999996</v>
      </c>
      <c r="F594" t="s">
        <v>2074</v>
      </c>
      <c r="G594" s="151">
        <v>3172006</v>
      </c>
      <c r="H594">
        <v>0.59070435467666305</v>
      </c>
      <c r="I594">
        <v>2604933</v>
      </c>
      <c r="J594">
        <v>5.1938098203421499E-3</v>
      </c>
      <c r="K594">
        <v>0.73281655248252697</v>
      </c>
      <c r="L594" s="152">
        <v>200044.2309</v>
      </c>
      <c r="M594" s="151">
        <v>34616</v>
      </c>
      <c r="N594">
        <v>139</v>
      </c>
      <c r="O594">
        <v>120.579418</v>
      </c>
      <c r="P594">
        <v>143.62928600000001</v>
      </c>
      <c r="Q594">
        <v>-196.38408100000001</v>
      </c>
      <c r="R594">
        <v>13479.7</v>
      </c>
      <c r="S594">
        <v>2239.1341219999999</v>
      </c>
      <c r="T594">
        <v>2763.5645939067099</v>
      </c>
      <c r="U594">
        <v>0.52652547626175605</v>
      </c>
      <c r="V594">
        <v>0.15109818687314899</v>
      </c>
      <c r="W594">
        <v>1.2583822345948801E-2</v>
      </c>
      <c r="X594">
        <v>10921.7</v>
      </c>
      <c r="Y594">
        <v>151.4</v>
      </c>
      <c r="Z594">
        <v>62765.812417437199</v>
      </c>
      <c r="AA594">
        <v>13.0817610062893</v>
      </c>
      <c r="AB594">
        <v>14.7895252443857</v>
      </c>
      <c r="AC594">
        <v>19.600000000000001</v>
      </c>
      <c r="AD594">
        <v>114.24153683673499</v>
      </c>
      <c r="AE594">
        <v>0.40260000000000001</v>
      </c>
      <c r="AF594">
        <v>0.10164911689818699</v>
      </c>
      <c r="AG594">
        <v>0.17464443743284</v>
      </c>
      <c r="AH594">
        <v>0.279669653696142</v>
      </c>
      <c r="AI594">
        <v>192.441353006187</v>
      </c>
      <c r="AJ594">
        <v>6.9559023861574101</v>
      </c>
      <c r="AK594">
        <v>0.98626460308840502</v>
      </c>
      <c r="AL594">
        <v>2.63296793702512</v>
      </c>
      <c r="AM594">
        <v>0.2</v>
      </c>
      <c r="AN594">
        <v>1.7288192812532599</v>
      </c>
      <c r="AO594">
        <v>161</v>
      </c>
      <c r="AP594">
        <v>7.2939460247994203E-3</v>
      </c>
      <c r="AQ594">
        <v>8.16</v>
      </c>
      <c r="AR594">
        <v>3.1726566645251499</v>
      </c>
      <c r="AS594">
        <v>483520.12</v>
      </c>
      <c r="AT594">
        <v>0.58815145866461005</v>
      </c>
      <c r="AU594">
        <v>30182856.57</v>
      </c>
    </row>
    <row r="595" spans="1:47" ht="14.5" x14ac:dyDescent="0.35">
      <c r="A595" s="150" t="s">
        <v>1354</v>
      </c>
      <c r="B595" s="150" t="s">
        <v>393</v>
      </c>
      <c r="C595" t="s">
        <v>209</v>
      </c>
      <c r="D595" t="s">
        <v>2089</v>
      </c>
      <c r="E595">
        <v>65.960999999999999</v>
      </c>
      <c r="F595" t="s">
        <v>2075</v>
      </c>
      <c r="G595" s="151">
        <v>151959</v>
      </c>
      <c r="H595">
        <v>0.451866263779993</v>
      </c>
      <c r="I595">
        <v>151959</v>
      </c>
      <c r="J595">
        <v>0</v>
      </c>
      <c r="K595">
        <v>0.72592119763093899</v>
      </c>
      <c r="L595" s="152">
        <v>86410.854399999997</v>
      </c>
      <c r="M595" s="151">
        <v>30840</v>
      </c>
      <c r="N595">
        <v>13</v>
      </c>
      <c r="O595">
        <v>25.062353999999999</v>
      </c>
      <c r="P595">
        <v>0</v>
      </c>
      <c r="Q595">
        <v>-54.094270000000002</v>
      </c>
      <c r="R595">
        <v>18739.3</v>
      </c>
      <c r="S595">
        <v>466.13408600000002</v>
      </c>
      <c r="T595">
        <v>696.57594125813102</v>
      </c>
      <c r="U595">
        <v>1</v>
      </c>
      <c r="V595">
        <v>0.216314095082075</v>
      </c>
      <c r="W595">
        <v>1.2386586120629701E-3</v>
      </c>
      <c r="X595">
        <v>12539.9</v>
      </c>
      <c r="Y595">
        <v>47.4</v>
      </c>
      <c r="Z595">
        <v>57655.696202531602</v>
      </c>
      <c r="AA595">
        <v>13.034482758620699</v>
      </c>
      <c r="AB595">
        <v>9.8340524472573794</v>
      </c>
      <c r="AC595">
        <v>5.6</v>
      </c>
      <c r="AD595">
        <v>83.238229642857107</v>
      </c>
      <c r="AE595">
        <v>0.84289999999999998</v>
      </c>
      <c r="AF595">
        <v>0.104701619885691</v>
      </c>
      <c r="AG595">
        <v>0.175756658819229</v>
      </c>
      <c r="AH595">
        <v>0.29897415286685602</v>
      </c>
      <c r="AI595">
        <v>457.88970686859398</v>
      </c>
      <c r="AJ595">
        <v>6.0389085823517803</v>
      </c>
      <c r="AK595">
        <v>0.97096608851282296</v>
      </c>
      <c r="AL595">
        <v>1.7637790365352</v>
      </c>
      <c r="AM595">
        <v>0.5</v>
      </c>
      <c r="AN595">
        <v>1.3000925761056701</v>
      </c>
      <c r="AO595">
        <v>15</v>
      </c>
      <c r="AP595">
        <v>0</v>
      </c>
      <c r="AQ595">
        <v>12.93</v>
      </c>
      <c r="AR595">
        <v>3.40671719296805</v>
      </c>
      <c r="AS595">
        <v>64421.71</v>
      </c>
      <c r="AT595">
        <v>0.65701171562801297</v>
      </c>
      <c r="AU595">
        <v>8735015.4100000001</v>
      </c>
    </row>
    <row r="596" spans="1:47" ht="14.5" x14ac:dyDescent="0.35">
      <c r="A596" s="150" t="s">
        <v>1355</v>
      </c>
      <c r="B596" s="150" t="s">
        <v>193</v>
      </c>
      <c r="C596" t="s">
        <v>144</v>
      </c>
      <c r="D596" t="s">
        <v>2088</v>
      </c>
      <c r="E596">
        <v>55.152999999999999</v>
      </c>
      <c r="F596" t="s">
        <v>2076</v>
      </c>
      <c r="G596" s="151">
        <v>-405080</v>
      </c>
      <c r="H596">
        <v>0.32647273467228699</v>
      </c>
      <c r="I596">
        <v>-519697</v>
      </c>
      <c r="J596">
        <v>0</v>
      </c>
      <c r="K596">
        <v>0.81519767834536305</v>
      </c>
      <c r="L596" s="152">
        <v>130643.4942</v>
      </c>
      <c r="M596" s="151">
        <v>35691</v>
      </c>
      <c r="N596">
        <v>142</v>
      </c>
      <c r="O596">
        <v>270.81060400000001</v>
      </c>
      <c r="P596">
        <v>191.19296299999999</v>
      </c>
      <c r="Q596">
        <v>160.18831499999999</v>
      </c>
      <c r="R596">
        <v>15140.8</v>
      </c>
      <c r="S596">
        <v>3823.116501</v>
      </c>
      <c r="T596">
        <v>5271.5794995941396</v>
      </c>
      <c r="U596">
        <v>0.71747813420870699</v>
      </c>
      <c r="V596">
        <v>0.14926349376241499</v>
      </c>
      <c r="W596">
        <v>0.199527532524963</v>
      </c>
      <c r="X596">
        <v>10980.6</v>
      </c>
      <c r="Y596">
        <v>280.41000000000003</v>
      </c>
      <c r="Z596">
        <v>61229.623337256198</v>
      </c>
      <c r="AA596">
        <v>11.540540540540499</v>
      </c>
      <c r="AB596">
        <v>13.6340233978817</v>
      </c>
      <c r="AC596">
        <v>36</v>
      </c>
      <c r="AD596">
        <v>106.197680583333</v>
      </c>
      <c r="AE596">
        <v>0.36480000000000001</v>
      </c>
      <c r="AF596">
        <v>0.108552872630531</v>
      </c>
      <c r="AG596">
        <v>0.14720160357831999</v>
      </c>
      <c r="AH596">
        <v>0.26019977808746297</v>
      </c>
      <c r="AI596">
        <v>169.87423737417501</v>
      </c>
      <c r="AJ596">
        <v>5.6612349083607798</v>
      </c>
      <c r="AK596">
        <v>1.0582375983333601</v>
      </c>
      <c r="AL596">
        <v>1.0237532431337999</v>
      </c>
      <c r="AM596">
        <v>2</v>
      </c>
      <c r="AN596">
        <v>1.1403097483568301</v>
      </c>
      <c r="AO596">
        <v>12</v>
      </c>
      <c r="AP596">
        <v>0.117136659436009</v>
      </c>
      <c r="AQ596">
        <v>214</v>
      </c>
      <c r="AR596">
        <v>3.30843106843668</v>
      </c>
      <c r="AS596">
        <v>731781.4</v>
      </c>
      <c r="AT596">
        <v>0.57856812178095196</v>
      </c>
      <c r="AU596">
        <v>57884864.109999999</v>
      </c>
    </row>
    <row r="597" spans="1:47" ht="14.5" x14ac:dyDescent="0.35">
      <c r="A597" s="150" t="s">
        <v>1356</v>
      </c>
      <c r="B597" s="150" t="s">
        <v>764</v>
      </c>
      <c r="C597" t="s">
        <v>118</v>
      </c>
      <c r="D597" t="s">
        <v>2088</v>
      </c>
      <c r="E597">
        <v>79.66</v>
      </c>
      <c r="F597" t="s">
        <v>2077</v>
      </c>
      <c r="G597" s="151">
        <v>1047695</v>
      </c>
      <c r="H597">
        <v>1.1344926668950199</v>
      </c>
      <c r="I597">
        <v>1060627</v>
      </c>
      <c r="J597">
        <v>0</v>
      </c>
      <c r="K597">
        <v>0.72374894413395696</v>
      </c>
      <c r="L597" s="152">
        <v>416862.53379999998</v>
      </c>
      <c r="M597" s="151">
        <v>36585</v>
      </c>
      <c r="N597">
        <v>16</v>
      </c>
      <c r="O597">
        <v>1.2521739999999999</v>
      </c>
      <c r="P597">
        <v>1</v>
      </c>
      <c r="Q597">
        <v>102.238388</v>
      </c>
      <c r="R597">
        <v>16131.4</v>
      </c>
      <c r="S597">
        <v>571.319523</v>
      </c>
      <c r="T597">
        <v>672.31514588664595</v>
      </c>
      <c r="U597">
        <v>0.207356745622712</v>
      </c>
      <c r="V597">
        <v>0.17176874419535601</v>
      </c>
      <c r="W597">
        <v>0</v>
      </c>
      <c r="X597">
        <v>13708.1</v>
      </c>
      <c r="Y597">
        <v>45.17</v>
      </c>
      <c r="Z597">
        <v>58391.520920965202</v>
      </c>
      <c r="AA597">
        <v>13.914893617021299</v>
      </c>
      <c r="AB597">
        <v>12.648207283595299</v>
      </c>
      <c r="AC597">
        <v>6</v>
      </c>
      <c r="AD597">
        <v>95.219920500000001</v>
      </c>
      <c r="AE597">
        <v>0.3019</v>
      </c>
      <c r="AF597">
        <v>0.102043024817494</v>
      </c>
      <c r="AG597">
        <v>0.216100707006538</v>
      </c>
      <c r="AH597">
        <v>0.32286198994582699</v>
      </c>
      <c r="AI597">
        <v>250.67408732678601</v>
      </c>
      <c r="AJ597">
        <v>5.0812090214013903</v>
      </c>
      <c r="AK597">
        <v>1.2402948713472799</v>
      </c>
      <c r="AL597">
        <v>2.6566329644241198</v>
      </c>
      <c r="AM597">
        <v>0</v>
      </c>
      <c r="AN597">
        <v>1.1682782332439501</v>
      </c>
      <c r="AO597">
        <v>74</v>
      </c>
      <c r="AP597">
        <v>4.3076923076923103E-2</v>
      </c>
      <c r="AQ597">
        <v>4.32</v>
      </c>
      <c r="AR597">
        <v>2.8040893423997701</v>
      </c>
      <c r="AS597">
        <v>138130.84</v>
      </c>
      <c r="AT597">
        <v>0.66665360956380704</v>
      </c>
      <c r="AU597">
        <v>9216157.1099999994</v>
      </c>
    </row>
    <row r="598" spans="1:47" ht="14.5" x14ac:dyDescent="0.35">
      <c r="A598" s="150" t="s">
        <v>1357</v>
      </c>
      <c r="B598" s="150" t="s">
        <v>686</v>
      </c>
      <c r="C598" t="s">
        <v>184</v>
      </c>
      <c r="D598" t="s">
        <v>2088</v>
      </c>
      <c r="E598">
        <v>84.233999999999995</v>
      </c>
      <c r="F598" t="s">
        <v>1823</v>
      </c>
      <c r="G598" s="151">
        <v>1098534</v>
      </c>
      <c r="H598">
        <v>0.32651304837434802</v>
      </c>
      <c r="I598">
        <v>1114397</v>
      </c>
      <c r="J598">
        <v>0</v>
      </c>
      <c r="K598">
        <v>0.78595376888284396</v>
      </c>
      <c r="L598" s="152">
        <v>246319.72880000001</v>
      </c>
      <c r="M598" s="151">
        <v>42868</v>
      </c>
      <c r="N598">
        <v>44</v>
      </c>
      <c r="O598">
        <v>19.500433000000001</v>
      </c>
      <c r="P598">
        <v>0</v>
      </c>
      <c r="Q598">
        <v>-14.550644999999999</v>
      </c>
      <c r="R598">
        <v>13517.7</v>
      </c>
      <c r="S598">
        <v>899.22832100000005</v>
      </c>
      <c r="T598">
        <v>1068.2837904865301</v>
      </c>
      <c r="U598">
        <v>0.13851098891268099</v>
      </c>
      <c r="V598">
        <v>0.132322074629142</v>
      </c>
      <c r="W598">
        <v>2.7779819003276298E-3</v>
      </c>
      <c r="X598">
        <v>11378.5</v>
      </c>
      <c r="Y598">
        <v>66.56</v>
      </c>
      <c r="Z598">
        <v>57881.993990384603</v>
      </c>
      <c r="AA598">
        <v>13.855072463768099</v>
      </c>
      <c r="AB598">
        <v>13.510040880408701</v>
      </c>
      <c r="AC598">
        <v>16</v>
      </c>
      <c r="AD598">
        <v>56.201770062500003</v>
      </c>
      <c r="AE598">
        <v>0.45300000000000001</v>
      </c>
      <c r="AF598">
        <v>0.11376289430166001</v>
      </c>
      <c r="AG598">
        <v>0.160461654442315</v>
      </c>
      <c r="AH598">
        <v>0.27925113436002302</v>
      </c>
      <c r="AI598">
        <v>284.82199016505399</v>
      </c>
      <c r="AJ598">
        <v>5.48908168046228</v>
      </c>
      <c r="AK598">
        <v>1.3243410120256101</v>
      </c>
      <c r="AL598">
        <v>2.3423683429642401</v>
      </c>
      <c r="AM598">
        <v>3.5</v>
      </c>
      <c r="AN598">
        <v>1.510485124765</v>
      </c>
      <c r="AO598">
        <v>70</v>
      </c>
      <c r="AP598">
        <v>7.81818181818182E-2</v>
      </c>
      <c r="AQ598">
        <v>7.4</v>
      </c>
      <c r="AR598">
        <v>2.8807779968665699</v>
      </c>
      <c r="AS598">
        <v>155061.21</v>
      </c>
      <c r="AT598">
        <v>0.57818710785714</v>
      </c>
      <c r="AU598">
        <v>12155461.609999999</v>
      </c>
    </row>
    <row r="599" spans="1:47" ht="14.5" x14ac:dyDescent="0.35">
      <c r="A599" s="150" t="s">
        <v>1358</v>
      </c>
      <c r="B599" s="150" t="s">
        <v>719</v>
      </c>
      <c r="C599" t="s">
        <v>97</v>
      </c>
      <c r="D599" t="s">
        <v>2087</v>
      </c>
      <c r="E599">
        <v>75.835999999999999</v>
      </c>
      <c r="F599" t="s">
        <v>2078</v>
      </c>
      <c r="G599" s="151">
        <v>3289950</v>
      </c>
      <c r="H599">
        <v>0.45933977671262699</v>
      </c>
      <c r="I599">
        <v>3361959</v>
      </c>
      <c r="J599">
        <v>0</v>
      </c>
      <c r="K599">
        <v>0.71442218615014097</v>
      </c>
      <c r="L599" s="152">
        <v>317997.6949</v>
      </c>
      <c r="M599" s="151">
        <v>36834</v>
      </c>
      <c r="N599">
        <v>71</v>
      </c>
      <c r="O599">
        <v>42.488154000000002</v>
      </c>
      <c r="P599">
        <v>1</v>
      </c>
      <c r="Q599">
        <v>171.44825399999999</v>
      </c>
      <c r="R599">
        <v>14776.7</v>
      </c>
      <c r="S599">
        <v>1933.69318</v>
      </c>
      <c r="T599">
        <v>2400.1738416973799</v>
      </c>
      <c r="U599">
        <v>0.373118864700138</v>
      </c>
      <c r="V599">
        <v>0.14598651064177601</v>
      </c>
      <c r="W599">
        <v>3.5172535489833998E-2</v>
      </c>
      <c r="X599">
        <v>11904.8</v>
      </c>
      <c r="Y599">
        <v>146.28</v>
      </c>
      <c r="Z599">
        <v>62925.831555920202</v>
      </c>
      <c r="AA599">
        <v>13.2544378698225</v>
      </c>
      <c r="AB599">
        <v>13.2191220946131</v>
      </c>
      <c r="AC599">
        <v>17.38</v>
      </c>
      <c r="AD599">
        <v>111.25967663981601</v>
      </c>
      <c r="AE599">
        <v>0.37740000000000001</v>
      </c>
      <c r="AF599">
        <v>0.117579337542127</v>
      </c>
      <c r="AG599">
        <v>0.15071192088963301</v>
      </c>
      <c r="AH599">
        <v>0.271081129154295</v>
      </c>
      <c r="AI599">
        <v>183.072994031039</v>
      </c>
      <c r="AJ599">
        <v>6.2667527195789896</v>
      </c>
      <c r="AK599">
        <v>1.33151417909815</v>
      </c>
      <c r="AL599">
        <v>3.4730189516026502</v>
      </c>
      <c r="AM599">
        <v>0.89</v>
      </c>
      <c r="AN599">
        <v>0.97412757280996498</v>
      </c>
      <c r="AO599">
        <v>41</v>
      </c>
      <c r="AP599">
        <v>0.20088495575221199</v>
      </c>
      <c r="AQ599">
        <v>24.32</v>
      </c>
      <c r="AR599">
        <v>2.9907524398770802</v>
      </c>
      <c r="AS599">
        <v>463096.88</v>
      </c>
      <c r="AT599">
        <v>0.61662948111665905</v>
      </c>
      <c r="AU599">
        <v>28573583.23</v>
      </c>
    </row>
    <row r="600" spans="1:47" ht="14.5" x14ac:dyDescent="0.35">
      <c r="A600" s="150" t="s">
        <v>1359</v>
      </c>
      <c r="B600" s="150" t="s">
        <v>328</v>
      </c>
      <c r="C600" t="s">
        <v>266</v>
      </c>
      <c r="D600" t="s">
        <v>2085</v>
      </c>
      <c r="E600">
        <v>73.858999999999995</v>
      </c>
      <c r="F600" t="s">
        <v>1624</v>
      </c>
      <c r="G600" s="151">
        <v>682662</v>
      </c>
      <c r="H600">
        <v>0.93009732980915905</v>
      </c>
      <c r="I600">
        <v>682662</v>
      </c>
      <c r="J600">
        <v>0</v>
      </c>
      <c r="K600">
        <v>0.74741838819899697</v>
      </c>
      <c r="L600" s="152">
        <v>220943.82339999999</v>
      </c>
      <c r="M600" s="151">
        <v>34989.5</v>
      </c>
      <c r="N600">
        <v>118</v>
      </c>
      <c r="O600">
        <v>70.325525999999996</v>
      </c>
      <c r="P600">
        <v>47.547058999999997</v>
      </c>
      <c r="Q600">
        <v>-162.029079</v>
      </c>
      <c r="R600">
        <v>14213.3</v>
      </c>
      <c r="S600">
        <v>3328.6963150000001</v>
      </c>
      <c r="T600">
        <v>4147.0480787973202</v>
      </c>
      <c r="U600">
        <v>0.37859559501450002</v>
      </c>
      <c r="V600">
        <v>0.158774828036543</v>
      </c>
      <c r="W600">
        <v>1.09348749647052E-2</v>
      </c>
      <c r="X600">
        <v>11408.5</v>
      </c>
      <c r="Y600">
        <v>211.46</v>
      </c>
      <c r="Z600">
        <v>66952.145654024396</v>
      </c>
      <c r="AA600">
        <v>14.429184549356201</v>
      </c>
      <c r="AB600">
        <v>15.7414939704909</v>
      </c>
      <c r="AC600">
        <v>23.56</v>
      </c>
      <c r="AD600">
        <v>141.28592168930399</v>
      </c>
      <c r="AE600">
        <v>0.49059999999999998</v>
      </c>
      <c r="AF600">
        <v>0.129889896033233</v>
      </c>
      <c r="AG600">
        <v>0.15665171515846399</v>
      </c>
      <c r="AH600">
        <v>0.28973564180189798</v>
      </c>
      <c r="AI600">
        <v>231.58796328946599</v>
      </c>
      <c r="AJ600">
        <v>6.2914617076973798</v>
      </c>
      <c r="AK600">
        <v>1.2817291921243901</v>
      </c>
      <c r="AL600">
        <v>3.3005424407759398</v>
      </c>
      <c r="AM600">
        <v>2.75</v>
      </c>
      <c r="AN600">
        <v>0.78504668279817902</v>
      </c>
      <c r="AO600">
        <v>42</v>
      </c>
      <c r="AP600">
        <v>0.102264426588751</v>
      </c>
      <c r="AQ600">
        <v>25.93</v>
      </c>
      <c r="AR600">
        <v>3.1425146713671102</v>
      </c>
      <c r="AS600">
        <v>880958.3</v>
      </c>
      <c r="AT600">
        <v>0.57690420127403197</v>
      </c>
      <c r="AU600">
        <v>47311803.869999997</v>
      </c>
    </row>
    <row r="601" spans="1:47" ht="14.5" x14ac:dyDescent="0.35">
      <c r="A601" s="150" t="s">
        <v>1360</v>
      </c>
      <c r="B601" s="150" t="s">
        <v>329</v>
      </c>
      <c r="C601" t="s">
        <v>121</v>
      </c>
      <c r="D601" t="s">
        <v>2087</v>
      </c>
      <c r="E601">
        <v>85.221999999999994</v>
      </c>
      <c r="F601" t="s">
        <v>2079</v>
      </c>
      <c r="G601" s="151">
        <v>-3031935</v>
      </c>
      <c r="H601">
        <v>0.45991385125927398</v>
      </c>
      <c r="I601">
        <v>-2301007</v>
      </c>
      <c r="J601">
        <v>0</v>
      </c>
      <c r="K601">
        <v>0.79910447650631999</v>
      </c>
      <c r="L601" s="152">
        <v>233820.57389999999</v>
      </c>
      <c r="M601" s="151">
        <v>52729</v>
      </c>
      <c r="N601">
        <v>257</v>
      </c>
      <c r="O601">
        <v>203.70363399999999</v>
      </c>
      <c r="P601">
        <v>2</v>
      </c>
      <c r="Q601">
        <v>-17.416841999999999</v>
      </c>
      <c r="R601">
        <v>15465.5</v>
      </c>
      <c r="S601">
        <v>10341.421516</v>
      </c>
      <c r="T601">
        <v>12843.503644796399</v>
      </c>
      <c r="U601">
        <v>0.23677399854668099</v>
      </c>
      <c r="V601">
        <v>0.16060754282477299</v>
      </c>
      <c r="W601">
        <v>6.6319621527745107E-2</v>
      </c>
      <c r="X601">
        <v>12452.6</v>
      </c>
      <c r="Y601">
        <v>676.56</v>
      </c>
      <c r="Z601">
        <v>83443.782103582795</v>
      </c>
      <c r="AA601">
        <v>14.579354838709699</v>
      </c>
      <c r="AB601">
        <v>15.285298445075099</v>
      </c>
      <c r="AC601">
        <v>50.01</v>
      </c>
      <c r="AD601">
        <v>206.787072905419</v>
      </c>
      <c r="AE601" t="s">
        <v>1553</v>
      </c>
      <c r="AF601">
        <v>0.11874445386341501</v>
      </c>
      <c r="AG601">
        <v>0.159749456248963</v>
      </c>
      <c r="AH601">
        <v>0.28218987526094702</v>
      </c>
      <c r="AI601">
        <v>165.92022647421101</v>
      </c>
      <c r="AJ601">
        <v>9.1139669062173798</v>
      </c>
      <c r="AK601">
        <v>1.36218041076993</v>
      </c>
      <c r="AL601">
        <v>4.0983016240920698</v>
      </c>
      <c r="AM601">
        <v>0</v>
      </c>
      <c r="AN601">
        <v>0.77598346250547801</v>
      </c>
      <c r="AO601">
        <v>19</v>
      </c>
      <c r="AP601">
        <v>4.3087971274685798E-2</v>
      </c>
      <c r="AQ601">
        <v>219.79</v>
      </c>
      <c r="AR601">
        <v>2.7788671780811498</v>
      </c>
      <c r="AS601">
        <v>2668059.08</v>
      </c>
      <c r="AT601">
        <v>0.54823862057018402</v>
      </c>
      <c r="AU601">
        <v>159935526.19999999</v>
      </c>
    </row>
    <row r="602" spans="1:47" ht="14.5" x14ac:dyDescent="0.35">
      <c r="A602" s="150" t="s">
        <v>1361</v>
      </c>
      <c r="B602" s="150" t="s">
        <v>456</v>
      </c>
      <c r="C602" t="s">
        <v>131</v>
      </c>
      <c r="D602" t="s">
        <v>2085</v>
      </c>
      <c r="E602">
        <v>81.021000000000001</v>
      </c>
      <c r="F602" t="s">
        <v>2073</v>
      </c>
      <c r="G602" s="151">
        <v>100459</v>
      </c>
      <c r="H602">
        <v>0.46877527907458799</v>
      </c>
      <c r="I602">
        <v>100459</v>
      </c>
      <c r="J602">
        <v>6.3629621641378004E-3</v>
      </c>
      <c r="K602">
        <v>0.76598129155621097</v>
      </c>
      <c r="L602" s="152">
        <v>213454.99479999999</v>
      </c>
      <c r="M602" s="151">
        <v>34684</v>
      </c>
      <c r="N602">
        <v>47</v>
      </c>
      <c r="O602">
        <v>29.346890999999999</v>
      </c>
      <c r="P602">
        <v>0</v>
      </c>
      <c r="Q602">
        <v>186.913298</v>
      </c>
      <c r="R602">
        <v>11902.4</v>
      </c>
      <c r="S602">
        <v>1097.6189099999999</v>
      </c>
      <c r="T602">
        <v>1353.0385510671499</v>
      </c>
      <c r="U602">
        <v>0.26919187735203998</v>
      </c>
      <c r="V602">
        <v>0.170928262341982</v>
      </c>
      <c r="W602">
        <v>0</v>
      </c>
      <c r="X602">
        <v>9655.5</v>
      </c>
      <c r="Y602">
        <v>66.41</v>
      </c>
      <c r="Z602">
        <v>62157.235356121098</v>
      </c>
      <c r="AA602">
        <v>12.287671232876701</v>
      </c>
      <c r="AB602">
        <v>16.527916127089298</v>
      </c>
      <c r="AC602">
        <v>7.2</v>
      </c>
      <c r="AD602">
        <v>152.44707083333299</v>
      </c>
      <c r="AE602">
        <v>0.36480000000000001</v>
      </c>
      <c r="AF602">
        <v>0.11783347838673799</v>
      </c>
      <c r="AG602">
        <v>0.12446406448166999</v>
      </c>
      <c r="AH602">
        <v>0.28183523537636601</v>
      </c>
      <c r="AI602">
        <v>214.814083332438</v>
      </c>
      <c r="AJ602">
        <v>3.4407527652427601</v>
      </c>
      <c r="AK602">
        <v>0.96149865979031701</v>
      </c>
      <c r="AL602">
        <v>1.6970858073491</v>
      </c>
      <c r="AM602">
        <v>1</v>
      </c>
      <c r="AN602">
        <v>1.8004639277246</v>
      </c>
      <c r="AO602">
        <v>168</v>
      </c>
      <c r="AP602">
        <v>1.59744408945687E-3</v>
      </c>
      <c r="AQ602">
        <v>3.72</v>
      </c>
      <c r="AR602">
        <v>3.8293293966499999</v>
      </c>
      <c r="AS602">
        <v>96190.17</v>
      </c>
      <c r="AT602">
        <v>0.58127845321307603</v>
      </c>
      <c r="AU602">
        <v>13064283.35</v>
      </c>
    </row>
    <row r="603" spans="1:47" ht="14.5" x14ac:dyDescent="0.35">
      <c r="A603" s="150" t="s">
        <v>1362</v>
      </c>
      <c r="B603" s="150" t="s">
        <v>330</v>
      </c>
      <c r="C603" t="s">
        <v>144</v>
      </c>
      <c r="D603" t="s">
        <v>2087</v>
      </c>
      <c r="E603">
        <v>96.65</v>
      </c>
      <c r="F603" t="s">
        <v>2080</v>
      </c>
      <c r="G603" s="151">
        <v>1204187</v>
      </c>
      <c r="H603">
        <v>0.30460001729089198</v>
      </c>
      <c r="I603">
        <v>1145670</v>
      </c>
      <c r="J603">
        <v>6.6282923303078002E-3</v>
      </c>
      <c r="K603">
        <v>0.77643651045609996</v>
      </c>
      <c r="L603" s="152">
        <v>179319.6954</v>
      </c>
      <c r="M603" s="151">
        <v>72005.5</v>
      </c>
      <c r="N603">
        <v>19</v>
      </c>
      <c r="O603">
        <v>8.5051039999999993</v>
      </c>
      <c r="P603">
        <v>0</v>
      </c>
      <c r="Q603">
        <v>-5.4848660000000002</v>
      </c>
      <c r="R603">
        <v>14792.8</v>
      </c>
      <c r="S603">
        <v>1916.6596549999999</v>
      </c>
      <c r="T603">
        <v>2124.3717491451598</v>
      </c>
      <c r="U603">
        <v>7.3236366004688497E-2</v>
      </c>
      <c r="V603">
        <v>8.7996818089229295E-2</v>
      </c>
      <c r="W603">
        <v>4.9565398714462904E-3</v>
      </c>
      <c r="X603">
        <v>13346.4</v>
      </c>
      <c r="Y603">
        <v>134.01</v>
      </c>
      <c r="Z603">
        <v>82670.852921423793</v>
      </c>
      <c r="AA603">
        <v>14.185897435897401</v>
      </c>
      <c r="AB603">
        <v>14.3023629206776</v>
      </c>
      <c r="AC603">
        <v>14.34</v>
      </c>
      <c r="AD603">
        <v>133.65827440725201</v>
      </c>
      <c r="AE603">
        <v>0.23899999999999999</v>
      </c>
      <c r="AF603">
        <v>0.114119558223606</v>
      </c>
      <c r="AG603">
        <v>0.110717604521263</v>
      </c>
      <c r="AH603">
        <v>0.23377890535267901</v>
      </c>
      <c r="AI603">
        <v>185.712679385428</v>
      </c>
      <c r="AJ603">
        <v>5.7637230719093804</v>
      </c>
      <c r="AK603">
        <v>1.3191175677346101</v>
      </c>
      <c r="AL603">
        <v>1.35439224268713</v>
      </c>
      <c r="AM603">
        <v>3.25</v>
      </c>
      <c r="AN603">
        <v>0.81065049618054497</v>
      </c>
      <c r="AO603">
        <v>3</v>
      </c>
      <c r="AP603">
        <v>0</v>
      </c>
      <c r="AQ603">
        <v>78.33</v>
      </c>
      <c r="AR603" t="s">
        <v>1553</v>
      </c>
      <c r="AS603">
        <v>4758.49</v>
      </c>
      <c r="AT603" t="s">
        <v>1553</v>
      </c>
      <c r="AU603">
        <v>28352796.620000001</v>
      </c>
    </row>
    <row r="604" spans="1:47" ht="14.5" x14ac:dyDescent="0.35">
      <c r="A604" s="150" t="s">
        <v>1363</v>
      </c>
      <c r="B604" s="150" t="s">
        <v>331</v>
      </c>
      <c r="C604" t="s">
        <v>175</v>
      </c>
      <c r="D604" t="s">
        <v>2086</v>
      </c>
      <c r="E604">
        <v>70.542000000000002</v>
      </c>
      <c r="F604" t="s">
        <v>2081</v>
      </c>
      <c r="G604" s="151">
        <v>-8172899</v>
      </c>
      <c r="H604">
        <v>0.393673280655361</v>
      </c>
      <c r="I604">
        <v>-8159439</v>
      </c>
      <c r="J604">
        <v>2.8157536188461599E-3</v>
      </c>
      <c r="K604">
        <v>0.71988466422999497</v>
      </c>
      <c r="L604" s="152">
        <v>173728.6991</v>
      </c>
      <c r="M604" s="151">
        <v>33671.5</v>
      </c>
      <c r="N604" t="s">
        <v>1553</v>
      </c>
      <c r="O604">
        <v>249.79349099999999</v>
      </c>
      <c r="P604">
        <v>1</v>
      </c>
      <c r="Q604">
        <v>-250.821528</v>
      </c>
      <c r="R604">
        <v>13971.1</v>
      </c>
      <c r="S604">
        <v>3831.6505619999998</v>
      </c>
      <c r="T604">
        <v>5322.2759722579403</v>
      </c>
      <c r="U604">
        <v>0.93520410356251105</v>
      </c>
      <c r="V604">
        <v>0.18365253971194501</v>
      </c>
      <c r="W604">
        <v>2.2392438614030402E-3</v>
      </c>
      <c r="X604">
        <v>10058.200000000001</v>
      </c>
      <c r="Y604">
        <v>257.7</v>
      </c>
      <c r="Z604">
        <v>71299.355064027899</v>
      </c>
      <c r="AA604">
        <v>11.9169675090253</v>
      </c>
      <c r="AB604">
        <v>14.8686478928987</v>
      </c>
      <c r="AC604">
        <v>24</v>
      </c>
      <c r="AD604">
        <v>159.65210675</v>
      </c>
      <c r="AE604">
        <v>0.36480000000000001</v>
      </c>
      <c r="AF604">
        <v>0.127061784157246</v>
      </c>
      <c r="AG604">
        <v>0.109490623218172</v>
      </c>
      <c r="AH604">
        <v>0.250006253889904</v>
      </c>
      <c r="AI604">
        <v>184.50873548108299</v>
      </c>
      <c r="AJ604">
        <v>3.9357207276657</v>
      </c>
      <c r="AK604">
        <v>0.73242913095691098</v>
      </c>
      <c r="AL604">
        <v>0.23103890813369099</v>
      </c>
      <c r="AM604">
        <v>1.8</v>
      </c>
      <c r="AN604">
        <v>0.78278646275709096</v>
      </c>
      <c r="AO604">
        <v>126</v>
      </c>
      <c r="AP604">
        <v>7.6782449725776997E-2</v>
      </c>
      <c r="AQ604">
        <v>12.02</v>
      </c>
      <c r="AR604">
        <v>2.4562849161613101</v>
      </c>
      <c r="AS604">
        <v>1348593.69</v>
      </c>
      <c r="AT604">
        <v>0.596409640272759</v>
      </c>
      <c r="AU604">
        <v>53532499.799999997</v>
      </c>
    </row>
    <row r="605" spans="1:47" ht="14.5" x14ac:dyDescent="0.35">
      <c r="A605" s="150" t="s">
        <v>1364</v>
      </c>
      <c r="B605" s="150" t="s">
        <v>394</v>
      </c>
      <c r="C605" t="s">
        <v>175</v>
      </c>
      <c r="D605" t="s">
        <v>2086</v>
      </c>
      <c r="E605" s="154">
        <v>83.471000000000004</v>
      </c>
      <c r="F605" s="153" t="s">
        <v>1979</v>
      </c>
      <c r="G605" s="155">
        <v>1118229</v>
      </c>
      <c r="H605" s="154">
        <v>0.59426232851491845</v>
      </c>
      <c r="I605" s="154">
        <v>1177943</v>
      </c>
      <c r="J605" s="154">
        <v>0</v>
      </c>
      <c r="K605" s="154">
        <v>0.73552518183801763</v>
      </c>
      <c r="L605" s="156">
        <v>315013.83689999999</v>
      </c>
      <c r="M605" s="155">
        <v>39307</v>
      </c>
      <c r="N605" s="154"/>
      <c r="O605" s="154">
        <v>22.591472</v>
      </c>
      <c r="P605" s="154">
        <v>4</v>
      </c>
      <c r="Q605" s="154">
        <v>170.53021100000001</v>
      </c>
      <c r="R605" s="154">
        <v>15333.5</v>
      </c>
      <c r="S605" s="154">
        <v>667.30686600000001</v>
      </c>
      <c r="T605" s="154">
        <v>812.35886771115406</v>
      </c>
      <c r="U605" s="154">
        <v>0.22534068007026917</v>
      </c>
      <c r="V605" s="154">
        <v>0.13705721409436239</v>
      </c>
      <c r="W605" s="154">
        <v>8.7815670699243186E-3</v>
      </c>
      <c r="X605" s="154">
        <v>12595.6</v>
      </c>
      <c r="Y605" s="154">
        <v>43.470000000000006</v>
      </c>
      <c r="Z605" s="154">
        <v>67982.741200828139</v>
      </c>
      <c r="AA605" s="154">
        <v>10.461538461538462</v>
      </c>
      <c r="AB605" s="154">
        <v>15.350974603174601</v>
      </c>
      <c r="AC605" s="154">
        <v>8.77</v>
      </c>
      <c r="AD605" s="154">
        <v>76.08972246294185</v>
      </c>
      <c r="AE605" s="154">
        <v>0.27679999999999999</v>
      </c>
      <c r="AF605" s="154">
        <v>0.12390789343542798</v>
      </c>
      <c r="AG605" s="154">
        <v>0.15683399166865308</v>
      </c>
      <c r="AH605" s="154">
        <v>0.29410610635491069</v>
      </c>
      <c r="AI605" s="154">
        <v>161.0997960269751</v>
      </c>
      <c r="AJ605" s="154">
        <v>8.1542931825158362</v>
      </c>
      <c r="AK605" s="154">
        <v>1.4698750732537698</v>
      </c>
      <c r="AL605" s="154">
        <v>3.4885110182971641</v>
      </c>
      <c r="AM605" s="154">
        <v>1.2</v>
      </c>
      <c r="AN605" s="154">
        <v>0.75285007618818101</v>
      </c>
      <c r="AO605" s="154">
        <v>17</v>
      </c>
      <c r="AP605" s="154">
        <v>6.0344827586206899E-2</v>
      </c>
      <c r="AQ605" s="154">
        <v>6.24</v>
      </c>
      <c r="AR605" s="154">
        <v>3.4705774367385192</v>
      </c>
      <c r="AS605" s="154">
        <v>78329.210000000021</v>
      </c>
      <c r="AT605" s="154">
        <v>0.52313929652335456</v>
      </c>
      <c r="AU605" s="154">
        <v>10232149.310000001</v>
      </c>
    </row>
    <row r="606" spans="1:47" ht="14.5" x14ac:dyDescent="0.35">
      <c r="A606" s="150" t="s">
        <v>1365</v>
      </c>
      <c r="B606" s="150" t="s">
        <v>332</v>
      </c>
      <c r="C606" t="s">
        <v>135</v>
      </c>
      <c r="D606" t="s">
        <v>2086</v>
      </c>
      <c r="E606">
        <v>38.927</v>
      </c>
      <c r="F606" t="s">
        <v>2082</v>
      </c>
      <c r="G606" s="151">
        <v>1136455</v>
      </c>
      <c r="H606">
        <v>0.259944811685488</v>
      </c>
      <c r="I606">
        <v>2255624</v>
      </c>
      <c r="J606">
        <v>0</v>
      </c>
      <c r="K606">
        <v>0.81674130061446204</v>
      </c>
      <c r="L606" s="152">
        <v>56799.3891</v>
      </c>
      <c r="M606" s="151">
        <v>22496</v>
      </c>
      <c r="N606">
        <v>59</v>
      </c>
      <c r="O606">
        <v>2201.7502909999998</v>
      </c>
      <c r="P606">
        <v>1402.7731759999999</v>
      </c>
      <c r="Q606">
        <v>-1227.726995</v>
      </c>
      <c r="R606">
        <v>28967.5</v>
      </c>
      <c r="S606">
        <v>4717.9557029999996</v>
      </c>
      <c r="T606">
        <v>6805.5640148361699</v>
      </c>
      <c r="U606">
        <v>0.99963845315484501</v>
      </c>
      <c r="V606">
        <v>0.16772930371025099</v>
      </c>
      <c r="W606">
        <v>8.4520073121169798E-2</v>
      </c>
      <c r="X606">
        <v>20081.7</v>
      </c>
      <c r="Y606">
        <v>427</v>
      </c>
      <c r="Z606">
        <v>53291.728337236498</v>
      </c>
      <c r="AA606">
        <v>10.8548009367682</v>
      </c>
      <c r="AB606">
        <v>11.049076587822</v>
      </c>
      <c r="AC606">
        <v>92</v>
      </c>
      <c r="AD606">
        <v>51.2821272065217</v>
      </c>
      <c r="AE606">
        <v>0.95620000000000005</v>
      </c>
      <c r="AF606">
        <v>0.115947738317992</v>
      </c>
      <c r="AG606">
        <v>0.169556362618979</v>
      </c>
      <c r="AH606">
        <v>0.29656123288891301</v>
      </c>
      <c r="AI606">
        <v>254.66623165537601</v>
      </c>
      <c r="AJ606">
        <v>13.5601829956455</v>
      </c>
      <c r="AK606">
        <v>2.0546129101526098</v>
      </c>
      <c r="AL606">
        <v>5.2802855005060296</v>
      </c>
      <c r="AM606">
        <v>0.5</v>
      </c>
      <c r="AN606">
        <v>0.98449970071364401</v>
      </c>
      <c r="AO606">
        <v>46</v>
      </c>
      <c r="AP606">
        <v>0.43377917650144199</v>
      </c>
      <c r="AQ606">
        <v>76.650000000000006</v>
      </c>
      <c r="AR606">
        <v>3.84826013605249</v>
      </c>
      <c r="AS606">
        <v>632756.93000000005</v>
      </c>
      <c r="AT606">
        <v>0.577811463375007</v>
      </c>
      <c r="AU606">
        <v>136667424.25999999</v>
      </c>
    </row>
    <row r="607" spans="1:47" ht="14.5" x14ac:dyDescent="0.35">
      <c r="A607" s="150" t="s">
        <v>1366</v>
      </c>
      <c r="B607" s="150" t="s">
        <v>684</v>
      </c>
      <c r="C607" t="s">
        <v>142</v>
      </c>
      <c r="D607" t="s">
        <v>2088</v>
      </c>
      <c r="E607">
        <v>76.725999999999999</v>
      </c>
      <c r="F607" t="s">
        <v>2083</v>
      </c>
      <c r="G607" s="151">
        <v>946664</v>
      </c>
      <c r="H607">
        <v>0.30783793316418101</v>
      </c>
      <c r="I607">
        <v>981606</v>
      </c>
      <c r="J607">
        <v>2.4377381473070302E-2</v>
      </c>
      <c r="K607">
        <v>0.77727081467529902</v>
      </c>
      <c r="L607" s="152">
        <v>185748.42480000001</v>
      </c>
      <c r="M607" s="151">
        <v>41523.5</v>
      </c>
      <c r="N607">
        <v>40</v>
      </c>
      <c r="O607">
        <v>38.832493999999997</v>
      </c>
      <c r="P607">
        <v>31.91</v>
      </c>
      <c r="Q607">
        <v>31.211061000000001</v>
      </c>
      <c r="R607">
        <v>12185.8</v>
      </c>
      <c r="S607">
        <v>1276.7875329999999</v>
      </c>
      <c r="T607">
        <v>1573.72018702227</v>
      </c>
      <c r="U607">
        <v>0.46286313793447698</v>
      </c>
      <c r="V607">
        <v>0.146086687235847</v>
      </c>
      <c r="W607">
        <v>0</v>
      </c>
      <c r="X607">
        <v>9886.6</v>
      </c>
      <c r="Y607">
        <v>51</v>
      </c>
      <c r="Z607">
        <v>66747.117647058796</v>
      </c>
      <c r="AA607">
        <v>16.2156862745098</v>
      </c>
      <c r="AB607">
        <v>25.035049666666701</v>
      </c>
      <c r="AC607">
        <v>8</v>
      </c>
      <c r="AD607">
        <v>159.59844162499999</v>
      </c>
      <c r="AE607">
        <v>0.41520000000000001</v>
      </c>
      <c r="AF607">
        <v>9.8251264897436602E-2</v>
      </c>
      <c r="AG607">
        <v>0.253314930310368</v>
      </c>
      <c r="AH607">
        <v>0.35311115319181402</v>
      </c>
      <c r="AI607">
        <v>171.17648344080399</v>
      </c>
      <c r="AJ607">
        <v>6.0290493054411698</v>
      </c>
      <c r="AK607">
        <v>1.05298486429107</v>
      </c>
      <c r="AL607">
        <v>3.71871936711872</v>
      </c>
      <c r="AM607">
        <v>0</v>
      </c>
      <c r="AN607">
        <v>1.5645496949058399</v>
      </c>
      <c r="AO607">
        <v>104</v>
      </c>
      <c r="AP607">
        <v>1.60349854227405E-2</v>
      </c>
      <c r="AQ607">
        <v>6.45</v>
      </c>
      <c r="AR607">
        <v>3.3496347877716199</v>
      </c>
      <c r="AS607">
        <v>170810.42</v>
      </c>
      <c r="AT607">
        <v>0.48286116145145003</v>
      </c>
      <c r="AU607">
        <v>15558673.119999999</v>
      </c>
    </row>
    <row r="608" spans="1:47" ht="14.5" x14ac:dyDescent="0.35">
      <c r="A608" s="150" t="s">
        <v>1367</v>
      </c>
      <c r="B608" s="150" t="s">
        <v>333</v>
      </c>
      <c r="C608" t="s">
        <v>334</v>
      </c>
      <c r="D608" t="s">
        <v>2088</v>
      </c>
      <c r="E608">
        <v>60.89</v>
      </c>
      <c r="F608" t="s">
        <v>2084</v>
      </c>
      <c r="G608" s="151">
        <v>414874</v>
      </c>
      <c r="H608">
        <v>0.226391355563938</v>
      </c>
      <c r="I608">
        <v>414874</v>
      </c>
      <c r="J608">
        <v>1.8854355610585199E-3</v>
      </c>
      <c r="K608">
        <v>0.804765495525956</v>
      </c>
      <c r="L608" s="152">
        <v>101166.80439999999</v>
      </c>
      <c r="M608" s="151">
        <v>26983</v>
      </c>
      <c r="N608">
        <v>0</v>
      </c>
      <c r="O608">
        <v>382.88873899999999</v>
      </c>
      <c r="P608">
        <v>95.155564999999996</v>
      </c>
      <c r="Q608">
        <v>-562.00720899999999</v>
      </c>
      <c r="R608">
        <v>15462.1</v>
      </c>
      <c r="S608">
        <v>2963.8154129999998</v>
      </c>
      <c r="T608">
        <v>4613.3835543064997</v>
      </c>
      <c r="U608">
        <v>0.98922762953135002</v>
      </c>
      <c r="V608">
        <v>0.29819251482689202</v>
      </c>
      <c r="W608">
        <v>2.6576757411102998E-3</v>
      </c>
      <c r="X608">
        <v>9933.4</v>
      </c>
      <c r="Y608">
        <v>216.52</v>
      </c>
      <c r="Z608">
        <v>56998.479124330297</v>
      </c>
      <c r="AA608">
        <v>8.7123893805309702</v>
      </c>
      <c r="AB608">
        <v>13.688414063366</v>
      </c>
      <c r="AC608">
        <v>35.75</v>
      </c>
      <c r="AD608">
        <v>82.903927636363605</v>
      </c>
      <c r="AE608">
        <v>0.40260000000000001</v>
      </c>
      <c r="AF608">
        <v>9.5790498789737805E-2</v>
      </c>
      <c r="AG608">
        <v>0.24754655445610799</v>
      </c>
      <c r="AH608">
        <v>0.34605397755498302</v>
      </c>
      <c r="AI608">
        <v>171.713122810459</v>
      </c>
      <c r="AJ608">
        <v>9.7352106396607798</v>
      </c>
      <c r="AK608">
        <v>1.7152251407866801</v>
      </c>
      <c r="AL608">
        <v>4.6684490083037602</v>
      </c>
      <c r="AM608">
        <v>0.5</v>
      </c>
      <c r="AN608">
        <v>1.0757816949271</v>
      </c>
      <c r="AO608">
        <v>18</v>
      </c>
      <c r="AP608">
        <v>4.37556973564266E-2</v>
      </c>
      <c r="AQ608">
        <v>56.06</v>
      </c>
      <c r="AR608">
        <v>3.8140035528673901</v>
      </c>
      <c r="AS608">
        <v>145930.48000000001</v>
      </c>
      <c r="AT608">
        <v>0.64486134717324295</v>
      </c>
      <c r="AU608">
        <v>45826692.170000002</v>
      </c>
    </row>
    <row r="609" spans="1:47" ht="14.5" x14ac:dyDescent="0.35">
      <c r="A609"/>
      <c r="B609"/>
      <c r="C609"/>
      <c r="D609"/>
      <c r="E609"/>
      <c r="F609"/>
      <c r="G609"/>
      <c r="H609"/>
      <c r="I609"/>
      <c r="J609"/>
      <c r="K609"/>
      <c r="L609" s="147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</row>
    <row r="610" spans="1:47" ht="14.5" x14ac:dyDescent="0.35">
      <c r="A610"/>
      <c r="B610"/>
      <c r="C610"/>
      <c r="D610"/>
      <c r="E610"/>
      <c r="F610"/>
      <c r="G610"/>
      <c r="H610"/>
      <c r="I610"/>
      <c r="J610"/>
      <c r="K610"/>
      <c r="L610" s="147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4.5" x14ac:dyDescent="0.35">
      <c r="A611"/>
      <c r="B611"/>
      <c r="C611"/>
      <c r="D611"/>
      <c r="E611"/>
      <c r="F611"/>
      <c r="G611"/>
      <c r="H611"/>
      <c r="I611"/>
      <c r="J611"/>
      <c r="K611"/>
      <c r="L611" s="147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4.5" x14ac:dyDescent="0.35">
      <c r="A612"/>
      <c r="B612"/>
      <c r="C612"/>
      <c r="D612"/>
      <c r="E612"/>
      <c r="F612"/>
      <c r="G612"/>
      <c r="H612"/>
      <c r="I612"/>
      <c r="J612"/>
      <c r="K612"/>
      <c r="L612" s="147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</sheetData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/>
    </sheetView>
  </sheetViews>
  <sheetFormatPr defaultColWidth="9.1796875" defaultRowHeight="12.5" x14ac:dyDescent="0.25"/>
  <cols>
    <col min="1" max="1" width="15.1796875" style="35" bestFit="1" customWidth="1"/>
    <col min="2" max="2" width="12.54296875" style="35" bestFit="1" customWidth="1"/>
    <col min="3" max="3" width="12" style="35" bestFit="1" customWidth="1"/>
    <col min="4" max="4" width="12.54296875" style="35" bestFit="1" customWidth="1"/>
    <col min="5" max="9" width="12" style="35" bestFit="1" customWidth="1"/>
    <col min="10" max="10" width="12.54296875" style="35" bestFit="1" customWidth="1"/>
    <col min="11" max="12" width="12" style="35" bestFit="1" customWidth="1"/>
    <col min="13" max="13" width="7.453125" style="35" bestFit="1" customWidth="1"/>
    <col min="14" max="16" width="12" style="35" bestFit="1" customWidth="1"/>
    <col min="17" max="17" width="14" style="35" bestFit="1" customWidth="1"/>
    <col min="18" max="20" width="12" style="35" bestFit="1" customWidth="1"/>
    <col min="21" max="21" width="15.54296875" style="35" bestFit="1" customWidth="1"/>
    <col min="22" max="22" width="12" style="35" bestFit="1" customWidth="1"/>
    <col min="23" max="23" width="16.453125" style="35" bestFit="1" customWidth="1"/>
    <col min="24" max="24" width="14.453125" style="35" bestFit="1" customWidth="1"/>
    <col min="25" max="25" width="15" style="35" bestFit="1" customWidth="1"/>
    <col min="26" max="26" width="15.81640625" style="35" bestFit="1" customWidth="1"/>
    <col min="27" max="32" width="12" style="35" bestFit="1" customWidth="1"/>
    <col min="33" max="33" width="16" style="35" bestFit="1" customWidth="1"/>
    <col min="34" max="35" width="12" style="35" bestFit="1" customWidth="1"/>
    <col min="36" max="36" width="12.54296875" style="35" bestFit="1" customWidth="1"/>
    <col min="37" max="39" width="12" style="35" bestFit="1" customWidth="1"/>
    <col min="40" max="16384" width="9.1796875" style="35"/>
  </cols>
  <sheetData>
    <row r="1" spans="1:39" x14ac:dyDescent="0.25">
      <c r="A1" s="34" t="s">
        <v>57</v>
      </c>
      <c r="B1" s="34" t="s">
        <v>1429</v>
      </c>
      <c r="C1" s="34" t="s">
        <v>66</v>
      </c>
      <c r="D1" s="34" t="s">
        <v>1430</v>
      </c>
      <c r="E1" s="34" t="s">
        <v>68</v>
      </c>
      <c r="F1" s="34" t="s">
        <v>69</v>
      </c>
      <c r="G1" s="34" t="s">
        <v>1431</v>
      </c>
      <c r="H1" s="34" t="s">
        <v>1448</v>
      </c>
      <c r="I1" s="34" t="s">
        <v>1449</v>
      </c>
      <c r="J1" s="34" t="s">
        <v>64</v>
      </c>
      <c r="K1" s="34" t="s">
        <v>1432</v>
      </c>
      <c r="L1" s="34" t="s">
        <v>1433</v>
      </c>
      <c r="M1" s="34" t="s">
        <v>1489</v>
      </c>
      <c r="N1" s="34" t="s">
        <v>1434</v>
      </c>
      <c r="O1" s="34" t="s">
        <v>1435</v>
      </c>
      <c r="P1" s="34" t="s">
        <v>1436</v>
      </c>
      <c r="Q1" s="34" t="s">
        <v>1437</v>
      </c>
      <c r="R1" s="34" t="s">
        <v>1438</v>
      </c>
      <c r="S1" s="34" t="s">
        <v>1439</v>
      </c>
      <c r="T1" s="34" t="s">
        <v>1440</v>
      </c>
      <c r="U1" s="34" t="s">
        <v>78</v>
      </c>
      <c r="V1" s="34" t="s">
        <v>1441</v>
      </c>
      <c r="W1" s="34" t="s">
        <v>80</v>
      </c>
      <c r="X1" s="34" t="s">
        <v>81</v>
      </c>
      <c r="Y1" s="34" t="s">
        <v>82</v>
      </c>
      <c r="Z1" s="34" t="s">
        <v>83</v>
      </c>
      <c r="AA1" s="34" t="s">
        <v>84</v>
      </c>
      <c r="AB1" s="34" t="s">
        <v>85</v>
      </c>
      <c r="AC1" s="34" t="s">
        <v>86</v>
      </c>
      <c r="AD1" s="34" t="s">
        <v>87</v>
      </c>
      <c r="AE1" s="34" t="s">
        <v>1442</v>
      </c>
      <c r="AF1" s="34" t="s">
        <v>1443</v>
      </c>
      <c r="AG1" s="34" t="s">
        <v>1444</v>
      </c>
      <c r="AH1" s="34" t="s">
        <v>1445</v>
      </c>
      <c r="AI1" s="34" t="s">
        <v>90</v>
      </c>
      <c r="AJ1" s="34" t="s">
        <v>91</v>
      </c>
      <c r="AK1" s="34" t="s">
        <v>92</v>
      </c>
      <c r="AL1" s="34" t="s">
        <v>1446</v>
      </c>
      <c r="AM1" s="34" t="s">
        <v>1447</v>
      </c>
    </row>
    <row r="2" spans="1:39" ht="14.5" x14ac:dyDescent="0.35">
      <c r="A2" t="s">
        <v>95</v>
      </c>
      <c r="B2">
        <v>1602961.4210526301</v>
      </c>
      <c r="C2">
        <v>0.61036750387807004</v>
      </c>
      <c r="D2">
        <v>1500198.36842105</v>
      </c>
      <c r="E2">
        <v>2.2727653227177301E-3</v>
      </c>
      <c r="F2">
        <v>0.71415936567926297</v>
      </c>
      <c r="G2">
        <v>43.210526315789501</v>
      </c>
      <c r="H2">
        <v>31.557524999999998</v>
      </c>
      <c r="I2">
        <v>5.8546266315789497</v>
      </c>
      <c r="J2">
        <v>4.2573224210526304</v>
      </c>
      <c r="K2">
        <v>14504.8883172405</v>
      </c>
      <c r="L2">
        <v>1141.6604150000001</v>
      </c>
      <c r="M2">
        <v>1563.86186340994</v>
      </c>
      <c r="N2">
        <v>0.77673042630816302</v>
      </c>
      <c r="O2">
        <v>0.20535220283105199</v>
      </c>
      <c r="P2">
        <v>1.3830271661131801E-4</v>
      </c>
      <c r="Q2">
        <v>10588.951110862001</v>
      </c>
      <c r="R2">
        <v>88.465789473684197</v>
      </c>
      <c r="S2">
        <v>62443.909623107298</v>
      </c>
      <c r="T2">
        <v>14.634857363833801</v>
      </c>
      <c r="U2">
        <v>12.9051062765863</v>
      </c>
      <c r="V2">
        <v>9.9473684210526301</v>
      </c>
      <c r="W2">
        <v>114.77009462962999</v>
      </c>
      <c r="X2">
        <v>0.113728295685098</v>
      </c>
      <c r="Y2">
        <v>0.19660248442996001</v>
      </c>
      <c r="Z2">
        <v>0.31396450436196999</v>
      </c>
      <c r="AA2">
        <v>239.009914252599</v>
      </c>
      <c r="AB2">
        <v>4.9444373347838102</v>
      </c>
      <c r="AC2">
        <v>1.0603136641080799</v>
      </c>
      <c r="AD2">
        <v>2.5572494080908599</v>
      </c>
      <c r="AE2">
        <v>2.12254488677533</v>
      </c>
      <c r="AF2">
        <v>173.73684210526301</v>
      </c>
      <c r="AG2">
        <v>2.5964191053172501E-3</v>
      </c>
      <c r="AH2">
        <v>2.7178947368421098</v>
      </c>
      <c r="AI2">
        <v>3.2597318035204799</v>
      </c>
      <c r="AJ2">
        <v>255407.502631579</v>
      </c>
      <c r="AK2">
        <v>0.66081960014998697</v>
      </c>
      <c r="AL2">
        <v>16559656.8157895</v>
      </c>
      <c r="AM2">
        <v>1141.6604150000001</v>
      </c>
    </row>
    <row r="3" spans="1:39" ht="14.5" x14ac:dyDescent="0.35">
      <c r="A3" t="s">
        <v>163</v>
      </c>
      <c r="B3">
        <v>407577.57547169802</v>
      </c>
      <c r="C3">
        <v>0.50194599545982899</v>
      </c>
      <c r="D3">
        <v>147087.53773584901</v>
      </c>
      <c r="E3">
        <v>4.2704945859893201E-3</v>
      </c>
      <c r="F3">
        <v>0.75341223884240005</v>
      </c>
      <c r="G3">
        <v>64.580188679245296</v>
      </c>
      <c r="H3">
        <v>75.1005392877357</v>
      </c>
      <c r="I3">
        <v>71.701243372641301</v>
      </c>
      <c r="J3">
        <v>-45.001156410377398</v>
      </c>
      <c r="K3">
        <v>13591.319531801</v>
      </c>
      <c r="L3">
        <v>1681.8263960377401</v>
      </c>
      <c r="M3">
        <v>2098.70953845741</v>
      </c>
      <c r="N3">
        <v>0.51721582548552303</v>
      </c>
      <c r="O3">
        <v>0.14898172577119201</v>
      </c>
      <c r="P3">
        <v>6.6343059090145703E-3</v>
      </c>
      <c r="Q3">
        <v>10891.569093628499</v>
      </c>
      <c r="R3">
        <v>121.13759433962301</v>
      </c>
      <c r="S3">
        <v>60204.754948080699</v>
      </c>
      <c r="T3">
        <v>13.7608216448082</v>
      </c>
      <c r="U3">
        <v>13.883604055422699</v>
      </c>
      <c r="V3">
        <v>16.2535849056604</v>
      </c>
      <c r="W3">
        <v>103.474181591289</v>
      </c>
      <c r="X3">
        <v>0.117667889747735</v>
      </c>
      <c r="Y3">
        <v>0.12991659489101801</v>
      </c>
      <c r="Z3">
        <v>0.252779667647758</v>
      </c>
      <c r="AA3">
        <v>211.14319184954601</v>
      </c>
      <c r="AB3">
        <v>7.0933889866296198</v>
      </c>
      <c r="AC3">
        <v>1.3669749976332499</v>
      </c>
      <c r="AD3">
        <v>2.9911702774852902</v>
      </c>
      <c r="AE3">
        <v>1.3259382811579901</v>
      </c>
      <c r="AF3">
        <v>55.410377358490599</v>
      </c>
      <c r="AG3">
        <v>7.0217800106984501E-2</v>
      </c>
      <c r="AH3">
        <v>25.4551886792453</v>
      </c>
      <c r="AI3">
        <v>3.3088340275432802</v>
      </c>
      <c r="AJ3">
        <v>348049.49433962302</v>
      </c>
      <c r="AK3">
        <v>0.69056184336536197</v>
      </c>
      <c r="AL3">
        <v>22858239.945565999</v>
      </c>
      <c r="AM3">
        <v>1681.8263960377401</v>
      </c>
    </row>
    <row r="4" spans="1:39" ht="14.5" x14ac:dyDescent="0.35">
      <c r="A4" t="s">
        <v>101</v>
      </c>
      <c r="B4">
        <v>1053213.49473684</v>
      </c>
      <c r="C4">
        <v>0.381619243265445</v>
      </c>
      <c r="D4">
        <v>1000676.65263158</v>
      </c>
      <c r="E4">
        <v>3.9148888436308397E-3</v>
      </c>
      <c r="F4">
        <v>0.60962411566687402</v>
      </c>
      <c r="G4">
        <v>85.821052631578993</v>
      </c>
      <c r="H4">
        <v>43.980768947368396</v>
      </c>
      <c r="I4">
        <v>0</v>
      </c>
      <c r="J4">
        <v>-15.132190526315799</v>
      </c>
      <c r="K4">
        <v>13512.049225741601</v>
      </c>
      <c r="L4">
        <v>1124.0561502</v>
      </c>
      <c r="M4">
        <v>1323.7679257197999</v>
      </c>
      <c r="N4">
        <v>0.30874462124122498</v>
      </c>
      <c r="O4">
        <v>0.13456032343171101</v>
      </c>
      <c r="P4">
        <v>2.7131344765955099E-3</v>
      </c>
      <c r="Q4">
        <v>11473.5383286624</v>
      </c>
      <c r="R4">
        <v>77.002105263157901</v>
      </c>
      <c r="S4">
        <v>57617.480064796597</v>
      </c>
      <c r="T4">
        <v>17.710110454943202</v>
      </c>
      <c r="U4">
        <v>14.597732703002</v>
      </c>
      <c r="V4">
        <v>10.2338947368421</v>
      </c>
      <c r="W4">
        <v>109.83659487461701</v>
      </c>
      <c r="X4">
        <v>0.12891082794603201</v>
      </c>
      <c r="Y4">
        <v>0.18092339635177701</v>
      </c>
      <c r="Z4">
        <v>0.31441472243867502</v>
      </c>
      <c r="AA4">
        <v>169.800713966242</v>
      </c>
      <c r="AB4">
        <v>6.3495220322093999</v>
      </c>
      <c r="AC4">
        <v>1.1876320568693499</v>
      </c>
      <c r="AD4">
        <v>3.2505196129807801</v>
      </c>
      <c r="AE4">
        <v>1.2818442502238201</v>
      </c>
      <c r="AF4">
        <v>98.431578947368394</v>
      </c>
      <c r="AG4">
        <v>2.7352157428763901E-2</v>
      </c>
      <c r="AH4">
        <v>5.6682105263157903</v>
      </c>
      <c r="AI4">
        <v>2.6679890457078201</v>
      </c>
      <c r="AJ4">
        <v>307703.32747368398</v>
      </c>
      <c r="AK4">
        <v>0.62490171844000897</v>
      </c>
      <c r="AL4">
        <v>15188302.034</v>
      </c>
      <c r="AM4">
        <v>1124.0561502</v>
      </c>
    </row>
    <row r="5" spans="1:39" ht="14.5" x14ac:dyDescent="0.35">
      <c r="A5" t="s">
        <v>103</v>
      </c>
      <c r="B5">
        <v>1032416.04320988</v>
      </c>
      <c r="C5">
        <v>0.397975901516672</v>
      </c>
      <c r="D5">
        <v>1113784.5246913601</v>
      </c>
      <c r="E5">
        <v>1.4767346679527399E-3</v>
      </c>
      <c r="F5">
        <v>0.71496018803897798</v>
      </c>
      <c r="G5">
        <v>78.5555555555556</v>
      </c>
      <c r="H5">
        <v>45.084857148148103</v>
      </c>
      <c r="I5">
        <v>14.813658191358</v>
      </c>
      <c r="J5">
        <v>44.131835895061698</v>
      </c>
      <c r="K5">
        <v>12798.429077459299</v>
      </c>
      <c r="L5">
        <v>1716.0033489444399</v>
      </c>
      <c r="M5">
        <v>2234.5575391902598</v>
      </c>
      <c r="N5">
        <v>0.586879082092573</v>
      </c>
      <c r="O5">
        <v>0.179546247024929</v>
      </c>
      <c r="P5">
        <v>1.5650268181370899E-2</v>
      </c>
      <c r="Q5">
        <v>9828.4097737338107</v>
      </c>
      <c r="R5">
        <v>112.18956790123499</v>
      </c>
      <c r="S5">
        <v>58374.150855226697</v>
      </c>
      <c r="T5">
        <v>16.142100754289899</v>
      </c>
      <c r="U5">
        <v>15.2955696420465</v>
      </c>
      <c r="V5">
        <v>13.8163580246914</v>
      </c>
      <c r="W5">
        <v>124.200845539596</v>
      </c>
      <c r="X5">
        <v>0.111307083908111</v>
      </c>
      <c r="Y5">
        <v>0.20096973310191199</v>
      </c>
      <c r="Z5">
        <v>0.31516112832688697</v>
      </c>
      <c r="AA5">
        <v>206.15316324185801</v>
      </c>
      <c r="AB5">
        <v>6.5201514897073203</v>
      </c>
      <c r="AC5">
        <v>1.5438945077811601</v>
      </c>
      <c r="AD5">
        <v>3.2634276116498402</v>
      </c>
      <c r="AE5">
        <v>1.3103223681853799</v>
      </c>
      <c r="AF5">
        <v>99.5555555555556</v>
      </c>
      <c r="AG5">
        <v>1.0416869025743399E-2</v>
      </c>
      <c r="AH5">
        <v>10.111913580246901</v>
      </c>
      <c r="AI5">
        <v>3.08876912451304</v>
      </c>
      <c r="AJ5">
        <v>349170.28740740701</v>
      </c>
      <c r="AK5">
        <v>0.60812334754598696</v>
      </c>
      <c r="AL5">
        <v>21962147.158148099</v>
      </c>
      <c r="AM5">
        <v>1716.0033489444399</v>
      </c>
    </row>
    <row r="6" spans="1:39" ht="14.5" x14ac:dyDescent="0.35">
      <c r="A6" t="s">
        <v>105</v>
      </c>
      <c r="B6">
        <v>849989.12820512801</v>
      </c>
      <c r="C6">
        <v>0.490613585454867</v>
      </c>
      <c r="D6">
        <v>849989.12820512801</v>
      </c>
      <c r="E6">
        <v>8.2072480878369498E-3</v>
      </c>
      <c r="F6">
        <v>0.69302543704542996</v>
      </c>
      <c r="G6">
        <v>51.3333333333333</v>
      </c>
      <c r="H6">
        <v>35.988199320512798</v>
      </c>
      <c r="I6">
        <v>0.228947012820513</v>
      </c>
      <c r="J6">
        <v>24.016644884615399</v>
      </c>
      <c r="K6">
        <v>15856.413639915199</v>
      </c>
      <c r="L6">
        <v>1128.1769374102601</v>
      </c>
      <c r="M6">
        <v>1523.96191901727</v>
      </c>
      <c r="N6">
        <v>0.67149924584778098</v>
      </c>
      <c r="O6">
        <v>0.208129397727117</v>
      </c>
      <c r="P6">
        <v>3.0264459863364001E-3</v>
      </c>
      <c r="Q6">
        <v>11738.377419644001</v>
      </c>
      <c r="R6">
        <v>85.130256410256393</v>
      </c>
      <c r="S6">
        <v>63289.064600853002</v>
      </c>
      <c r="T6">
        <v>15.5610708175707</v>
      </c>
      <c r="U6">
        <v>13.2523615572516</v>
      </c>
      <c r="V6">
        <v>10.3448717948718</v>
      </c>
      <c r="W6">
        <v>109.05663789565</v>
      </c>
      <c r="X6">
        <v>0.10995831306635299</v>
      </c>
      <c r="Y6">
        <v>0.187153198265019</v>
      </c>
      <c r="Z6">
        <v>0.30221892865044397</v>
      </c>
      <c r="AA6">
        <v>176.360429497431</v>
      </c>
      <c r="AB6">
        <v>7.8048671385942603</v>
      </c>
      <c r="AC6">
        <v>1.4585535142303201</v>
      </c>
      <c r="AD6">
        <v>4.2506727655124301</v>
      </c>
      <c r="AE6">
        <v>1.1812962782010901</v>
      </c>
      <c r="AF6">
        <v>123.166666666667</v>
      </c>
      <c r="AG6">
        <v>0</v>
      </c>
      <c r="AH6">
        <v>7.1875641025641004</v>
      </c>
      <c r="AI6">
        <v>3.2119633859616101</v>
      </c>
      <c r="AJ6">
        <v>180450.80307692301</v>
      </c>
      <c r="AK6">
        <v>0.62376280836780895</v>
      </c>
      <c r="AL6">
        <v>17888840.178589702</v>
      </c>
      <c r="AM6">
        <v>1128.1769374102601</v>
      </c>
    </row>
    <row r="7" spans="1:39" ht="14.5" x14ac:dyDescent="0.35">
      <c r="A7" t="s">
        <v>281</v>
      </c>
      <c r="B7">
        <v>1246003.38372093</v>
      </c>
      <c r="C7">
        <v>0.56129185038219698</v>
      </c>
      <c r="D7">
        <v>1172418.37209302</v>
      </c>
      <c r="E7">
        <v>0</v>
      </c>
      <c r="F7">
        <v>0.73387680640313802</v>
      </c>
      <c r="G7">
        <v>27.2209302325581</v>
      </c>
      <c r="H7">
        <v>17.419016593023201</v>
      </c>
      <c r="I7">
        <v>0</v>
      </c>
      <c r="J7">
        <v>-22.5424419651163</v>
      </c>
      <c r="K7">
        <v>12361.3301446367</v>
      </c>
      <c r="L7">
        <v>1379.63754974419</v>
      </c>
      <c r="M7">
        <v>1626.3970064713999</v>
      </c>
      <c r="N7">
        <v>0.26755841441653599</v>
      </c>
      <c r="O7">
        <v>0.13164534026208199</v>
      </c>
      <c r="P7">
        <v>5.0274221046242001E-3</v>
      </c>
      <c r="Q7">
        <v>10485.8501119145</v>
      </c>
      <c r="R7">
        <v>90.163139534883697</v>
      </c>
      <c r="S7">
        <v>63592.767402241203</v>
      </c>
      <c r="T7">
        <v>16.929390265449101</v>
      </c>
      <c r="U7">
        <v>15.301569542289601</v>
      </c>
      <c r="V7">
        <v>12.0348837209302</v>
      </c>
      <c r="W7">
        <v>114.636550027053</v>
      </c>
      <c r="X7">
        <v>0.11771926840175501</v>
      </c>
      <c r="Y7">
        <v>0.16239383827766499</v>
      </c>
      <c r="Z7">
        <v>0.28257359039365898</v>
      </c>
      <c r="AA7">
        <v>189.37927273898799</v>
      </c>
      <c r="AB7">
        <v>6.0984330929540498</v>
      </c>
      <c r="AC7">
        <v>1.4546415835348201</v>
      </c>
      <c r="AD7">
        <v>2.7550572446033699</v>
      </c>
      <c r="AE7">
        <v>1.2540662403306</v>
      </c>
      <c r="AF7">
        <v>68.813953488372107</v>
      </c>
      <c r="AG7">
        <v>3.0011309290554001E-2</v>
      </c>
      <c r="AH7">
        <v>9.7770930232558104</v>
      </c>
      <c r="AI7">
        <v>3.1882212236314902</v>
      </c>
      <c r="AJ7">
        <v>386311.97430232499</v>
      </c>
      <c r="AK7">
        <v>0.77641057325322105</v>
      </c>
      <c r="AL7">
        <v>17054155.232325599</v>
      </c>
      <c r="AM7">
        <v>1379.63754974419</v>
      </c>
    </row>
    <row r="8" spans="1:39" ht="14.5" x14ac:dyDescent="0.35">
      <c r="A8" t="s">
        <v>112</v>
      </c>
      <c r="B8">
        <v>492708.73006134998</v>
      </c>
      <c r="C8">
        <v>0.42178197021828501</v>
      </c>
      <c r="D8">
        <v>389065.22085889598</v>
      </c>
      <c r="E8">
        <v>5.7270145884436401E-3</v>
      </c>
      <c r="F8">
        <v>0.64918792132826098</v>
      </c>
      <c r="G8">
        <v>33.442176870748298</v>
      </c>
      <c r="H8">
        <v>21.843078779141099</v>
      </c>
      <c r="I8">
        <v>13.898463411042901</v>
      </c>
      <c r="J8">
        <v>44.946479325153398</v>
      </c>
      <c r="K8">
        <v>13134.052958578101</v>
      </c>
      <c r="L8">
        <v>1228.7676538589001</v>
      </c>
      <c r="M8">
        <v>1511.6556974098301</v>
      </c>
      <c r="N8">
        <v>0.37630066984675598</v>
      </c>
      <c r="O8">
        <v>0.16479768938022399</v>
      </c>
      <c r="P8">
        <v>2.1326028235432999E-3</v>
      </c>
      <c r="Q8">
        <v>10676.1741229988</v>
      </c>
      <c r="R8">
        <v>85.514846625766907</v>
      </c>
      <c r="S8">
        <v>62279.708239232197</v>
      </c>
      <c r="T8">
        <v>15.383975229070799</v>
      </c>
      <c r="U8">
        <v>14.3690563959761</v>
      </c>
      <c r="V8">
        <v>13.9815950920245</v>
      </c>
      <c r="W8">
        <v>87.884654488372107</v>
      </c>
      <c r="X8">
        <v>0.109202582724633</v>
      </c>
      <c r="Y8">
        <v>0.185878676383951</v>
      </c>
      <c r="Z8">
        <v>0.30019510066574001</v>
      </c>
      <c r="AA8">
        <v>188.21477958223701</v>
      </c>
      <c r="AB8">
        <v>6.6814480838904098</v>
      </c>
      <c r="AC8">
        <v>1.3192505639782801</v>
      </c>
      <c r="AD8">
        <v>3.1450916358258798</v>
      </c>
      <c r="AE8">
        <v>1.3920613806097599</v>
      </c>
      <c r="AF8">
        <v>66.417177914110397</v>
      </c>
      <c r="AG8">
        <v>9.8386403663566803E-3</v>
      </c>
      <c r="AH8">
        <v>12.4954601226994</v>
      </c>
      <c r="AI8">
        <v>5.9653483270267804</v>
      </c>
      <c r="AJ8">
        <v>197232.337791411</v>
      </c>
      <c r="AK8">
        <v>0.41542932850890202</v>
      </c>
      <c r="AL8">
        <v>16138699.4395705</v>
      </c>
      <c r="AM8">
        <v>1228.7676538589001</v>
      </c>
    </row>
    <row r="9" spans="1:39" ht="14.5" x14ac:dyDescent="0.35">
      <c r="A9" t="s">
        <v>359</v>
      </c>
      <c r="B9">
        <v>449310.24038461503</v>
      </c>
      <c r="C9">
        <v>0.489895242609235</v>
      </c>
      <c r="D9">
        <v>392376.02884615399</v>
      </c>
      <c r="E9">
        <v>5.2732579359484298E-4</v>
      </c>
      <c r="F9">
        <v>0.70217660271239002</v>
      </c>
      <c r="G9">
        <v>36.240384615384599</v>
      </c>
      <c r="H9">
        <v>26.591600644230802</v>
      </c>
      <c r="I9">
        <v>0.57692307692307698</v>
      </c>
      <c r="J9">
        <v>3.9406601249999702</v>
      </c>
      <c r="K9">
        <v>13136.632787676601</v>
      </c>
      <c r="L9">
        <v>1103.0369572884599</v>
      </c>
      <c r="M9">
        <v>1339.6463846315601</v>
      </c>
      <c r="N9">
        <v>0.47838398929833698</v>
      </c>
      <c r="O9">
        <v>0.14743089897123901</v>
      </c>
      <c r="P9">
        <v>8.7869292395549296E-5</v>
      </c>
      <c r="Q9">
        <v>10816.430085854199</v>
      </c>
      <c r="R9">
        <v>75.770961538461506</v>
      </c>
      <c r="S9">
        <v>58689.145121050497</v>
      </c>
      <c r="T9">
        <v>14.8277069813126</v>
      </c>
      <c r="U9">
        <v>14.5575156351758</v>
      </c>
      <c r="V9">
        <v>10.492788461538501</v>
      </c>
      <c r="W9">
        <v>105.123338884765</v>
      </c>
      <c r="X9">
        <v>0.11327279816180701</v>
      </c>
      <c r="Y9">
        <v>0.18789705166506701</v>
      </c>
      <c r="Z9">
        <v>0.31143524540083101</v>
      </c>
      <c r="AA9">
        <v>217.65517495738101</v>
      </c>
      <c r="AB9">
        <v>6.6323860731384796</v>
      </c>
      <c r="AC9">
        <v>1.44782037300844</v>
      </c>
      <c r="AD9">
        <v>2.8349627548666598</v>
      </c>
      <c r="AE9">
        <v>1.4382510427395501</v>
      </c>
      <c r="AF9">
        <v>93.019230769230802</v>
      </c>
      <c r="AG9">
        <v>4.02270413521328E-2</v>
      </c>
      <c r="AH9">
        <v>6.6955769230769198</v>
      </c>
      <c r="AI9">
        <v>2.6704795006504001</v>
      </c>
      <c r="AJ9">
        <v>313754.96250000002</v>
      </c>
      <c r="AK9">
        <v>0.60701496126057297</v>
      </c>
      <c r="AL9">
        <v>14490191.459134599</v>
      </c>
      <c r="AM9">
        <v>1103.0369572884599</v>
      </c>
    </row>
    <row r="10" spans="1:39" ht="14.5" x14ac:dyDescent="0.35">
      <c r="A10" t="s">
        <v>197</v>
      </c>
      <c r="B10">
        <v>1039247.97333333</v>
      </c>
      <c r="C10">
        <v>0.46742624647592801</v>
      </c>
      <c r="D10">
        <v>949392.53333333298</v>
      </c>
      <c r="E10">
        <v>2.2676812238394801E-3</v>
      </c>
      <c r="F10">
        <v>0.75667502725079605</v>
      </c>
      <c r="G10">
        <v>169.23333333333301</v>
      </c>
      <c r="H10">
        <v>280.04630693333303</v>
      </c>
      <c r="I10">
        <v>97.991106593333299</v>
      </c>
      <c r="J10">
        <v>-23.876643953333399</v>
      </c>
      <c r="K10">
        <v>12875.7037684406</v>
      </c>
      <c r="L10">
        <v>5457.7480344266596</v>
      </c>
      <c r="M10">
        <v>7169.3752247173898</v>
      </c>
      <c r="N10">
        <v>0.54812988430326604</v>
      </c>
      <c r="O10">
        <v>0.158183245099312</v>
      </c>
      <c r="P10">
        <v>7.9182239067716598E-2</v>
      </c>
      <c r="Q10">
        <v>9801.7393052316802</v>
      </c>
      <c r="R10">
        <v>338.36773333333298</v>
      </c>
      <c r="S10">
        <v>65290.311302141599</v>
      </c>
      <c r="T10">
        <v>12.8821187835877</v>
      </c>
      <c r="U10">
        <v>16.129634999948799</v>
      </c>
      <c r="V10">
        <v>34.311133333333302</v>
      </c>
      <c r="W10">
        <v>159.06638761840199</v>
      </c>
      <c r="X10">
        <v>0.121889676584124</v>
      </c>
      <c r="Y10">
        <v>0.13043721020153001</v>
      </c>
      <c r="Z10">
        <v>0.25545057354466999</v>
      </c>
      <c r="AA10">
        <v>151.250578344697</v>
      </c>
      <c r="AB10">
        <v>6.02166299540864</v>
      </c>
      <c r="AC10">
        <v>1.25354019182781</v>
      </c>
      <c r="AD10">
        <v>2.9175029286934899</v>
      </c>
      <c r="AE10">
        <v>1.1043958943541801</v>
      </c>
      <c r="AF10">
        <v>38.86</v>
      </c>
      <c r="AG10">
        <v>4.1426754500717797E-2</v>
      </c>
      <c r="AH10">
        <v>93.373800000000003</v>
      </c>
      <c r="AI10">
        <v>3.2047847593080401</v>
      </c>
      <c r="AJ10">
        <v>1132710.821</v>
      </c>
      <c r="AK10">
        <v>0.59851846262560404</v>
      </c>
      <c r="AL10">
        <v>70272346.934066698</v>
      </c>
      <c r="AM10">
        <v>5457.7480344266596</v>
      </c>
    </row>
    <row r="11" spans="1:39" ht="14.5" x14ac:dyDescent="0.35">
      <c r="A11" t="s">
        <v>348</v>
      </c>
      <c r="B11">
        <v>713824.65909090894</v>
      </c>
      <c r="C11">
        <v>0.57250380348758201</v>
      </c>
      <c r="D11">
        <v>907605.40909090894</v>
      </c>
      <c r="E11">
        <v>3.9525017949485701E-4</v>
      </c>
      <c r="F11">
        <v>0.737313761656329</v>
      </c>
      <c r="G11">
        <v>68.431818181818201</v>
      </c>
      <c r="H11">
        <v>30.415473909090899</v>
      </c>
      <c r="I11">
        <v>0</v>
      </c>
      <c r="J11">
        <v>-62.291098477272698</v>
      </c>
      <c r="K11">
        <v>15213.829454167701</v>
      </c>
      <c r="L11">
        <v>1209.8846686136401</v>
      </c>
      <c r="M11">
        <v>1471.08039692119</v>
      </c>
      <c r="N11">
        <v>0.41171927914784601</v>
      </c>
      <c r="O11">
        <v>0.16542278552449999</v>
      </c>
      <c r="P11">
        <v>2.9724842432769299E-3</v>
      </c>
      <c r="Q11">
        <v>12512.558148435501</v>
      </c>
      <c r="R11">
        <v>87.817499999999995</v>
      </c>
      <c r="S11">
        <v>60207.815562750198</v>
      </c>
      <c r="T11">
        <v>13.842239975983199</v>
      </c>
      <c r="U11">
        <v>13.777261577859001</v>
      </c>
      <c r="V11">
        <v>18.829545454545499</v>
      </c>
      <c r="W11">
        <v>64.254587108026598</v>
      </c>
      <c r="X11">
        <v>0.104002803410361</v>
      </c>
      <c r="Y11">
        <v>0.23241712777499199</v>
      </c>
      <c r="Z11">
        <v>0.34101598656238002</v>
      </c>
      <c r="AA11">
        <v>162.259643119873</v>
      </c>
      <c r="AB11">
        <v>8.6290817144947596</v>
      </c>
      <c r="AC11">
        <v>1.5655959448383201</v>
      </c>
      <c r="AD11">
        <v>4.2049518249848301</v>
      </c>
      <c r="AE11">
        <v>1.7659022533303701</v>
      </c>
      <c r="AF11">
        <v>166.81818181818201</v>
      </c>
      <c r="AG11">
        <v>7.6797984670359696E-3</v>
      </c>
      <c r="AH11">
        <v>6.8222727272727299</v>
      </c>
      <c r="AI11">
        <v>4.309767213233</v>
      </c>
      <c r="AJ11">
        <v>95121.180227272896</v>
      </c>
      <c r="AK11">
        <v>0.61079221059963595</v>
      </c>
      <c r="AL11">
        <v>18406979.0075</v>
      </c>
      <c r="AM11">
        <v>1209.8846686136401</v>
      </c>
    </row>
    <row r="12" spans="1:39" ht="14.5" x14ac:dyDescent="0.35">
      <c r="A12" t="s">
        <v>307</v>
      </c>
      <c r="B12">
        <v>259877.30769230801</v>
      </c>
      <c r="C12">
        <v>0.47326961455719402</v>
      </c>
      <c r="D12">
        <v>225940.804195804</v>
      </c>
      <c r="E12">
        <v>5.4917666016714899E-4</v>
      </c>
      <c r="F12">
        <v>0.71229647967728504</v>
      </c>
      <c r="G12">
        <v>85.069930069930095</v>
      </c>
      <c r="H12">
        <v>53.718999902097998</v>
      </c>
      <c r="I12">
        <v>0.66433566433566404</v>
      </c>
      <c r="J12">
        <v>2.5480463776224598</v>
      </c>
      <c r="K12">
        <v>13540.815171329999</v>
      </c>
      <c r="L12">
        <v>1298.2769568251699</v>
      </c>
      <c r="M12">
        <v>1605.46635892824</v>
      </c>
      <c r="N12">
        <v>0.317822283630318</v>
      </c>
      <c r="O12">
        <v>0.17078301520035799</v>
      </c>
      <c r="P12">
        <v>1.8984712972868699E-3</v>
      </c>
      <c r="Q12">
        <v>10949.920075125199</v>
      </c>
      <c r="R12">
        <v>87.266643356643399</v>
      </c>
      <c r="S12">
        <v>60385.108246328098</v>
      </c>
      <c r="T12">
        <v>16.557324108331301</v>
      </c>
      <c r="U12">
        <v>14.877127237716101</v>
      </c>
      <c r="V12">
        <v>10.270629370629401</v>
      </c>
      <c r="W12">
        <v>126.406757558385</v>
      </c>
      <c r="X12">
        <v>0.122515055425788</v>
      </c>
      <c r="Y12">
        <v>0.15768840003409601</v>
      </c>
      <c r="Z12">
        <v>0.28697113747624298</v>
      </c>
      <c r="AA12">
        <v>171.13824441910501</v>
      </c>
      <c r="AB12">
        <v>7.3192002356004702</v>
      </c>
      <c r="AC12">
        <v>1.31744611082966</v>
      </c>
      <c r="AD12">
        <v>2.98421561843299</v>
      </c>
      <c r="AE12">
        <v>1.4702167287760901</v>
      </c>
      <c r="AF12">
        <v>87.608391608391599</v>
      </c>
      <c r="AG12">
        <v>8.7139730196060302E-3</v>
      </c>
      <c r="AH12">
        <v>11.4497902097902</v>
      </c>
      <c r="AI12">
        <v>2.9908786010040198</v>
      </c>
      <c r="AJ12">
        <v>324065.71034965001</v>
      </c>
      <c r="AK12">
        <v>0.66990589577297999</v>
      </c>
      <c r="AL12">
        <v>17579728.313566402</v>
      </c>
      <c r="AM12">
        <v>1298.2769568251699</v>
      </c>
    </row>
    <row r="13" spans="1:39" ht="14.5" x14ac:dyDescent="0.35">
      <c r="A13" t="s">
        <v>292</v>
      </c>
      <c r="B13">
        <v>1502725.9411764699</v>
      </c>
      <c r="C13">
        <v>0.49535367232713301</v>
      </c>
      <c r="D13">
        <v>1420687.25668449</v>
      </c>
      <c r="E13">
        <v>3.3525711879342003E-4</v>
      </c>
      <c r="F13">
        <v>0.776207079644194</v>
      </c>
      <c r="G13">
        <v>93.695187165775394</v>
      </c>
      <c r="H13">
        <v>185.377010470588</v>
      </c>
      <c r="I13">
        <v>55.874190160427801</v>
      </c>
      <c r="J13">
        <v>-8.5725310481286101</v>
      </c>
      <c r="K13">
        <v>13583.7082612745</v>
      </c>
      <c r="L13">
        <v>2334.5825826363598</v>
      </c>
      <c r="M13">
        <v>3044.8395739510402</v>
      </c>
      <c r="N13">
        <v>0.58650105780585005</v>
      </c>
      <c r="O13">
        <v>0.16853196736639101</v>
      </c>
      <c r="P13">
        <v>3.2258229921719402E-2</v>
      </c>
      <c r="Q13">
        <v>10415.093453752899</v>
      </c>
      <c r="R13">
        <v>162.90903743315499</v>
      </c>
      <c r="S13">
        <v>63396.969163593101</v>
      </c>
      <c r="T13">
        <v>12.5544618416695</v>
      </c>
      <c r="U13">
        <v>14.3305897537716</v>
      </c>
      <c r="V13">
        <v>17.281711229946499</v>
      </c>
      <c r="W13">
        <v>135.08978084247099</v>
      </c>
      <c r="X13">
        <v>0.11487588107353799</v>
      </c>
      <c r="Y13">
        <v>0.16591066766976501</v>
      </c>
      <c r="Z13">
        <v>0.28505797496885399</v>
      </c>
      <c r="AA13">
        <v>146.87735760813999</v>
      </c>
      <c r="AB13">
        <v>8.3736869191708099</v>
      </c>
      <c r="AC13">
        <v>1.63154202036659</v>
      </c>
      <c r="AD13">
        <v>3.8566729038591001</v>
      </c>
      <c r="AE13">
        <v>1.05223218052431</v>
      </c>
      <c r="AF13">
        <v>56.844919786096298</v>
      </c>
      <c r="AG13">
        <v>2.8060175899406199E-2</v>
      </c>
      <c r="AH13">
        <v>23.647368421052601</v>
      </c>
      <c r="AI13">
        <v>3.2947507614267799</v>
      </c>
      <c r="AJ13">
        <v>509634.088609625</v>
      </c>
      <c r="AK13">
        <v>0.602297867791599</v>
      </c>
      <c r="AL13">
        <v>31712288.714384999</v>
      </c>
      <c r="AM13">
        <v>2334.5825826363598</v>
      </c>
    </row>
    <row r="14" spans="1:39" ht="14.5" x14ac:dyDescent="0.35">
      <c r="A14" t="s">
        <v>374</v>
      </c>
      <c r="B14">
        <v>970693.08438818599</v>
      </c>
      <c r="C14">
        <v>0.32801835435410498</v>
      </c>
      <c r="D14">
        <v>964208.56540084397</v>
      </c>
      <c r="E14">
        <v>3.7094588967017802E-3</v>
      </c>
      <c r="F14">
        <v>0.70615483186060402</v>
      </c>
      <c r="G14">
        <v>132.189873417722</v>
      </c>
      <c r="H14">
        <v>64.000850556962007</v>
      </c>
      <c r="I14">
        <v>1.7732519831223601</v>
      </c>
      <c r="J14">
        <v>22.601727751054799</v>
      </c>
      <c r="K14">
        <v>12150.792021507399</v>
      </c>
      <c r="L14">
        <v>2484.23280502954</v>
      </c>
      <c r="M14">
        <v>3032.0424981669698</v>
      </c>
      <c r="N14">
        <v>0.27074262189430298</v>
      </c>
      <c r="O14">
        <v>0.15505631657117799</v>
      </c>
      <c r="P14">
        <v>7.9937226859724906E-3</v>
      </c>
      <c r="Q14">
        <v>9955.4660481073406</v>
      </c>
      <c r="R14">
        <v>148.42940928269999</v>
      </c>
      <c r="S14">
        <v>67974.107002234494</v>
      </c>
      <c r="T14">
        <v>14.3145230638554</v>
      </c>
      <c r="U14">
        <v>16.736796414099</v>
      </c>
      <c r="V14">
        <v>15.349029535865</v>
      </c>
      <c r="W14">
        <v>161.849503203105</v>
      </c>
      <c r="X14">
        <v>0.11920400726623</v>
      </c>
      <c r="Y14">
        <v>0.163353207940547</v>
      </c>
      <c r="Z14">
        <v>0.28673511625106302</v>
      </c>
      <c r="AA14">
        <v>137.149773384735</v>
      </c>
      <c r="AB14">
        <v>6.6764536979253899</v>
      </c>
      <c r="AC14">
        <v>1.2577831817701799</v>
      </c>
      <c r="AD14">
        <v>3.33442891489966</v>
      </c>
      <c r="AE14">
        <v>1.1506537247806301</v>
      </c>
      <c r="AF14">
        <v>46.510548523206801</v>
      </c>
      <c r="AG14">
        <v>3.1925539733789803E-2</v>
      </c>
      <c r="AH14">
        <v>38.544978902953602</v>
      </c>
      <c r="AI14">
        <v>3.9183353846218698</v>
      </c>
      <c r="AJ14">
        <v>292668.61232067499</v>
      </c>
      <c r="AK14">
        <v>0.71245483783936203</v>
      </c>
      <c r="AL14">
        <v>30185396.146919802</v>
      </c>
      <c r="AM14">
        <v>2484.23280502954</v>
      </c>
    </row>
    <row r="15" spans="1:39" ht="14.5" x14ac:dyDescent="0.35">
      <c r="A15" t="s">
        <v>327</v>
      </c>
      <c r="B15">
        <v>486332.26388888899</v>
      </c>
      <c r="C15">
        <v>0.36045384059651397</v>
      </c>
      <c r="D15">
        <v>383944.08333333302</v>
      </c>
      <c r="E15">
        <v>6.4634618489358801E-3</v>
      </c>
      <c r="F15">
        <v>0.76471843803005901</v>
      </c>
      <c r="G15">
        <v>92.3333333333333</v>
      </c>
      <c r="H15">
        <v>50.9789741111111</v>
      </c>
      <c r="I15">
        <v>28.392418861111</v>
      </c>
      <c r="J15">
        <v>12.4490954861111</v>
      </c>
      <c r="K15">
        <v>13044.771168908601</v>
      </c>
      <c r="L15">
        <v>1536.1121434305601</v>
      </c>
      <c r="M15">
        <v>1846.1950478936601</v>
      </c>
      <c r="N15">
        <v>0.38044575854980101</v>
      </c>
      <c r="O15">
        <v>0.16068778968859501</v>
      </c>
      <c r="P15">
        <v>4.6644752920754502E-3</v>
      </c>
      <c r="Q15">
        <v>10853.7997779244</v>
      </c>
      <c r="R15">
        <v>107.627638888889</v>
      </c>
      <c r="S15">
        <v>55249.5573085703</v>
      </c>
      <c r="T15">
        <v>13.2544175584803</v>
      </c>
      <c r="U15">
        <v>14.2724690357315</v>
      </c>
      <c r="V15">
        <v>14.8866666666667</v>
      </c>
      <c r="W15">
        <v>103.187112187453</v>
      </c>
      <c r="X15">
        <v>0.10124446126722</v>
      </c>
      <c r="Y15">
        <v>0.19839490225475001</v>
      </c>
      <c r="Z15">
        <v>0.308328061986539</v>
      </c>
      <c r="AA15">
        <v>195.408150776658</v>
      </c>
      <c r="AB15">
        <v>5.9828428829590203</v>
      </c>
      <c r="AC15">
        <v>1.3684569549655301</v>
      </c>
      <c r="AD15">
        <v>2.53340995271365</v>
      </c>
      <c r="AE15">
        <v>1.5993786098462299</v>
      </c>
      <c r="AF15">
        <v>117.069444444444</v>
      </c>
      <c r="AG15">
        <v>7.0637500958000803E-3</v>
      </c>
      <c r="AH15">
        <v>7.43472222222222</v>
      </c>
      <c r="AI15">
        <v>2.9108105077039998</v>
      </c>
      <c r="AJ15">
        <v>387126.104583334</v>
      </c>
      <c r="AK15">
        <v>0.59823909967062705</v>
      </c>
      <c r="AL15">
        <v>20038231.400833301</v>
      </c>
      <c r="AM15">
        <v>1536.1121434305601</v>
      </c>
    </row>
    <row r="16" spans="1:39" ht="14.5" x14ac:dyDescent="0.35">
      <c r="A16" t="s">
        <v>167</v>
      </c>
      <c r="B16">
        <v>525690.98536585399</v>
      </c>
      <c r="C16">
        <v>0.249996685476126</v>
      </c>
      <c r="D16">
        <v>583714.60975609801</v>
      </c>
      <c r="E16">
        <v>2.87969178797065E-2</v>
      </c>
      <c r="F16">
        <v>0.72878468249015904</v>
      </c>
      <c r="G16">
        <v>41.2</v>
      </c>
      <c r="H16">
        <v>37.573931956097503</v>
      </c>
      <c r="I16">
        <v>3.9526282731707201</v>
      </c>
      <c r="J16">
        <v>-27.215479668292701</v>
      </c>
      <c r="K16">
        <v>13411.8551846763</v>
      </c>
      <c r="L16">
        <v>1229.0855777561001</v>
      </c>
      <c r="M16">
        <v>1551.89188496473</v>
      </c>
      <c r="N16">
        <v>0.55368899492484003</v>
      </c>
      <c r="O16">
        <v>0.15031257872668199</v>
      </c>
      <c r="P16">
        <v>8.3196444256373302E-3</v>
      </c>
      <c r="Q16">
        <v>10622.0787273552</v>
      </c>
      <c r="R16">
        <v>87.457365853658501</v>
      </c>
      <c r="S16">
        <v>57528.641563052799</v>
      </c>
      <c r="T16">
        <v>14.5135525267782</v>
      </c>
      <c r="U16">
        <v>14.0535398677878</v>
      </c>
      <c r="V16">
        <v>12.2756097560976</v>
      </c>
      <c r="W16">
        <v>100.124197671369</v>
      </c>
      <c r="X16">
        <v>0.108319567768073</v>
      </c>
      <c r="Y16">
        <v>0.20684644493094201</v>
      </c>
      <c r="Z16">
        <v>0.32124264653469298</v>
      </c>
      <c r="AA16">
        <v>240.29904672881599</v>
      </c>
      <c r="AB16">
        <v>5.4439404410758998</v>
      </c>
      <c r="AC16">
        <v>1.0250845815517999</v>
      </c>
      <c r="AD16">
        <v>2.8286889216575299</v>
      </c>
      <c r="AE16">
        <v>1.1757415975202601</v>
      </c>
      <c r="AF16">
        <v>48.209756097560998</v>
      </c>
      <c r="AG16">
        <v>3.6454584311815197E-2</v>
      </c>
      <c r="AH16">
        <v>22.225365853658499</v>
      </c>
      <c r="AI16">
        <v>3.26209432221895</v>
      </c>
      <c r="AJ16">
        <v>223007.811219511</v>
      </c>
      <c r="AK16">
        <v>0.59180956982184596</v>
      </c>
      <c r="AL16">
        <v>16484317.778439</v>
      </c>
      <c r="AM16">
        <v>1229.0855777561001</v>
      </c>
    </row>
    <row r="17" spans="1:39" ht="14.5" x14ac:dyDescent="0.35">
      <c r="A17" t="s">
        <v>154</v>
      </c>
      <c r="B17">
        <v>633196.094339623</v>
      </c>
      <c r="C17">
        <v>0.36342405107751202</v>
      </c>
      <c r="D17">
        <v>656432.26415094303</v>
      </c>
      <c r="E17">
        <v>6.4789668289377302E-3</v>
      </c>
      <c r="F17">
        <v>0.73031326948520803</v>
      </c>
      <c r="G17">
        <v>88.037735849056602</v>
      </c>
      <c r="H17">
        <v>54.0002976792453</v>
      </c>
      <c r="I17">
        <v>17.053956905660399</v>
      </c>
      <c r="J17">
        <v>-32.529394490565998</v>
      </c>
      <c r="K17">
        <v>13046.707140083299</v>
      </c>
      <c r="L17">
        <v>1460.2710790566</v>
      </c>
      <c r="M17">
        <v>1871.72230478442</v>
      </c>
      <c r="N17">
        <v>0.61536624953700303</v>
      </c>
      <c r="O17">
        <v>0.167728059887507</v>
      </c>
      <c r="P17">
        <v>6.3630122950812098E-4</v>
      </c>
      <c r="Q17">
        <v>10178.715648622499</v>
      </c>
      <c r="R17">
        <v>93.374150943396202</v>
      </c>
      <c r="S17">
        <v>63146.167073833603</v>
      </c>
      <c r="T17">
        <v>15.3636314037864</v>
      </c>
      <c r="U17">
        <v>15.6389221674618</v>
      </c>
      <c r="V17">
        <v>15.0047169811321</v>
      </c>
      <c r="W17">
        <v>97.320801244891499</v>
      </c>
      <c r="X17">
        <v>0.109247308190823</v>
      </c>
      <c r="Y17">
        <v>0.19913122788430801</v>
      </c>
      <c r="Z17">
        <v>0.31124947943966202</v>
      </c>
      <c r="AA17">
        <v>183.46948900222699</v>
      </c>
      <c r="AB17">
        <v>8.0261696883095492</v>
      </c>
      <c r="AC17">
        <v>1.47015202290502</v>
      </c>
      <c r="AD17">
        <v>3.2695496490898801</v>
      </c>
      <c r="AE17">
        <v>1.4230037613852999</v>
      </c>
      <c r="AF17">
        <v>183.77358490565999</v>
      </c>
      <c r="AG17">
        <v>1.2997397479914E-2</v>
      </c>
      <c r="AH17">
        <v>21.686981132075498</v>
      </c>
      <c r="AI17">
        <v>3.3201218552934999</v>
      </c>
      <c r="AJ17">
        <v>247273.929622642</v>
      </c>
      <c r="AK17">
        <v>0.63559362848595802</v>
      </c>
      <c r="AL17">
        <v>19051729.113584898</v>
      </c>
      <c r="AM17">
        <v>1460.2710790566</v>
      </c>
    </row>
    <row r="18" spans="1:39" ht="14.5" x14ac:dyDescent="0.35">
      <c r="A18" t="s">
        <v>131</v>
      </c>
      <c r="B18">
        <v>1002626.83050847</v>
      </c>
      <c r="C18">
        <v>0.551140260767914</v>
      </c>
      <c r="D18">
        <v>982165.39830508502</v>
      </c>
      <c r="E18">
        <v>3.9410337099565901E-3</v>
      </c>
      <c r="F18">
        <v>0.67357400454838601</v>
      </c>
      <c r="G18">
        <v>29.9491525423729</v>
      </c>
      <c r="H18">
        <v>53.763562440678001</v>
      </c>
      <c r="I18">
        <v>1.36782444067797</v>
      </c>
      <c r="J18">
        <v>-5.5950589661015897</v>
      </c>
      <c r="K18">
        <v>14383.3037102862</v>
      </c>
      <c r="L18">
        <v>988.71003332203395</v>
      </c>
      <c r="M18">
        <v>1255.03121094838</v>
      </c>
      <c r="N18">
        <v>0.43600961438205399</v>
      </c>
      <c r="O18">
        <v>0.17482455238789901</v>
      </c>
      <c r="P18">
        <v>1.27525189890225E-3</v>
      </c>
      <c r="Q18">
        <v>11331.125924694499</v>
      </c>
      <c r="R18">
        <v>68.370084745762696</v>
      </c>
      <c r="S18">
        <v>60973.802721231703</v>
      </c>
      <c r="T18">
        <v>15.1830702049043</v>
      </c>
      <c r="U18">
        <v>14.461149741127199</v>
      </c>
      <c r="V18">
        <v>10.9699152542373</v>
      </c>
      <c r="W18">
        <v>90.129231667503404</v>
      </c>
      <c r="X18">
        <v>0.110497834518959</v>
      </c>
      <c r="Y18">
        <v>0.20115905287865901</v>
      </c>
      <c r="Z18">
        <v>0.31968030507756001</v>
      </c>
      <c r="AA18">
        <v>160.402712465229</v>
      </c>
      <c r="AB18">
        <v>7.9124073640942303</v>
      </c>
      <c r="AC18">
        <v>1.8867256043645599</v>
      </c>
      <c r="AD18">
        <v>3.43694978082786</v>
      </c>
      <c r="AE18">
        <v>1.45763258128444</v>
      </c>
      <c r="AF18">
        <v>87.737288135593204</v>
      </c>
      <c r="AG18">
        <v>7.9478408707133706E-3</v>
      </c>
      <c r="AH18">
        <v>14.112149532710299</v>
      </c>
      <c r="AI18">
        <v>3.3100758603789</v>
      </c>
      <c r="AJ18">
        <v>200091.74847457599</v>
      </c>
      <c r="AK18">
        <v>0.62678504517445599</v>
      </c>
      <c r="AL18">
        <v>14220916.690678</v>
      </c>
      <c r="AM18">
        <v>988.71003332203395</v>
      </c>
    </row>
    <row r="19" spans="1:39" ht="14.5" x14ac:dyDescent="0.35">
      <c r="A19" t="s">
        <v>108</v>
      </c>
      <c r="B19">
        <v>2213459.81422925</v>
      </c>
      <c r="C19">
        <v>0.38192690003019097</v>
      </c>
      <c r="D19">
        <v>2020286.3972332</v>
      </c>
      <c r="E19">
        <v>5.2667273829125703E-3</v>
      </c>
      <c r="F19">
        <v>0.76764854385537895</v>
      </c>
      <c r="G19">
        <v>50.412997903563898</v>
      </c>
      <c r="H19">
        <v>416.718385916996</v>
      </c>
      <c r="I19">
        <v>112.49219220948601</v>
      </c>
      <c r="J19">
        <v>-27.475228784584999</v>
      </c>
      <c r="K19">
        <v>17150.389542175799</v>
      </c>
      <c r="L19">
        <v>3821.97206786166</v>
      </c>
      <c r="M19">
        <v>4941.2756210755297</v>
      </c>
      <c r="N19">
        <v>0.404924898673094</v>
      </c>
      <c r="O19">
        <v>0.15609794355001799</v>
      </c>
      <c r="P19">
        <v>3.4819589314570798E-2</v>
      </c>
      <c r="Q19">
        <v>13265.4631738343</v>
      </c>
      <c r="R19">
        <v>265.37590909090898</v>
      </c>
      <c r="S19">
        <v>80044.604620814993</v>
      </c>
      <c r="T19">
        <v>16.009753038068698</v>
      </c>
      <c r="U19">
        <v>14.4021063590681</v>
      </c>
      <c r="V19">
        <v>35.8900592885375</v>
      </c>
      <c r="W19">
        <v>106.491104880462</v>
      </c>
      <c r="X19">
        <v>0.119002054112126</v>
      </c>
      <c r="Y19">
        <v>0.15582321667151899</v>
      </c>
      <c r="Z19">
        <v>0.28133729814924502</v>
      </c>
      <c r="AA19">
        <v>172.829809795854</v>
      </c>
      <c r="AB19">
        <v>8.9030310496670104</v>
      </c>
      <c r="AC19">
        <v>1.7425449255559999</v>
      </c>
      <c r="AD19">
        <v>4.5340607406162503</v>
      </c>
      <c r="AE19">
        <v>0.79912834623137097</v>
      </c>
      <c r="AF19">
        <v>15.859683794466401</v>
      </c>
      <c r="AG19">
        <v>0.13752913018897001</v>
      </c>
      <c r="AH19">
        <v>101.930061601643</v>
      </c>
      <c r="AI19">
        <v>3.2470218122363002</v>
      </c>
      <c r="AJ19">
        <v>696166.07314229105</v>
      </c>
      <c r="AK19">
        <v>0.53009565944384096</v>
      </c>
      <c r="AL19">
        <v>65548309.783142298</v>
      </c>
      <c r="AM19">
        <v>3821.97206786166</v>
      </c>
    </row>
    <row r="20" spans="1:39" ht="14.5" x14ac:dyDescent="0.35">
      <c r="A20" t="s">
        <v>195</v>
      </c>
      <c r="B20">
        <v>-568051.19090909103</v>
      </c>
      <c r="C20">
        <v>0.59571911649796105</v>
      </c>
      <c r="D20">
        <v>-312509.57272727299</v>
      </c>
      <c r="E20">
        <v>2.5927661955831301E-2</v>
      </c>
      <c r="F20">
        <v>0.76053639984877497</v>
      </c>
      <c r="G20">
        <v>69.854545454545502</v>
      </c>
      <c r="H20">
        <v>19.279435599999999</v>
      </c>
      <c r="I20">
        <v>0</v>
      </c>
      <c r="J20">
        <v>20.536298245454599</v>
      </c>
      <c r="K20">
        <v>12797.060952502899</v>
      </c>
      <c r="L20">
        <v>1020.05370949091</v>
      </c>
      <c r="M20">
        <v>1187.6967370843499</v>
      </c>
      <c r="N20">
        <v>0.32311172039874297</v>
      </c>
      <c r="O20">
        <v>0.11800461184100799</v>
      </c>
      <c r="P20">
        <v>3.0813503408788499E-3</v>
      </c>
      <c r="Q20">
        <v>10990.759751708199</v>
      </c>
      <c r="R20">
        <v>70.174090909090907</v>
      </c>
      <c r="S20">
        <v>63001.9594851765</v>
      </c>
      <c r="T20">
        <v>15.149725034492199</v>
      </c>
      <c r="U20">
        <v>14.5360445183731</v>
      </c>
      <c r="V20">
        <v>8.0222727272727301</v>
      </c>
      <c r="W20">
        <v>127.152708985212</v>
      </c>
      <c r="X20">
        <v>0.11284241520016799</v>
      </c>
      <c r="Y20">
        <v>0.19219686078821999</v>
      </c>
      <c r="Z20">
        <v>0.30794550447859798</v>
      </c>
      <c r="AA20">
        <v>174.957186677745</v>
      </c>
      <c r="AB20">
        <v>7.0519134521881597</v>
      </c>
      <c r="AC20">
        <v>1.17304518412753</v>
      </c>
      <c r="AD20">
        <v>2.57825235708613</v>
      </c>
      <c r="AE20">
        <v>1.48199359024514</v>
      </c>
      <c r="AF20">
        <v>79.363636363636402</v>
      </c>
      <c r="AG20">
        <v>5.7484346245050798E-3</v>
      </c>
      <c r="AH20">
        <v>5.9724545454545499</v>
      </c>
      <c r="AI20">
        <v>3.47378228235908</v>
      </c>
      <c r="AJ20">
        <v>173568.73427272699</v>
      </c>
      <c r="AK20">
        <v>0.56480725672893795</v>
      </c>
      <c r="AL20">
        <v>13053689.495181801</v>
      </c>
      <c r="AM20">
        <v>1020.05370949091</v>
      </c>
    </row>
    <row r="21" spans="1:39" ht="14.5" x14ac:dyDescent="0.35">
      <c r="A21" t="s">
        <v>159</v>
      </c>
      <c r="B21">
        <v>-123810.11494252901</v>
      </c>
      <c r="C21">
        <v>0.38844792492907199</v>
      </c>
      <c r="D21">
        <v>-121928.804597701</v>
      </c>
      <c r="E21">
        <v>2.6845241539886201E-2</v>
      </c>
      <c r="F21">
        <v>0.75628711758296896</v>
      </c>
      <c r="G21">
        <v>39.321839080459803</v>
      </c>
      <c r="H21">
        <v>26.654371701149401</v>
      </c>
      <c r="I21">
        <v>0</v>
      </c>
      <c r="J21">
        <v>4.4663163218390602</v>
      </c>
      <c r="K21">
        <v>13976.4905126623</v>
      </c>
      <c r="L21">
        <v>1265.0751777931</v>
      </c>
      <c r="M21">
        <v>1522.2055051576699</v>
      </c>
      <c r="N21">
        <v>0.37928536664573698</v>
      </c>
      <c r="O21">
        <v>0.15080808429013301</v>
      </c>
      <c r="P21">
        <v>8.1173318963289904E-3</v>
      </c>
      <c r="Q21">
        <v>11615.587488233699</v>
      </c>
      <c r="R21">
        <v>89.098735632183804</v>
      </c>
      <c r="S21">
        <v>68133.881603645204</v>
      </c>
      <c r="T21">
        <v>16.9095630702862</v>
      </c>
      <c r="U21">
        <v>14.1985760944529</v>
      </c>
      <c r="V21">
        <v>13.1363218390805</v>
      </c>
      <c r="W21">
        <v>96.303607150482193</v>
      </c>
      <c r="X21">
        <v>0.123749213598837</v>
      </c>
      <c r="Y21">
        <v>0.166728125778522</v>
      </c>
      <c r="Z21">
        <v>0.29474016462147901</v>
      </c>
      <c r="AA21">
        <v>159.94119221980301</v>
      </c>
      <c r="AB21">
        <v>7.01521567229101</v>
      </c>
      <c r="AC21">
        <v>1.7180204505113601</v>
      </c>
      <c r="AD21">
        <v>3.35306720575272</v>
      </c>
      <c r="AE21">
        <v>1.19465782599613</v>
      </c>
      <c r="AF21">
        <v>88.517241379310306</v>
      </c>
      <c r="AG21">
        <v>5.1900430153021503E-3</v>
      </c>
      <c r="AH21">
        <v>16.196666666666701</v>
      </c>
      <c r="AI21">
        <v>3.13914182542094</v>
      </c>
      <c r="AJ21">
        <v>310384.58413793001</v>
      </c>
      <c r="AK21">
        <v>0.670015002695458</v>
      </c>
      <c r="AL21">
        <v>17681311.220229901</v>
      </c>
      <c r="AM21">
        <v>1265.0751777931</v>
      </c>
    </row>
    <row r="22" spans="1:39" ht="14.5" x14ac:dyDescent="0.35">
      <c r="A22" t="s">
        <v>161</v>
      </c>
      <c r="B22">
        <v>5746869.5593220303</v>
      </c>
      <c r="C22">
        <v>0.36700978471083801</v>
      </c>
      <c r="D22">
        <v>5765912.7457627105</v>
      </c>
      <c r="E22">
        <v>2.65526994491175E-3</v>
      </c>
      <c r="F22">
        <v>0.79393186199343502</v>
      </c>
      <c r="G22">
        <v>258.983050847458</v>
      </c>
      <c r="H22">
        <v>155.730740423729</v>
      </c>
      <c r="I22">
        <v>2.61559322033898</v>
      </c>
      <c r="J22">
        <v>24.698767237288099</v>
      </c>
      <c r="K22">
        <v>12979.1674629263</v>
      </c>
      <c r="L22">
        <v>5527.9904397796599</v>
      </c>
      <c r="M22">
        <v>6856.9818556165501</v>
      </c>
      <c r="N22">
        <v>0.166885329656635</v>
      </c>
      <c r="O22">
        <v>0.16676364514562</v>
      </c>
      <c r="P22">
        <v>2.6131780445035301E-2</v>
      </c>
      <c r="Q22">
        <v>10463.599753087599</v>
      </c>
      <c r="R22">
        <v>344.62661016949198</v>
      </c>
      <c r="S22">
        <v>74235.848490407399</v>
      </c>
      <c r="T22">
        <v>10.007883747430901</v>
      </c>
      <c r="U22">
        <v>16.040521180476802</v>
      </c>
      <c r="V22">
        <v>32.711864406779704</v>
      </c>
      <c r="W22">
        <v>168.99038131968899</v>
      </c>
      <c r="X22">
        <v>0.11141980650722</v>
      </c>
      <c r="Y22">
        <v>0.15158848888710499</v>
      </c>
      <c r="Z22">
        <v>0.277607824910024</v>
      </c>
      <c r="AA22">
        <v>174.28194616085301</v>
      </c>
      <c r="AB22">
        <v>5.93230116926817</v>
      </c>
      <c r="AC22">
        <v>1.11694204776031</v>
      </c>
      <c r="AD22">
        <v>3.3941613910920299</v>
      </c>
      <c r="AE22">
        <v>0.944386856180641</v>
      </c>
      <c r="AF22">
        <v>74.423728813559293</v>
      </c>
      <c r="AG22">
        <v>6.6857123468602994E-2</v>
      </c>
      <c r="AH22">
        <v>48.015762711864397</v>
      </c>
      <c r="AI22">
        <v>3.2207714692857601</v>
      </c>
      <c r="AJ22">
        <v>1206996.6281355901</v>
      </c>
      <c r="AK22">
        <v>0.55575068313600196</v>
      </c>
      <c r="AL22">
        <v>71748713.651355907</v>
      </c>
      <c r="AM22">
        <v>5527.9904397796599</v>
      </c>
    </row>
    <row r="23" spans="1:39" ht="14.5" x14ac:dyDescent="0.35">
      <c r="A23" t="s">
        <v>203</v>
      </c>
      <c r="B23">
        <v>-173357.93491124301</v>
      </c>
      <c r="C23">
        <v>0.36127411859874697</v>
      </c>
      <c r="D23">
        <v>-267374.81065088802</v>
      </c>
      <c r="E23">
        <v>1.34996003018861E-2</v>
      </c>
      <c r="F23">
        <v>0.72658964900425205</v>
      </c>
      <c r="G23">
        <v>42.307692307692299</v>
      </c>
      <c r="H23">
        <v>104.089429550296</v>
      </c>
      <c r="I23">
        <v>33.436208254437901</v>
      </c>
      <c r="J23">
        <v>-28.420087573964601</v>
      </c>
      <c r="K23">
        <v>14524.760129025701</v>
      </c>
      <c r="L23">
        <v>1811.83955528402</v>
      </c>
      <c r="M23">
        <v>2323.5621133347699</v>
      </c>
      <c r="N23">
        <v>0.55292715256132996</v>
      </c>
      <c r="O23">
        <v>0.149206414509303</v>
      </c>
      <c r="P23">
        <v>4.6470688865892402E-3</v>
      </c>
      <c r="Q23">
        <v>11325.944239558799</v>
      </c>
      <c r="R23">
        <v>118.495147928994</v>
      </c>
      <c r="S23">
        <v>70939.538073613599</v>
      </c>
      <c r="T23">
        <v>16.303316541560601</v>
      </c>
      <c r="U23">
        <v>15.2904113539715</v>
      </c>
      <c r="V23">
        <v>18.1810650887574</v>
      </c>
      <c r="W23">
        <v>99.655303275076506</v>
      </c>
      <c r="X23">
        <v>0.118267456707115</v>
      </c>
      <c r="Y23">
        <v>0.15376613504310899</v>
      </c>
      <c r="Z23">
        <v>0.276782225568243</v>
      </c>
      <c r="AA23">
        <v>189.205129272259</v>
      </c>
      <c r="AB23">
        <v>6.8441182560499403</v>
      </c>
      <c r="AC23">
        <v>1.44587915776599</v>
      </c>
      <c r="AD23">
        <v>4.1251382302699096</v>
      </c>
      <c r="AE23">
        <v>0.91118566434196802</v>
      </c>
      <c r="AF23">
        <v>38.349112426035497</v>
      </c>
      <c r="AG23">
        <v>4.5954411108841998E-2</v>
      </c>
      <c r="AH23">
        <v>42.275384615384603</v>
      </c>
      <c r="AI23">
        <v>3.22761935453841</v>
      </c>
      <c r="AJ23">
        <v>389285.22923077003</v>
      </c>
      <c r="AK23">
        <v>0.618562857979848</v>
      </c>
      <c r="AL23">
        <v>26316534.9327811</v>
      </c>
      <c r="AM23">
        <v>1811.83955528402</v>
      </c>
    </row>
    <row r="24" spans="1:39" ht="14.5" x14ac:dyDescent="0.35">
      <c r="A24" t="s">
        <v>215</v>
      </c>
      <c r="B24">
        <v>359941.88372093003</v>
      </c>
      <c r="C24">
        <v>0.41052311847385098</v>
      </c>
      <c r="D24">
        <v>368799.91472868202</v>
      </c>
      <c r="E24">
        <v>2.2768322264804901E-3</v>
      </c>
      <c r="F24">
        <v>0.72676525532361502</v>
      </c>
      <c r="G24">
        <v>92.736434108527106</v>
      </c>
      <c r="H24">
        <v>51.934981930232503</v>
      </c>
      <c r="I24">
        <v>5.6442342015503897</v>
      </c>
      <c r="J24">
        <v>30.687550418604701</v>
      </c>
      <c r="K24">
        <v>13175.204731747601</v>
      </c>
      <c r="L24">
        <v>2380.8623794496102</v>
      </c>
      <c r="M24">
        <v>2946.1493002887601</v>
      </c>
      <c r="N24">
        <v>0.316511194349894</v>
      </c>
      <c r="O24">
        <v>0.150525569183382</v>
      </c>
      <c r="P24">
        <v>2.71903137859064E-2</v>
      </c>
      <c r="Q24">
        <v>10647.236813249699</v>
      </c>
      <c r="R24">
        <v>137.75426356589199</v>
      </c>
      <c r="S24">
        <v>70801.289677720706</v>
      </c>
      <c r="T24">
        <v>13.8741608188945</v>
      </c>
      <c r="U24">
        <v>17.283402472046099</v>
      </c>
      <c r="V24">
        <v>18.908837209302298</v>
      </c>
      <c r="W24">
        <v>125.912680568128</v>
      </c>
      <c r="X24">
        <v>0.111282204560208</v>
      </c>
      <c r="Y24">
        <v>0.15120070647029099</v>
      </c>
      <c r="Z24">
        <v>0.27468734721068999</v>
      </c>
      <c r="AA24">
        <v>126.734819028243</v>
      </c>
      <c r="AB24">
        <v>9.75226744538997</v>
      </c>
      <c r="AC24">
        <v>2.0367380201783298</v>
      </c>
      <c r="AD24">
        <v>4.1006653473853598</v>
      </c>
      <c r="AE24">
        <v>1.3219787504038301</v>
      </c>
      <c r="AF24">
        <v>59.9612403100775</v>
      </c>
      <c r="AG24">
        <v>1.24017241788859E-2</v>
      </c>
      <c r="AH24">
        <v>23.760310077519399</v>
      </c>
      <c r="AI24">
        <v>2.8928751805898898</v>
      </c>
      <c r="AJ24">
        <v>591060.32527131704</v>
      </c>
      <c r="AK24">
        <v>0.60210860504653996</v>
      </c>
      <c r="AL24">
        <v>31368349.287364401</v>
      </c>
      <c r="AM24">
        <v>2380.8623794496102</v>
      </c>
    </row>
    <row r="25" spans="1:39" ht="14.5" x14ac:dyDescent="0.35">
      <c r="A25" t="s">
        <v>316</v>
      </c>
      <c r="B25">
        <v>2396139.5789473699</v>
      </c>
      <c r="C25">
        <v>0.55696613177472398</v>
      </c>
      <c r="D25">
        <v>1839207.1578947401</v>
      </c>
      <c r="E25">
        <v>1.9681868942880302E-3</v>
      </c>
      <c r="F25">
        <v>0.722667840456789</v>
      </c>
      <c r="G25">
        <v>56.210526315789501</v>
      </c>
      <c r="H25">
        <v>65.992414263157897</v>
      </c>
      <c r="I25">
        <v>0</v>
      </c>
      <c r="J25">
        <v>-104.078983421053</v>
      </c>
      <c r="K25">
        <v>12700.8103014108</v>
      </c>
      <c r="L25">
        <v>2095.4804219473699</v>
      </c>
      <c r="M25">
        <v>2677.5005131388002</v>
      </c>
      <c r="N25">
        <v>0.47768836029459899</v>
      </c>
      <c r="O25">
        <v>0.17848508798097401</v>
      </c>
      <c r="P25">
        <v>5.03686600681982E-3</v>
      </c>
      <c r="Q25">
        <v>9939.9791704518102</v>
      </c>
      <c r="R25">
        <v>151.25789473684199</v>
      </c>
      <c r="S25">
        <v>56352.455182852602</v>
      </c>
      <c r="T25">
        <v>12.343505341174</v>
      </c>
      <c r="U25">
        <v>13.8536928971085</v>
      </c>
      <c r="V25">
        <v>16.315789473684202</v>
      </c>
      <c r="W25">
        <v>128.43267102258099</v>
      </c>
      <c r="X25">
        <v>0.10863948557070501</v>
      </c>
      <c r="Y25">
        <v>0.15178868079018701</v>
      </c>
      <c r="Z25">
        <v>0.26861521892394402</v>
      </c>
      <c r="AA25">
        <v>189.015818625658</v>
      </c>
      <c r="AB25">
        <v>4.6790982951298901</v>
      </c>
      <c r="AC25">
        <v>0.88951788718357505</v>
      </c>
      <c r="AD25">
        <v>2.8234177303833601</v>
      </c>
      <c r="AE25">
        <v>1.68181328220872</v>
      </c>
      <c r="AF25">
        <v>88.368421052631604</v>
      </c>
      <c r="AG25">
        <v>0</v>
      </c>
      <c r="AH25">
        <v>137.75578947368399</v>
      </c>
      <c r="AI25">
        <v>3.7495465670264498</v>
      </c>
      <c r="AJ25">
        <v>422459.10947368498</v>
      </c>
      <c r="AK25">
        <v>0.56339283469593404</v>
      </c>
      <c r="AL25">
        <v>26614299.3294737</v>
      </c>
      <c r="AM25">
        <v>2095.4804219473699</v>
      </c>
    </row>
    <row r="26" spans="1:39" ht="14.5" x14ac:dyDescent="0.35">
      <c r="A26" t="s">
        <v>121</v>
      </c>
      <c r="B26">
        <v>3964631.4618834099</v>
      </c>
      <c r="C26">
        <v>0.48268137445331499</v>
      </c>
      <c r="D26">
        <v>3144365.9237668202</v>
      </c>
      <c r="E26">
        <v>2.9296789335622E-3</v>
      </c>
      <c r="F26">
        <v>0.77885385516230599</v>
      </c>
      <c r="G26">
        <v>153.90134529148</v>
      </c>
      <c r="H26">
        <v>727.40421435426003</v>
      </c>
      <c r="I26">
        <v>169.411652300448</v>
      </c>
      <c r="J26">
        <v>-14.4805537802691</v>
      </c>
      <c r="K26">
        <v>15191.2554698687</v>
      </c>
      <c r="L26">
        <v>7571.2328641793702</v>
      </c>
      <c r="M26">
        <v>9804.0125493114992</v>
      </c>
      <c r="N26">
        <v>0.36546692148023502</v>
      </c>
      <c r="O26">
        <v>0.15941394886729199</v>
      </c>
      <c r="P26">
        <v>9.73060774602688E-2</v>
      </c>
      <c r="Q26">
        <v>11731.5774620965</v>
      </c>
      <c r="R26">
        <v>476.26708520179398</v>
      </c>
      <c r="S26">
        <v>77782.983494583706</v>
      </c>
      <c r="T26">
        <v>13.897070980634499</v>
      </c>
      <c r="U26">
        <v>15.897031517455</v>
      </c>
      <c r="V26">
        <v>49.745201793721897</v>
      </c>
      <c r="W26">
        <v>152.20026437072099</v>
      </c>
      <c r="X26">
        <v>0.11669791748606501</v>
      </c>
      <c r="Y26">
        <v>0.15185033185653901</v>
      </c>
      <c r="Z26">
        <v>0.27202579807543797</v>
      </c>
      <c r="AA26">
        <v>203.15986133663901</v>
      </c>
      <c r="AB26">
        <v>6.1273010869285898</v>
      </c>
      <c r="AC26">
        <v>1.10108521304768</v>
      </c>
      <c r="AD26">
        <v>3.0246948252966299</v>
      </c>
      <c r="AE26">
        <v>0.89336966019528397</v>
      </c>
      <c r="AF26">
        <v>26.291479820627799</v>
      </c>
      <c r="AG26">
        <v>9.8608714600144406E-2</v>
      </c>
      <c r="AH26">
        <v>135.320283018868</v>
      </c>
      <c r="AI26">
        <v>3.06084784045877</v>
      </c>
      <c r="AJ26">
        <v>1904163.9935425899</v>
      </c>
      <c r="AK26">
        <v>0.57049424719970998</v>
      </c>
      <c r="AL26">
        <v>115016532.661614</v>
      </c>
      <c r="AM26">
        <v>7571.2328641793702</v>
      </c>
    </row>
    <row r="27" spans="1:39" ht="14.5" x14ac:dyDescent="0.35">
      <c r="A27" t="s">
        <v>391</v>
      </c>
      <c r="B27">
        <v>-80247.017699115095</v>
      </c>
      <c r="C27">
        <v>0.312265752771612</v>
      </c>
      <c r="D27">
        <v>-54814.415929203496</v>
      </c>
      <c r="E27">
        <v>2.7087529879237702E-3</v>
      </c>
      <c r="F27">
        <v>0.79191157228950204</v>
      </c>
      <c r="G27">
        <v>37.831858407079601</v>
      </c>
      <c r="H27">
        <v>24.584471982300901</v>
      </c>
      <c r="I27">
        <v>0.40707964601769903</v>
      </c>
      <c r="J27">
        <v>-3.2442677345132598</v>
      </c>
      <c r="K27">
        <v>13647.0415546409</v>
      </c>
      <c r="L27">
        <v>1080.11552159292</v>
      </c>
      <c r="M27">
        <v>1289.8611987116999</v>
      </c>
      <c r="N27">
        <v>0.23312278471120801</v>
      </c>
      <c r="O27">
        <v>0.15309680200370801</v>
      </c>
      <c r="P27">
        <v>1.10133424163299E-2</v>
      </c>
      <c r="Q27">
        <v>11427.8818695482</v>
      </c>
      <c r="R27">
        <v>75.613893805309701</v>
      </c>
      <c r="S27">
        <v>63956.593720777499</v>
      </c>
      <c r="T27">
        <v>16.746933945978501</v>
      </c>
      <c r="U27">
        <v>14.284617115129601</v>
      </c>
      <c r="V27">
        <v>11.741150442477901</v>
      </c>
      <c r="W27">
        <v>91.994010883738298</v>
      </c>
      <c r="X27">
        <v>0.120915715904578</v>
      </c>
      <c r="Y27">
        <v>0.16923885299656399</v>
      </c>
      <c r="Z27">
        <v>0.300704305415396</v>
      </c>
      <c r="AA27">
        <v>211.343273824845</v>
      </c>
      <c r="AB27">
        <v>5.8179057426893497</v>
      </c>
      <c r="AC27">
        <v>1.4207465815589999</v>
      </c>
      <c r="AD27">
        <v>2.4508099339207599</v>
      </c>
      <c r="AE27">
        <v>1.1382758267905699</v>
      </c>
      <c r="AF27">
        <v>74.132743362831903</v>
      </c>
      <c r="AG27">
        <v>1.57872171210937E-2</v>
      </c>
      <c r="AH27">
        <v>8.2292920353982293</v>
      </c>
      <c r="AI27">
        <v>3.4020395495435301</v>
      </c>
      <c r="AJ27">
        <v>162490.21946902599</v>
      </c>
      <c r="AK27">
        <v>0.624811759079966</v>
      </c>
      <c r="AL27">
        <v>14740381.4069911</v>
      </c>
      <c r="AM27">
        <v>1080.11552159292</v>
      </c>
    </row>
    <row r="28" spans="1:39" ht="14.5" x14ac:dyDescent="0.35">
      <c r="A28" t="s">
        <v>187</v>
      </c>
      <c r="B28">
        <v>2867504.34482759</v>
      </c>
      <c r="C28">
        <v>0.33992743694646999</v>
      </c>
      <c r="D28">
        <v>2871653.0344827599</v>
      </c>
      <c r="E28">
        <v>1.0106559008671599E-2</v>
      </c>
      <c r="F28">
        <v>0.70184183697770897</v>
      </c>
      <c r="G28">
        <v>138.827586206897</v>
      </c>
      <c r="H28">
        <v>50.997298310344803</v>
      </c>
      <c r="I28">
        <v>0</v>
      </c>
      <c r="J28">
        <v>-24.3485176551725</v>
      </c>
      <c r="K28">
        <v>13817.9153390065</v>
      </c>
      <c r="L28">
        <v>2071.1553205862101</v>
      </c>
      <c r="M28">
        <v>2796.0661320826998</v>
      </c>
      <c r="N28">
        <v>0.85692229002314102</v>
      </c>
      <c r="O28">
        <v>0.19382064605214</v>
      </c>
      <c r="P28">
        <v>5.63368594557513E-4</v>
      </c>
      <c r="Q28">
        <v>10235.469234941</v>
      </c>
      <c r="R28">
        <v>147.78448275862101</v>
      </c>
      <c r="S28">
        <v>50799.133173890201</v>
      </c>
      <c r="T28">
        <v>14.6604444962959</v>
      </c>
      <c r="U28">
        <v>14.014700880126</v>
      </c>
      <c r="V28">
        <v>17.422758620689699</v>
      </c>
      <c r="W28">
        <v>118.876428565491</v>
      </c>
      <c r="X28">
        <v>0.10401678297747199</v>
      </c>
      <c r="Y28">
        <v>0.18077498575033901</v>
      </c>
      <c r="Z28">
        <v>0.28852132976997202</v>
      </c>
      <c r="AA28">
        <v>182.50828233056501</v>
      </c>
      <c r="AB28">
        <v>11.077396421867499</v>
      </c>
      <c r="AC28">
        <v>1.7828842071769699</v>
      </c>
      <c r="AD28">
        <v>3.3596813362273101</v>
      </c>
      <c r="AE28">
        <v>1.3543833980083799</v>
      </c>
      <c r="AF28">
        <v>275.03448275862098</v>
      </c>
      <c r="AG28">
        <v>1.5915119363395201E-2</v>
      </c>
      <c r="AH28">
        <v>4.9362068965517301</v>
      </c>
      <c r="AI28">
        <v>2.5476753967285499</v>
      </c>
      <c r="AJ28">
        <v>614133.69724137895</v>
      </c>
      <c r="AK28">
        <v>0.61956591503534197</v>
      </c>
      <c r="AL28">
        <v>28619048.873793099</v>
      </c>
      <c r="AM28">
        <v>2071.1553205862101</v>
      </c>
    </row>
    <row r="29" spans="1:39" ht="14.5" x14ac:dyDescent="0.35">
      <c r="A29" t="s">
        <v>501</v>
      </c>
      <c r="B29">
        <v>1834163.0121951201</v>
      </c>
      <c r="C29">
        <v>0.53947975017771799</v>
      </c>
      <c r="D29">
        <v>1823103.6585365899</v>
      </c>
      <c r="E29">
        <v>3.2562575924542002E-5</v>
      </c>
      <c r="F29">
        <v>0.73723760175592001</v>
      </c>
      <c r="G29">
        <v>153.06097560975601</v>
      </c>
      <c r="H29">
        <v>49.625489975609803</v>
      </c>
      <c r="I29">
        <v>0</v>
      </c>
      <c r="J29">
        <v>33.918038865853603</v>
      </c>
      <c r="K29">
        <v>14620.3029439277</v>
      </c>
      <c r="L29">
        <v>2049.12085076829</v>
      </c>
      <c r="M29">
        <v>2338.9145184755698</v>
      </c>
      <c r="N29">
        <v>0.13042320737614599</v>
      </c>
      <c r="O29">
        <v>0.11091226989781799</v>
      </c>
      <c r="P29">
        <v>6.6896211146436398E-3</v>
      </c>
      <c r="Q29">
        <v>12808.8339143226</v>
      </c>
      <c r="R29">
        <v>127.21890243902401</v>
      </c>
      <c r="S29">
        <v>75425.708560719795</v>
      </c>
      <c r="T29">
        <v>17.021458116651299</v>
      </c>
      <c r="U29">
        <v>16.107047077775501</v>
      </c>
      <c r="V29">
        <v>13.9335365853659</v>
      </c>
      <c r="W29">
        <v>147.06394447770299</v>
      </c>
      <c r="X29">
        <v>0.10848812497219699</v>
      </c>
      <c r="Y29">
        <v>0.166307299460734</v>
      </c>
      <c r="Z29">
        <v>0.27839595099215803</v>
      </c>
      <c r="AA29">
        <v>185.47033075610199</v>
      </c>
      <c r="AB29">
        <v>8.9554490900967405</v>
      </c>
      <c r="AC29">
        <v>1.1409798617592899</v>
      </c>
      <c r="AD29">
        <v>3.3456539354525798</v>
      </c>
      <c r="AE29">
        <v>0.95834607840762398</v>
      </c>
      <c r="AF29">
        <v>77.719512195121993</v>
      </c>
      <c r="AG29">
        <v>7.6489494552162293E-2</v>
      </c>
      <c r="AH29">
        <v>16.432682926829301</v>
      </c>
      <c r="AI29">
        <v>2.5600467173494601</v>
      </c>
      <c r="AJ29">
        <v>560936.32426829298</v>
      </c>
      <c r="AK29">
        <v>0.53429371157555405</v>
      </c>
      <c r="AL29">
        <v>29958767.606951199</v>
      </c>
      <c r="AM29">
        <v>2049.12085076829</v>
      </c>
    </row>
    <row r="30" spans="1:39" ht="14.5" x14ac:dyDescent="0.35">
      <c r="A30" t="s">
        <v>175</v>
      </c>
      <c r="B30">
        <v>1595290.63917526</v>
      </c>
      <c r="C30">
        <v>0.34492419926694001</v>
      </c>
      <c r="D30">
        <v>1285518.4845360799</v>
      </c>
      <c r="E30">
        <v>1.4463325220978301E-3</v>
      </c>
      <c r="F30">
        <v>0.76374124316267999</v>
      </c>
      <c r="G30">
        <v>273.707865168539</v>
      </c>
      <c r="H30">
        <v>180.66587304123701</v>
      </c>
      <c r="I30">
        <v>0.32989690721649501</v>
      </c>
      <c r="J30">
        <v>-5.3499547525773501</v>
      </c>
      <c r="K30">
        <v>12993.175042893599</v>
      </c>
      <c r="L30">
        <v>3907.5554474123701</v>
      </c>
      <c r="M30">
        <v>4874.5191626504802</v>
      </c>
      <c r="N30">
        <v>0.28610589252324298</v>
      </c>
      <c r="O30">
        <v>0.157392343664183</v>
      </c>
      <c r="P30">
        <v>2.01849913899717E-2</v>
      </c>
      <c r="Q30">
        <v>10415.7046518686</v>
      </c>
      <c r="R30">
        <v>233.29134020618599</v>
      </c>
      <c r="S30">
        <v>70896.273236508801</v>
      </c>
      <c r="T30">
        <v>15.537361805025901</v>
      </c>
      <c r="U30">
        <v>16.749680652350101</v>
      </c>
      <c r="V30">
        <v>21.9127835051546</v>
      </c>
      <c r="W30">
        <v>178.32309831807501</v>
      </c>
      <c r="X30">
        <v>0.118893105695528</v>
      </c>
      <c r="Y30">
        <v>0.14026650229260099</v>
      </c>
      <c r="Z30">
        <v>0.26623247402629402</v>
      </c>
      <c r="AA30">
        <v>166.084660691973</v>
      </c>
      <c r="AB30">
        <v>6.0198337729492204</v>
      </c>
      <c r="AC30">
        <v>0.94282844137253596</v>
      </c>
      <c r="AD30">
        <v>2.6393945648388901</v>
      </c>
      <c r="AE30">
        <v>1.0296415674814601</v>
      </c>
      <c r="AF30">
        <v>63.979381443298998</v>
      </c>
      <c r="AG30">
        <v>5.98021512365653E-2</v>
      </c>
      <c r="AH30">
        <v>45.837731958762902</v>
      </c>
      <c r="AI30">
        <v>3.2724110220865898</v>
      </c>
      <c r="AJ30">
        <v>835999.28175257705</v>
      </c>
      <c r="AK30">
        <v>0.57672660315850199</v>
      </c>
      <c r="AL30">
        <v>50771551.918041199</v>
      </c>
      <c r="AM30">
        <v>3907.5554474123701</v>
      </c>
    </row>
    <row r="31" spans="1:39" ht="14.5" x14ac:dyDescent="0.35">
      <c r="A31" t="s">
        <v>133</v>
      </c>
      <c r="B31">
        <v>216372.91803278701</v>
      </c>
      <c r="C31">
        <v>0.400557711844509</v>
      </c>
      <c r="D31">
        <v>308969.32786885201</v>
      </c>
      <c r="E31">
        <v>1.96566963081765E-3</v>
      </c>
      <c r="F31">
        <v>0.71302060378532295</v>
      </c>
      <c r="G31">
        <v>35.475409836065602</v>
      </c>
      <c r="H31">
        <v>37.263816622950799</v>
      </c>
      <c r="I31">
        <v>0</v>
      </c>
      <c r="J31">
        <v>-33.642620737705002</v>
      </c>
      <c r="K31">
        <v>13773.5351140811</v>
      </c>
      <c r="L31">
        <v>1428.0497017213099</v>
      </c>
      <c r="M31">
        <v>1902.4853637487299</v>
      </c>
      <c r="N31">
        <v>0.72571601724928003</v>
      </c>
      <c r="O31">
        <v>0.16912092459171599</v>
      </c>
      <c r="P31">
        <v>5.0539551062317896E-3</v>
      </c>
      <c r="Q31">
        <v>10338.735364856801</v>
      </c>
      <c r="R31">
        <v>96.574918032786897</v>
      </c>
      <c r="S31">
        <v>56608.884260414503</v>
      </c>
      <c r="T31">
        <v>15.9740081173709</v>
      </c>
      <c r="U31">
        <v>14.786962606962801</v>
      </c>
      <c r="V31">
        <v>15.5740983606557</v>
      </c>
      <c r="W31">
        <v>91.693892554893694</v>
      </c>
      <c r="X31">
        <v>0.10174905966139999</v>
      </c>
      <c r="Y31">
        <v>0.20277299052712899</v>
      </c>
      <c r="Z31">
        <v>0.307942150128723</v>
      </c>
      <c r="AA31">
        <v>228.98234111899299</v>
      </c>
      <c r="AB31">
        <v>6.0511240074140904</v>
      </c>
      <c r="AC31">
        <v>1.2389388810926301</v>
      </c>
      <c r="AD31">
        <v>2.6784094456237999</v>
      </c>
      <c r="AE31">
        <v>1.38594329413396</v>
      </c>
      <c r="AF31">
        <v>155.34426229508199</v>
      </c>
      <c r="AG31">
        <v>1.3148367396441299E-2</v>
      </c>
      <c r="AH31">
        <v>5.4336065573770496</v>
      </c>
      <c r="AI31">
        <v>3.2128483277981701</v>
      </c>
      <c r="AJ31">
        <v>278473.89278688497</v>
      </c>
      <c r="AK31">
        <v>0.56417468454400699</v>
      </c>
      <c r="AL31">
        <v>19669292.711311501</v>
      </c>
      <c r="AM31">
        <v>1428.0497017213099</v>
      </c>
    </row>
    <row r="32" spans="1:39" ht="14.5" x14ac:dyDescent="0.35">
      <c r="A32" t="s">
        <v>144</v>
      </c>
      <c r="B32">
        <v>786868.10429447901</v>
      </c>
      <c r="C32">
        <v>0.38595568855937601</v>
      </c>
      <c r="D32">
        <v>763362.19325153402</v>
      </c>
      <c r="E32">
        <v>2.0747538122866099E-3</v>
      </c>
      <c r="F32">
        <v>0.71560537121446799</v>
      </c>
      <c r="G32">
        <v>94.9479166666667</v>
      </c>
      <c r="H32">
        <v>225.94197022699399</v>
      </c>
      <c r="I32">
        <v>146.220542696319</v>
      </c>
      <c r="J32">
        <v>-21.332054604294498</v>
      </c>
      <c r="K32">
        <v>14761.502992687099</v>
      </c>
      <c r="L32">
        <v>4075.4643998558299</v>
      </c>
      <c r="M32">
        <v>5191.8700337247401</v>
      </c>
      <c r="N32">
        <v>0.42265729211842201</v>
      </c>
      <c r="O32">
        <v>0.14925838112534201</v>
      </c>
      <c r="P32">
        <v>5.3993054995199297E-2</v>
      </c>
      <c r="Q32">
        <v>11587.3432008662</v>
      </c>
      <c r="R32">
        <v>270.10944785276098</v>
      </c>
      <c r="S32">
        <v>74574.953093088407</v>
      </c>
      <c r="T32">
        <v>13.997915864144099</v>
      </c>
      <c r="U32">
        <v>15.088196404286499</v>
      </c>
      <c r="V32">
        <v>31.517239263803699</v>
      </c>
      <c r="W32">
        <v>129.309054189157</v>
      </c>
      <c r="X32">
        <v>0.118944773037009</v>
      </c>
      <c r="Y32">
        <v>0.12960661983920199</v>
      </c>
      <c r="Z32">
        <v>0.25501956002286502</v>
      </c>
      <c r="AA32">
        <v>168.81246621694399</v>
      </c>
      <c r="AB32">
        <v>6.55384283655152</v>
      </c>
      <c r="AC32">
        <v>1.2154349776715301</v>
      </c>
      <c r="AD32">
        <v>2.7648489415304098</v>
      </c>
      <c r="AE32">
        <v>0.91005817697378</v>
      </c>
      <c r="AF32">
        <v>18.751533742331301</v>
      </c>
      <c r="AG32">
        <v>0.12870526904888699</v>
      </c>
      <c r="AH32">
        <v>114.69</v>
      </c>
      <c r="AI32">
        <v>3.2399679778533699</v>
      </c>
      <c r="AJ32">
        <v>945284.15621232998</v>
      </c>
      <c r="AK32">
        <v>0.468389492874483</v>
      </c>
      <c r="AL32">
        <v>60159979.935061298</v>
      </c>
      <c r="AM32">
        <v>4075.4643998558299</v>
      </c>
    </row>
    <row r="33" spans="1:39" ht="14.5" x14ac:dyDescent="0.35">
      <c r="A33" t="s">
        <v>178</v>
      </c>
      <c r="B33">
        <v>1016798.14117647</v>
      </c>
      <c r="C33">
        <v>0.329284689891923</v>
      </c>
      <c r="D33">
        <v>1149577.1117647099</v>
      </c>
      <c r="E33">
        <v>2.4194562927752999E-4</v>
      </c>
      <c r="F33">
        <v>0.752302339400161</v>
      </c>
      <c r="G33">
        <v>66.599999999999994</v>
      </c>
      <c r="H33">
        <v>37.464648435294102</v>
      </c>
      <c r="I33">
        <v>1.48235294117647</v>
      </c>
      <c r="J33">
        <v>2.4341267588239099</v>
      </c>
      <c r="K33">
        <v>12995.6974086153</v>
      </c>
      <c r="L33">
        <v>1602.1217464470601</v>
      </c>
      <c r="M33">
        <v>1965.60875851793</v>
      </c>
      <c r="N33">
        <v>0.29706653687222401</v>
      </c>
      <c r="O33">
        <v>0.15028632741980999</v>
      </c>
      <c r="P33">
        <v>1.5509531107614201E-2</v>
      </c>
      <c r="Q33">
        <v>10592.489140253399</v>
      </c>
      <c r="R33">
        <v>101.123882352941</v>
      </c>
      <c r="S33">
        <v>61977.816472050203</v>
      </c>
      <c r="T33">
        <v>14.6357467195159</v>
      </c>
      <c r="U33">
        <v>15.843158996362099</v>
      </c>
      <c r="V33">
        <v>12.1321176470588</v>
      </c>
      <c r="W33">
        <v>132.05623231286901</v>
      </c>
      <c r="X33">
        <v>0.111126561069226</v>
      </c>
      <c r="Y33">
        <v>0.17822610944700401</v>
      </c>
      <c r="Z33">
        <v>0.29422338533369902</v>
      </c>
      <c r="AA33">
        <v>147.50085624630401</v>
      </c>
      <c r="AB33">
        <v>8.7001779011384599</v>
      </c>
      <c r="AC33">
        <v>1.7208732800450499</v>
      </c>
      <c r="AD33">
        <v>3.4429770244198101</v>
      </c>
      <c r="AE33">
        <v>1.151905826271</v>
      </c>
      <c r="AF33">
        <v>79.647058823529406</v>
      </c>
      <c r="AG33">
        <v>3.4790424934354497E-2</v>
      </c>
      <c r="AH33">
        <v>12.6944705882353</v>
      </c>
      <c r="AI33">
        <v>3.2308665225327799</v>
      </c>
      <c r="AJ33">
        <v>297098.31935294002</v>
      </c>
      <c r="AK33">
        <v>0.49951368165427301</v>
      </c>
      <c r="AL33">
        <v>20820689.4285882</v>
      </c>
      <c r="AM33">
        <v>1602.1217464470601</v>
      </c>
    </row>
    <row r="34" spans="1:39" ht="14.5" x14ac:dyDescent="0.35">
      <c r="A34" t="s">
        <v>211</v>
      </c>
      <c r="B34">
        <v>791655.338028169</v>
      </c>
      <c r="C34">
        <v>0.69671687073909805</v>
      </c>
      <c r="D34">
        <v>606568.16901408497</v>
      </c>
      <c r="E34">
        <v>5.5238228031908396E-3</v>
      </c>
      <c r="F34">
        <v>0.73679985223566602</v>
      </c>
      <c r="G34">
        <v>36.056338028169002</v>
      </c>
      <c r="H34">
        <v>22.971495154929599</v>
      </c>
      <c r="I34">
        <v>0</v>
      </c>
      <c r="J34">
        <v>17.575113676056301</v>
      </c>
      <c r="K34">
        <v>14045.6419278964</v>
      </c>
      <c r="L34">
        <v>812.46287033802901</v>
      </c>
      <c r="M34">
        <v>1027.5196255154001</v>
      </c>
      <c r="N34">
        <v>0.47520457919242298</v>
      </c>
      <c r="O34">
        <v>0.16357958015983901</v>
      </c>
      <c r="P34">
        <v>8.4826012547661797E-3</v>
      </c>
      <c r="Q34">
        <v>11105.9314811188</v>
      </c>
      <c r="R34">
        <v>58.759014084507101</v>
      </c>
      <c r="S34">
        <v>58550.323944303404</v>
      </c>
      <c r="T34">
        <v>14.1609678107524</v>
      </c>
      <c r="U34">
        <v>13.8270337410622</v>
      </c>
      <c r="V34">
        <v>9.6464788732394293</v>
      </c>
      <c r="W34">
        <v>84.223775432909903</v>
      </c>
      <c r="X34">
        <v>0.119966398981105</v>
      </c>
      <c r="Y34">
        <v>0.19097919875401601</v>
      </c>
      <c r="Z34">
        <v>0.31490470393255898</v>
      </c>
      <c r="AA34">
        <v>183.899645457833</v>
      </c>
      <c r="AB34">
        <v>7.8197903598584704</v>
      </c>
      <c r="AC34">
        <v>1.5338955184401299</v>
      </c>
      <c r="AD34">
        <v>3.7257524198673702</v>
      </c>
      <c r="AE34">
        <v>1.4399477409858801</v>
      </c>
      <c r="AF34">
        <v>88.380281690140805</v>
      </c>
      <c r="AG34">
        <v>2.80254411279091E-3</v>
      </c>
      <c r="AH34">
        <v>4.06267605633803</v>
      </c>
      <c r="AI34">
        <v>3.0874681845283201</v>
      </c>
      <c r="AJ34">
        <v>208684.22633802801</v>
      </c>
      <c r="AK34">
        <v>0.68392965318906496</v>
      </c>
      <c r="AL34">
        <v>11411562.556478901</v>
      </c>
      <c r="AM34">
        <v>812.46287033802901</v>
      </c>
    </row>
    <row r="35" spans="1:39" ht="14.5" x14ac:dyDescent="0.35">
      <c r="A35" t="s">
        <v>342</v>
      </c>
      <c r="B35">
        <v>1785759.1153846199</v>
      </c>
      <c r="C35">
        <v>1.2432511630154599</v>
      </c>
      <c r="D35">
        <v>2142453.6538461498</v>
      </c>
      <c r="E35">
        <v>1.0704018426299299E-3</v>
      </c>
      <c r="F35">
        <v>0.54812741783104402</v>
      </c>
      <c r="G35">
        <v>34.538461538461497</v>
      </c>
      <c r="H35">
        <v>70.6516423846154</v>
      </c>
      <c r="I35">
        <v>0</v>
      </c>
      <c r="J35">
        <v>-46.0423002307693</v>
      </c>
      <c r="K35">
        <v>15810.3207941235</v>
      </c>
      <c r="L35">
        <v>1015.83088523077</v>
      </c>
      <c r="M35">
        <v>1231.74797473424</v>
      </c>
      <c r="N35">
        <v>0.39405065352130197</v>
      </c>
      <c r="O35">
        <v>0.15573500686453001</v>
      </c>
      <c r="P35">
        <v>5.67932207329978E-4</v>
      </c>
      <c r="Q35">
        <v>13038.878486114199</v>
      </c>
      <c r="R35">
        <v>71.821153846153805</v>
      </c>
      <c r="S35">
        <v>57153.574102337501</v>
      </c>
      <c r="T35">
        <v>13.3493988807669</v>
      </c>
      <c r="U35">
        <v>14.143895368302701</v>
      </c>
      <c r="V35">
        <v>11.5526923076923</v>
      </c>
      <c r="W35">
        <v>87.930229437027705</v>
      </c>
      <c r="X35">
        <v>9.9653151495989703E-2</v>
      </c>
      <c r="Y35">
        <v>0.239784905040097</v>
      </c>
      <c r="Z35">
        <v>0.35264397019546301</v>
      </c>
      <c r="AA35">
        <v>155.826778007634</v>
      </c>
      <c r="AB35">
        <v>9.9064642394187103</v>
      </c>
      <c r="AC35">
        <v>1.61242967367126</v>
      </c>
      <c r="AD35">
        <v>4.2914383685628099</v>
      </c>
      <c r="AE35">
        <v>1.47735341362602</v>
      </c>
      <c r="AF35">
        <v>250.57692307692301</v>
      </c>
      <c r="AG35">
        <v>3.1339031339031299E-3</v>
      </c>
      <c r="AH35">
        <v>2.6592307692307702</v>
      </c>
      <c r="AI35">
        <v>3.0880296438285799</v>
      </c>
      <c r="AJ35">
        <v>238126.36807692301</v>
      </c>
      <c r="AK35">
        <v>0.532482089293703</v>
      </c>
      <c r="AL35">
        <v>16060612.168076901</v>
      </c>
      <c r="AM35">
        <v>1015.83088523077</v>
      </c>
    </row>
    <row r="36" spans="1:39" ht="14.5" x14ac:dyDescent="0.35">
      <c r="A36" t="s">
        <v>245</v>
      </c>
      <c r="B36">
        <v>85515.606557377003</v>
      </c>
      <c r="C36">
        <v>0.71170230819415004</v>
      </c>
      <c r="D36">
        <v>138949.78688524599</v>
      </c>
      <c r="E36">
        <v>4.9473218617830496E-3</v>
      </c>
      <c r="F36">
        <v>0.79301959456311</v>
      </c>
      <c r="G36">
        <v>42.245901639344297</v>
      </c>
      <c r="H36">
        <v>11.9782046065574</v>
      </c>
      <c r="I36">
        <v>0.75409836065573799</v>
      </c>
      <c r="J36">
        <v>12.486505786885299</v>
      </c>
      <c r="K36">
        <v>14729.8850981135</v>
      </c>
      <c r="L36">
        <v>1120.5373194918</v>
      </c>
      <c r="M36">
        <v>1346.2047749544699</v>
      </c>
      <c r="N36">
        <v>0.22971503603115301</v>
      </c>
      <c r="O36">
        <v>0.15268357668952201</v>
      </c>
      <c r="P36">
        <v>2.2866656342065798E-3</v>
      </c>
      <c r="Q36">
        <v>12260.680003026</v>
      </c>
      <c r="R36">
        <v>83.192295081967202</v>
      </c>
      <c r="S36">
        <v>66324.096949000203</v>
      </c>
      <c r="T36">
        <v>17.186136011176998</v>
      </c>
      <c r="U36">
        <v>13.469243977314999</v>
      </c>
      <c r="V36">
        <v>13.583278688524601</v>
      </c>
      <c r="W36">
        <v>82.493876860411703</v>
      </c>
      <c r="X36">
        <v>0.12453811876900001</v>
      </c>
      <c r="Y36">
        <v>0.16146176328765699</v>
      </c>
      <c r="Z36">
        <v>0.29044905111671698</v>
      </c>
      <c r="AA36">
        <v>176.13255259554001</v>
      </c>
      <c r="AB36">
        <v>8.08107126259506</v>
      </c>
      <c r="AC36">
        <v>1.5538349845159301</v>
      </c>
      <c r="AD36">
        <v>3.3185838018949698</v>
      </c>
      <c r="AE36">
        <v>1.1127434176867299</v>
      </c>
      <c r="AF36">
        <v>99.098360655737693</v>
      </c>
      <c r="AG36">
        <v>1.27312506042612E-2</v>
      </c>
      <c r="AH36">
        <v>4.4418032786885204</v>
      </c>
      <c r="AI36">
        <v>3.2553912860224301</v>
      </c>
      <c r="AJ36">
        <v>265495.701147541</v>
      </c>
      <c r="AK36">
        <v>0.64045085939544</v>
      </c>
      <c r="AL36">
        <v>16505385.964262299</v>
      </c>
      <c r="AM36">
        <v>1120.5373194918</v>
      </c>
    </row>
    <row r="37" spans="1:39" ht="14.5" x14ac:dyDescent="0.35">
      <c r="A37" t="s">
        <v>201</v>
      </c>
      <c r="B37">
        <v>341630.3</v>
      </c>
      <c r="C37">
        <v>0.64378468304103298</v>
      </c>
      <c r="D37">
        <v>786846.46875</v>
      </c>
      <c r="E37">
        <v>5.7389475630347199E-3</v>
      </c>
      <c r="F37">
        <v>0.73022337991149799</v>
      </c>
      <c r="G37">
        <v>60.061946902654903</v>
      </c>
      <c r="H37">
        <v>28.7831613625</v>
      </c>
      <c r="I37">
        <v>1.0983941625</v>
      </c>
      <c r="J37">
        <v>26.024073600000101</v>
      </c>
      <c r="K37">
        <v>14657.6389456406</v>
      </c>
      <c r="L37">
        <v>1170.76328828125</v>
      </c>
      <c r="M37">
        <v>1433.01048297747</v>
      </c>
      <c r="N37">
        <v>0.37895677262722499</v>
      </c>
      <c r="O37">
        <v>0.17095827716385401</v>
      </c>
      <c r="P37">
        <v>4.6039574600199997E-4</v>
      </c>
      <c r="Q37">
        <v>11975.2268209383</v>
      </c>
      <c r="R37">
        <v>84.329624999999993</v>
      </c>
      <c r="S37">
        <v>59727.305499846501</v>
      </c>
      <c r="T37">
        <v>13.7005530381524</v>
      </c>
      <c r="U37">
        <v>13.8831791115073</v>
      </c>
      <c r="V37">
        <v>13.71425</v>
      </c>
      <c r="W37">
        <v>85.368378750660696</v>
      </c>
      <c r="X37">
        <v>0.116139085080971</v>
      </c>
      <c r="Y37">
        <v>0.176877719732879</v>
      </c>
      <c r="Z37">
        <v>0.29593906593722602</v>
      </c>
      <c r="AA37">
        <v>195.857268753814</v>
      </c>
      <c r="AB37">
        <v>9.4746739585264006</v>
      </c>
      <c r="AC37">
        <v>1.59787594825612</v>
      </c>
      <c r="AD37">
        <v>3.3504671822701502</v>
      </c>
      <c r="AE37">
        <v>1.39057401642365</v>
      </c>
      <c r="AF37">
        <v>108</v>
      </c>
      <c r="AG37">
        <v>1.3023999137939101E-2</v>
      </c>
      <c r="AH37">
        <v>6.2934999999999999</v>
      </c>
      <c r="AI37">
        <v>3.16781458869142</v>
      </c>
      <c r="AJ37">
        <v>225396.95637500001</v>
      </c>
      <c r="AK37">
        <v>0.57900183923377102</v>
      </c>
      <c r="AL37">
        <v>17160625.570437498</v>
      </c>
      <c r="AM37">
        <v>1170.76328828125</v>
      </c>
    </row>
    <row r="38" spans="1:39" ht="14.5" x14ac:dyDescent="0.35">
      <c r="A38" t="s">
        <v>220</v>
      </c>
      <c r="B38">
        <v>1165780</v>
      </c>
      <c r="C38">
        <v>0.201152594664298</v>
      </c>
      <c r="D38">
        <v>1165780</v>
      </c>
      <c r="E38">
        <v>6.2907641921211999E-4</v>
      </c>
      <c r="F38">
        <v>0.86714018463754305</v>
      </c>
      <c r="G38">
        <v>0</v>
      </c>
      <c r="H38">
        <v>57.668515999999997</v>
      </c>
      <c r="I38">
        <v>3</v>
      </c>
      <c r="J38">
        <v>31.609362000000001</v>
      </c>
      <c r="K38">
        <v>14515.4640874861</v>
      </c>
      <c r="L38">
        <v>3487.1700350000001</v>
      </c>
      <c r="M38">
        <v>5266.5341739380601</v>
      </c>
      <c r="N38">
        <v>1</v>
      </c>
      <c r="O38">
        <v>0.221199692948153</v>
      </c>
      <c r="P38">
        <v>2.8676548317495498E-4</v>
      </c>
      <c r="Q38">
        <v>9611.23382821427</v>
      </c>
      <c r="R38">
        <v>237.68</v>
      </c>
      <c r="S38">
        <v>68559.978921238595</v>
      </c>
      <c r="T38">
        <v>14.7593402894648</v>
      </c>
      <c r="U38">
        <v>14.671701594580901</v>
      </c>
      <c r="V38">
        <v>24</v>
      </c>
      <c r="W38">
        <v>145.29875145833299</v>
      </c>
      <c r="X38">
        <v>9.5925389732963204E-2</v>
      </c>
      <c r="Y38">
        <v>0.205442593536424</v>
      </c>
      <c r="Z38">
        <v>0.30771169449735403</v>
      </c>
      <c r="AA38">
        <v>209.4004572966</v>
      </c>
      <c r="AB38">
        <v>5.4727050526214898</v>
      </c>
      <c r="AC38">
        <v>1.12183210424327</v>
      </c>
      <c r="AD38">
        <v>3.5970435008867301</v>
      </c>
      <c r="AE38">
        <v>1.1942408313323001</v>
      </c>
      <c r="AF38">
        <v>317</v>
      </c>
      <c r="AG38">
        <v>2.3501762632197401E-3</v>
      </c>
      <c r="AH38">
        <v>5.14</v>
      </c>
      <c r="AI38">
        <v>2.7152660487417499</v>
      </c>
      <c r="AJ38">
        <v>108522.159999999</v>
      </c>
      <c r="AK38">
        <v>0.59794267467596496</v>
      </c>
      <c r="AL38">
        <v>50617891.409999996</v>
      </c>
      <c r="AM38">
        <v>3487.1700350000001</v>
      </c>
    </row>
    <row r="39" spans="1:39" ht="14.5" x14ac:dyDescent="0.35">
      <c r="A39" t="s">
        <v>536</v>
      </c>
      <c r="B39">
        <v>804880.77777777798</v>
      </c>
      <c r="C39">
        <v>0.54128712082971597</v>
      </c>
      <c r="D39">
        <v>1173364.5555555599</v>
      </c>
      <c r="E39">
        <v>0</v>
      </c>
      <c r="F39">
        <v>0.80674661473399401</v>
      </c>
      <c r="G39">
        <v>220.92592592592601</v>
      </c>
      <c r="H39">
        <v>30.165124259259301</v>
      </c>
      <c r="I39">
        <v>0</v>
      </c>
      <c r="J39">
        <v>-41.7121936666666</v>
      </c>
      <c r="K39">
        <v>14653.783725924101</v>
      </c>
      <c r="L39">
        <v>1810.83448062963</v>
      </c>
      <c r="M39">
        <v>2185.4201263700502</v>
      </c>
      <c r="N39">
        <v>0.403628995342529</v>
      </c>
      <c r="O39">
        <v>0.177332933860157</v>
      </c>
      <c r="P39">
        <v>1.3707627905687201E-2</v>
      </c>
      <c r="Q39">
        <v>12142.094109231</v>
      </c>
      <c r="R39">
        <v>146.13518518518501</v>
      </c>
      <c r="S39">
        <v>61850.219702710601</v>
      </c>
      <c r="T39">
        <v>14.758278103734501</v>
      </c>
      <c r="U39">
        <v>12.3915022814999</v>
      </c>
      <c r="V39">
        <v>16.796296296296301</v>
      </c>
      <c r="W39">
        <v>107.81153467916199</v>
      </c>
      <c r="X39">
        <v>0.11088603483298801</v>
      </c>
      <c r="Y39">
        <v>0.18605827715005399</v>
      </c>
      <c r="Z39">
        <v>0.298736835580652</v>
      </c>
      <c r="AA39">
        <v>6.07802447657689</v>
      </c>
      <c r="AB39">
        <v>218.09020994716801</v>
      </c>
      <c r="AC39">
        <v>37.712858565804098</v>
      </c>
      <c r="AD39">
        <v>129.76948356159801</v>
      </c>
      <c r="AE39">
        <v>1.58462807315803</v>
      </c>
      <c r="AF39">
        <v>239.51851851851899</v>
      </c>
      <c r="AG39">
        <v>1.33547008547009E-3</v>
      </c>
      <c r="AH39">
        <v>4.2237037037037002</v>
      </c>
      <c r="AI39">
        <v>3.7372177218476801</v>
      </c>
      <c r="AJ39">
        <v>241380.01851851799</v>
      </c>
      <c r="AK39">
        <v>0.62934834254762395</v>
      </c>
      <c r="AL39">
        <v>26535576.842592601</v>
      </c>
      <c r="AM39">
        <v>1810.83448062963</v>
      </c>
    </row>
    <row r="40" spans="1:39" ht="14.5" x14ac:dyDescent="0.35">
      <c r="A40" t="s">
        <v>116</v>
      </c>
      <c r="B40">
        <v>399358.37974683498</v>
      </c>
      <c r="C40">
        <v>0.34455766879803101</v>
      </c>
      <c r="D40">
        <v>302973.84810126602</v>
      </c>
      <c r="E40">
        <v>6.9796592753879397E-4</v>
      </c>
      <c r="F40">
        <v>0.76514630004476203</v>
      </c>
      <c r="G40">
        <v>60.9177215189873</v>
      </c>
      <c r="H40">
        <v>53.054057202531602</v>
      </c>
      <c r="I40">
        <v>7.38670886075949</v>
      </c>
      <c r="J40">
        <v>-22.775107145569599</v>
      </c>
      <c r="K40">
        <v>13237.040120952601</v>
      </c>
      <c r="L40">
        <v>1317.21814844304</v>
      </c>
      <c r="M40">
        <v>1630.8847345863201</v>
      </c>
      <c r="N40">
        <v>0.39614382207853999</v>
      </c>
      <c r="O40">
        <v>0.16241370866837501</v>
      </c>
      <c r="P40">
        <v>1.9044466863289401E-2</v>
      </c>
      <c r="Q40">
        <v>10691.1721651562</v>
      </c>
      <c r="R40">
        <v>91.946455696202506</v>
      </c>
      <c r="S40">
        <v>62818.504485962498</v>
      </c>
      <c r="T40">
        <v>15.8387448941803</v>
      </c>
      <c r="U40">
        <v>14.3259263064497</v>
      </c>
      <c r="V40">
        <v>10.3681012658228</v>
      </c>
      <c r="W40">
        <v>127.04526264467501</v>
      </c>
      <c r="X40">
        <v>0.11235946512665999</v>
      </c>
      <c r="Y40">
        <v>0.172270999235203</v>
      </c>
      <c r="Z40">
        <v>0.29132533715526299</v>
      </c>
      <c r="AA40">
        <v>174.856406220803</v>
      </c>
      <c r="AB40">
        <v>8.0601930321225801</v>
      </c>
      <c r="AC40">
        <v>1.38457073066324</v>
      </c>
      <c r="AD40">
        <v>3.5901558113078802</v>
      </c>
      <c r="AE40">
        <v>1.29495153217589</v>
      </c>
      <c r="AF40">
        <v>80.924050632911403</v>
      </c>
      <c r="AG40">
        <v>4.3749655006791399E-2</v>
      </c>
      <c r="AH40">
        <v>9.5314556962025296</v>
      </c>
      <c r="AI40">
        <v>2.9154791148236399</v>
      </c>
      <c r="AJ40">
        <v>340424.98556961998</v>
      </c>
      <c r="AK40">
        <v>0.60959899489856395</v>
      </c>
      <c r="AL40">
        <v>17436069.478987299</v>
      </c>
      <c r="AM40">
        <v>1317.21814844304</v>
      </c>
    </row>
    <row r="41" spans="1:39" ht="14.5" x14ac:dyDescent="0.35">
      <c r="A41" t="s">
        <v>207</v>
      </c>
      <c r="B41">
        <v>-57973.727272727301</v>
      </c>
      <c r="C41">
        <v>0.43142361391807199</v>
      </c>
      <c r="D41">
        <v>-74454.272727272706</v>
      </c>
      <c r="E41">
        <v>0</v>
      </c>
      <c r="F41">
        <v>0.78974618118386797</v>
      </c>
      <c r="G41">
        <v>55.727272727272698</v>
      </c>
      <c r="H41">
        <v>42.055615363636399</v>
      </c>
      <c r="I41">
        <v>14.398895181818199</v>
      </c>
      <c r="J41">
        <v>-27.779407909090899</v>
      </c>
      <c r="K41">
        <v>14869.6540933507</v>
      </c>
      <c r="L41">
        <v>1504.961456</v>
      </c>
      <c r="M41">
        <v>2042.12062686339</v>
      </c>
      <c r="N41">
        <v>0.78049809463631303</v>
      </c>
      <c r="O41">
        <v>0.16937719330836201</v>
      </c>
      <c r="P41">
        <v>3.1532066994375901E-4</v>
      </c>
      <c r="Q41">
        <v>10958.3420196472</v>
      </c>
      <c r="R41">
        <v>108.976363636364</v>
      </c>
      <c r="S41">
        <v>60048.399119075002</v>
      </c>
      <c r="T41">
        <v>13.821178904516399</v>
      </c>
      <c r="U41">
        <v>13.8099804928508</v>
      </c>
      <c r="V41">
        <v>9.6454545454545499</v>
      </c>
      <c r="W41">
        <v>156.02804916116901</v>
      </c>
      <c r="X41">
        <v>0.106528819704181</v>
      </c>
      <c r="Y41">
        <v>0.18793079485462999</v>
      </c>
      <c r="Z41">
        <v>0.296969480353726</v>
      </c>
      <c r="AA41">
        <v>102.965608926049</v>
      </c>
      <c r="AB41">
        <v>18.656904207087798</v>
      </c>
      <c r="AC41">
        <v>3.1640933688147999</v>
      </c>
      <c r="AD41">
        <v>6.9167083139734098</v>
      </c>
      <c r="AE41">
        <v>1.2527620458720801</v>
      </c>
      <c r="AF41">
        <v>125</v>
      </c>
      <c r="AG41">
        <v>1.7162808070128401E-2</v>
      </c>
      <c r="AH41">
        <v>6.9372727272727301</v>
      </c>
      <c r="AI41">
        <v>3.4777597697367502</v>
      </c>
      <c r="AJ41">
        <v>215907.35090909101</v>
      </c>
      <c r="AK41">
        <v>0.59516474420591403</v>
      </c>
      <c r="AL41">
        <v>22378256.274545498</v>
      </c>
      <c r="AM41">
        <v>1504.961456</v>
      </c>
    </row>
    <row r="42" spans="1:39" ht="14.5" x14ac:dyDescent="0.35">
      <c r="A42" t="s">
        <v>294</v>
      </c>
      <c r="B42">
        <v>116780.441666667</v>
      </c>
      <c r="C42">
        <v>0.33311983164141901</v>
      </c>
      <c r="D42">
        <v>437108.933333333</v>
      </c>
      <c r="E42">
        <v>9.6320703317487096E-3</v>
      </c>
      <c r="F42">
        <v>0.69204250154068103</v>
      </c>
      <c r="G42">
        <v>55.733333333333299</v>
      </c>
      <c r="H42">
        <v>44.075741783333299</v>
      </c>
      <c r="I42">
        <v>0</v>
      </c>
      <c r="J42">
        <v>16.9038766833336</v>
      </c>
      <c r="K42">
        <v>12787.3862516966</v>
      </c>
      <c r="L42">
        <v>1846.6835957999999</v>
      </c>
      <c r="M42">
        <v>2456.9821844798798</v>
      </c>
      <c r="N42">
        <v>0.756863895803353</v>
      </c>
      <c r="O42">
        <v>0.158434595238058</v>
      </c>
      <c r="P42">
        <v>3.0101756987369499E-4</v>
      </c>
      <c r="Q42">
        <v>9611.0816648699292</v>
      </c>
      <c r="R42">
        <v>120.569166666667</v>
      </c>
      <c r="S42">
        <v>53786.156010035796</v>
      </c>
      <c r="T42">
        <v>14.908109453080201</v>
      </c>
      <c r="U42">
        <v>15.316383507115599</v>
      </c>
      <c r="V42">
        <v>13.8166666666667</v>
      </c>
      <c r="W42">
        <v>133.65623130036201</v>
      </c>
      <c r="X42">
        <v>0.10756946376738299</v>
      </c>
      <c r="Y42">
        <v>0.22010856306717799</v>
      </c>
      <c r="Z42">
        <v>0.33092656487465899</v>
      </c>
      <c r="AA42">
        <v>185.290034223992</v>
      </c>
      <c r="AB42">
        <v>10.977660006485999</v>
      </c>
      <c r="AC42">
        <v>1.41264890656377</v>
      </c>
      <c r="AD42">
        <v>3.1363314188319702</v>
      </c>
      <c r="AE42">
        <v>1.47264882002182</v>
      </c>
      <c r="AF42">
        <v>86.8333333333333</v>
      </c>
      <c r="AG42">
        <v>1.5141918381616E-2</v>
      </c>
      <c r="AH42">
        <v>41.408416666666703</v>
      </c>
      <c r="AI42">
        <v>3.2786578752022102</v>
      </c>
      <c r="AJ42">
        <v>328405.81216666801</v>
      </c>
      <c r="AK42">
        <v>0.65321124500386896</v>
      </c>
      <c r="AL42">
        <v>23614256.424166702</v>
      </c>
      <c r="AM42">
        <v>1846.6835957999999</v>
      </c>
    </row>
    <row r="43" spans="1:39" ht="14.5" x14ac:dyDescent="0.35">
      <c r="A43" t="s">
        <v>243</v>
      </c>
      <c r="B43">
        <v>1678785.7826087</v>
      </c>
      <c r="C43">
        <v>0.60936171033041697</v>
      </c>
      <c r="D43">
        <v>1642456.44347826</v>
      </c>
      <c r="E43">
        <v>1.31004229655121E-3</v>
      </c>
      <c r="F43">
        <v>0.71573907013701499</v>
      </c>
      <c r="G43">
        <v>94.947826086956496</v>
      </c>
      <c r="H43">
        <v>46.581657530434804</v>
      </c>
      <c r="I43">
        <v>3.21260869565217</v>
      </c>
      <c r="J43">
        <v>17.585483434782599</v>
      </c>
      <c r="K43">
        <v>12370.4871471896</v>
      </c>
      <c r="L43">
        <v>1320.6417253565201</v>
      </c>
      <c r="M43">
        <v>1626.0638923773299</v>
      </c>
      <c r="N43">
        <v>0.29387972281266</v>
      </c>
      <c r="O43">
        <v>0.17101959443890299</v>
      </c>
      <c r="P43">
        <v>4.1978818048237698E-3</v>
      </c>
      <c r="Q43">
        <v>10046.949302638001</v>
      </c>
      <c r="R43">
        <v>90.565217391304401</v>
      </c>
      <c r="S43">
        <v>57714.167673547701</v>
      </c>
      <c r="T43">
        <v>13.691022563610201</v>
      </c>
      <c r="U43">
        <v>14.5822178027845</v>
      </c>
      <c r="V43">
        <v>9.2130434782608699</v>
      </c>
      <c r="W43">
        <v>143.34478378102901</v>
      </c>
      <c r="X43">
        <v>0.10712215520417501</v>
      </c>
      <c r="Y43">
        <v>0.18554176752090301</v>
      </c>
      <c r="Z43">
        <v>0.29663237780916801</v>
      </c>
      <c r="AA43">
        <v>177.669283849012</v>
      </c>
      <c r="AB43">
        <v>6.60132888742445</v>
      </c>
      <c r="AC43">
        <v>1.3559256657513701</v>
      </c>
      <c r="AD43">
        <v>3.61026840518337</v>
      </c>
      <c r="AE43">
        <v>1.4443381426414199</v>
      </c>
      <c r="AF43">
        <v>94.113043478260906</v>
      </c>
      <c r="AG43">
        <v>8.1572722081735806E-5</v>
      </c>
      <c r="AH43">
        <v>5.7463265306122402</v>
      </c>
      <c r="AI43">
        <v>2.4277085438563</v>
      </c>
      <c r="AJ43">
        <v>386732.92208695703</v>
      </c>
      <c r="AK43">
        <v>0.57680741673018199</v>
      </c>
      <c r="AL43">
        <v>16336981.489565199</v>
      </c>
      <c r="AM43">
        <v>1320.6417253565201</v>
      </c>
    </row>
    <row r="44" spans="1:39" ht="14.5" x14ac:dyDescent="0.35">
      <c r="A44" t="s">
        <v>268</v>
      </c>
      <c r="B44">
        <v>1339966.43386243</v>
      </c>
      <c r="C44">
        <v>0.41018509831593702</v>
      </c>
      <c r="D44">
        <v>975735.18518518505</v>
      </c>
      <c r="E44">
        <v>4.8161045208460103E-3</v>
      </c>
      <c r="F44">
        <v>0.76640629258002702</v>
      </c>
      <c r="G44">
        <v>27.534391534391499</v>
      </c>
      <c r="H44">
        <v>80.008802878306895</v>
      </c>
      <c r="I44">
        <v>18.825185185185202</v>
      </c>
      <c r="J44">
        <v>-9.4226711746033196</v>
      </c>
      <c r="K44">
        <v>14049.380434406999</v>
      </c>
      <c r="L44">
        <v>3550.7307084709</v>
      </c>
      <c r="M44">
        <v>4442.53763215854</v>
      </c>
      <c r="N44">
        <v>0.36766939820229599</v>
      </c>
      <c r="O44">
        <v>0.15119255342211799</v>
      </c>
      <c r="P44">
        <v>4.4581538458344602E-2</v>
      </c>
      <c r="Q44">
        <v>11229.0701112645</v>
      </c>
      <c r="R44">
        <v>223.78164021164</v>
      </c>
      <c r="S44">
        <v>75922.953064365196</v>
      </c>
      <c r="T44">
        <v>15.9659607709991</v>
      </c>
      <c r="U44">
        <v>15.866943798931899</v>
      </c>
      <c r="V44">
        <v>23.278677248677301</v>
      </c>
      <c r="W44">
        <v>152.531463473624</v>
      </c>
      <c r="X44">
        <v>0.115629513641097</v>
      </c>
      <c r="Y44">
        <v>0.14079847968836301</v>
      </c>
      <c r="Z44">
        <v>0.26324904167414898</v>
      </c>
      <c r="AA44">
        <v>171.777844563023</v>
      </c>
      <c r="AB44">
        <v>7.5496849598485696</v>
      </c>
      <c r="AC44">
        <v>1.39898530907024</v>
      </c>
      <c r="AD44">
        <v>3.74840320398153</v>
      </c>
      <c r="AE44">
        <v>0.97300623386181595</v>
      </c>
      <c r="AF44">
        <v>30.677248677248699</v>
      </c>
      <c r="AG44">
        <v>9.2779526484983901E-2</v>
      </c>
      <c r="AH44">
        <v>76.651428571428497</v>
      </c>
      <c r="AI44">
        <v>2.6615427168928298</v>
      </c>
      <c r="AJ44">
        <v>1020475.2729050301</v>
      </c>
      <c r="AK44">
        <v>0.55113395206816496</v>
      </c>
      <c r="AL44">
        <v>49885566.543439098</v>
      </c>
      <c r="AM44">
        <v>3550.7307084709</v>
      </c>
    </row>
    <row r="45" spans="1:39" ht="14.5" x14ac:dyDescent="0.35">
      <c r="A45" t="s">
        <v>205</v>
      </c>
      <c r="B45">
        <v>566331.89599999995</v>
      </c>
      <c r="C45">
        <v>0.45086479460612899</v>
      </c>
      <c r="D45">
        <v>556038.55200000003</v>
      </c>
      <c r="E45">
        <v>5.2233771649174698E-3</v>
      </c>
      <c r="F45">
        <v>0.72114279907186796</v>
      </c>
      <c r="G45">
        <v>30.12</v>
      </c>
      <c r="H45">
        <v>41.957628167999999</v>
      </c>
      <c r="I45">
        <v>0</v>
      </c>
      <c r="J45">
        <v>-10.567623592</v>
      </c>
      <c r="K45">
        <v>13670.9356263756</v>
      </c>
      <c r="L45">
        <v>1301.7834951679999</v>
      </c>
      <c r="M45">
        <v>1769.9921737713901</v>
      </c>
      <c r="N45">
        <v>0.72660305939885095</v>
      </c>
      <c r="O45">
        <v>0.16407978057859299</v>
      </c>
      <c r="P45">
        <v>3.86835495970865E-4</v>
      </c>
      <c r="Q45">
        <v>10054.6198032052</v>
      </c>
      <c r="R45">
        <v>94.753680000000003</v>
      </c>
      <c r="S45">
        <v>58814.994291725598</v>
      </c>
      <c r="T45">
        <v>15.5991830607529</v>
      </c>
      <c r="U45">
        <v>13.7386061962765</v>
      </c>
      <c r="V45">
        <v>12.158160000000001</v>
      </c>
      <c r="W45">
        <v>107.070765244741</v>
      </c>
      <c r="X45">
        <v>0.10907727497153701</v>
      </c>
      <c r="Y45">
        <v>0.15063018119913199</v>
      </c>
      <c r="Z45">
        <v>0.26507084296412498</v>
      </c>
      <c r="AA45">
        <v>206.32863836189301</v>
      </c>
      <c r="AB45">
        <v>8.2250561978736005</v>
      </c>
      <c r="AC45">
        <v>1.6299005289803801</v>
      </c>
      <c r="AD45">
        <v>4.5120241292756296</v>
      </c>
      <c r="AE45">
        <v>1.0142043744692</v>
      </c>
      <c r="AF45">
        <v>50.8</v>
      </c>
      <c r="AG45">
        <v>3.60433341002519E-2</v>
      </c>
      <c r="AH45">
        <v>45.873279999999802</v>
      </c>
      <c r="AI45">
        <v>3.4656916579205199</v>
      </c>
      <c r="AJ45">
        <v>190373.78151999999</v>
      </c>
      <c r="AK45">
        <v>0.57951677877158703</v>
      </c>
      <c r="AL45">
        <v>17796598.361919999</v>
      </c>
      <c r="AM45">
        <v>1301.7834951679999</v>
      </c>
    </row>
    <row r="46" spans="1:39" ht="14.5" x14ac:dyDescent="0.35">
      <c r="A46" t="s">
        <v>199</v>
      </c>
      <c r="B46">
        <v>1564559.3923444999</v>
      </c>
      <c r="C46">
        <v>0.55978267051769004</v>
      </c>
      <c r="D46">
        <v>1320512.6698564601</v>
      </c>
      <c r="E46">
        <v>3.0381087335968398E-3</v>
      </c>
      <c r="F46">
        <v>0.71362925996802096</v>
      </c>
      <c r="G46">
        <v>116.92972972973</v>
      </c>
      <c r="H46">
        <v>74.130125674641107</v>
      </c>
      <c r="I46">
        <v>1.38085645933014</v>
      </c>
      <c r="J46">
        <v>10.223954794258299</v>
      </c>
      <c r="K46">
        <v>12790.623230380301</v>
      </c>
      <c r="L46">
        <v>2173.1524477081298</v>
      </c>
      <c r="M46">
        <v>2690.1352990243099</v>
      </c>
      <c r="N46">
        <v>0.33359553791548702</v>
      </c>
      <c r="O46">
        <v>0.163723765001172</v>
      </c>
      <c r="P46">
        <v>2.4772922805904499E-2</v>
      </c>
      <c r="Q46">
        <v>10332.5562067063</v>
      </c>
      <c r="R46">
        <v>143.20215311004799</v>
      </c>
      <c r="S46">
        <v>62814.589879131701</v>
      </c>
      <c r="T46">
        <v>14.751087982492001</v>
      </c>
      <c r="U46">
        <v>15.1754174117627</v>
      </c>
      <c r="V46">
        <v>17.329473684210502</v>
      </c>
      <c r="W46">
        <v>125.40210322071999</v>
      </c>
      <c r="X46">
        <v>0.11434325640446399</v>
      </c>
      <c r="Y46">
        <v>0.15083360945073901</v>
      </c>
      <c r="Z46">
        <v>0.270207150928995</v>
      </c>
      <c r="AA46">
        <v>177.544737052946</v>
      </c>
      <c r="AB46">
        <v>7.1973264938501798</v>
      </c>
      <c r="AC46">
        <v>1.4412091800623801</v>
      </c>
      <c r="AD46">
        <v>3.02234583589382</v>
      </c>
      <c r="AE46">
        <v>1.10813708296955</v>
      </c>
      <c r="AF46">
        <v>76.526315789473699</v>
      </c>
      <c r="AG46">
        <v>3.21572620264515E-2</v>
      </c>
      <c r="AH46">
        <v>28.330956937799101</v>
      </c>
      <c r="AI46">
        <v>2.8085947523561998</v>
      </c>
      <c r="AJ46">
        <v>607798.49851674703</v>
      </c>
      <c r="AK46">
        <v>0.60819196602751802</v>
      </c>
      <c r="AL46">
        <v>27795974.180813398</v>
      </c>
      <c r="AM46">
        <v>2173.1524477081298</v>
      </c>
    </row>
    <row r="47" spans="1:39" ht="14.5" x14ac:dyDescent="0.35">
      <c r="A47" t="s">
        <v>114</v>
      </c>
      <c r="B47">
        <v>-217109.47191011201</v>
      </c>
      <c r="C47">
        <v>0.55351327534206496</v>
      </c>
      <c r="D47">
        <v>-294377.78651685402</v>
      </c>
      <c r="E47">
        <v>0</v>
      </c>
      <c r="F47">
        <v>0.78052269172425504</v>
      </c>
      <c r="G47">
        <v>60.606741573033702</v>
      </c>
      <c r="H47">
        <v>31.950799483146099</v>
      </c>
      <c r="I47">
        <v>1.7640449438202299</v>
      </c>
      <c r="J47">
        <v>-16.425311157303302</v>
      </c>
      <c r="K47">
        <v>14448.588795654199</v>
      </c>
      <c r="L47">
        <v>1427.6757358314601</v>
      </c>
      <c r="M47">
        <v>1742.5085531151301</v>
      </c>
      <c r="N47">
        <v>0.34633902175438402</v>
      </c>
      <c r="O47">
        <v>0.15764318381327999</v>
      </c>
      <c r="P47">
        <v>1.0247233682318099E-2</v>
      </c>
      <c r="Q47">
        <v>11838.0478555957</v>
      </c>
      <c r="R47">
        <v>104.428539325843</v>
      </c>
      <c r="S47">
        <v>62339.097234386398</v>
      </c>
      <c r="T47">
        <v>16.7333395020949</v>
      </c>
      <c r="U47">
        <v>13.671317678558699</v>
      </c>
      <c r="V47">
        <v>11.4269662921348</v>
      </c>
      <c r="W47">
        <v>124.93917452212401</v>
      </c>
      <c r="X47">
        <v>0.118210672168366</v>
      </c>
      <c r="Y47">
        <v>0.17630528750406299</v>
      </c>
      <c r="Z47">
        <v>0.29854641196542903</v>
      </c>
      <c r="AA47">
        <v>228.634188390102</v>
      </c>
      <c r="AB47">
        <v>7.4714151093295396</v>
      </c>
      <c r="AC47">
        <v>1.0135060623432399</v>
      </c>
      <c r="AD47">
        <v>1.97886360280194</v>
      </c>
      <c r="AE47">
        <v>1.13636871821219</v>
      </c>
      <c r="AF47">
        <v>85.179775280898895</v>
      </c>
      <c r="AG47">
        <v>1.27278551780299E-2</v>
      </c>
      <c r="AH47">
        <v>13.1069662921348</v>
      </c>
      <c r="AI47">
        <v>3.4314643389372601</v>
      </c>
      <c r="AJ47">
        <v>263048.923932584</v>
      </c>
      <c r="AK47">
        <v>0.61942620484579103</v>
      </c>
      <c r="AL47">
        <v>20627899.6405618</v>
      </c>
      <c r="AM47">
        <v>1427.6757358314601</v>
      </c>
    </row>
    <row r="48" spans="1:39" ht="14.5" x14ac:dyDescent="0.35">
      <c r="A48" t="s">
        <v>172</v>
      </c>
      <c r="B48">
        <v>143840.00749063701</v>
      </c>
      <c r="C48">
        <v>0.40877245049793998</v>
      </c>
      <c r="D48">
        <v>265210.51685393299</v>
      </c>
      <c r="E48">
        <v>3.9542593818476097E-4</v>
      </c>
      <c r="F48">
        <v>0.76562293216939603</v>
      </c>
      <c r="G48">
        <v>65.3611111111111</v>
      </c>
      <c r="H48">
        <v>263.16795978472197</v>
      </c>
      <c r="I48">
        <v>85.607046927083402</v>
      </c>
      <c r="J48">
        <v>0.98625620833337302</v>
      </c>
      <c r="K48">
        <v>13310.281385680701</v>
      </c>
      <c r="L48">
        <v>2976.09192707291</v>
      </c>
      <c r="M48">
        <v>3690.9947014171498</v>
      </c>
      <c r="N48">
        <v>0.39897432235781299</v>
      </c>
      <c r="O48">
        <v>0.13578128317504801</v>
      </c>
      <c r="P48">
        <v>2.3891115841990301E-2</v>
      </c>
      <c r="Q48">
        <v>10732.234582667899</v>
      </c>
      <c r="R48">
        <v>184.62524305555499</v>
      </c>
      <c r="S48">
        <v>68077.059230344006</v>
      </c>
      <c r="T48">
        <v>15.128243079496499</v>
      </c>
      <c r="U48">
        <v>16.119637151553398</v>
      </c>
      <c r="V48">
        <v>24.210729166666798</v>
      </c>
      <c r="W48">
        <v>122.924506180111</v>
      </c>
      <c r="X48">
        <v>0.116010803816297</v>
      </c>
      <c r="Y48">
        <v>0.14244371094834499</v>
      </c>
      <c r="Z48">
        <v>0.26384255208243701</v>
      </c>
      <c r="AA48">
        <v>161.93326451578801</v>
      </c>
      <c r="AB48">
        <v>7.73977160689358</v>
      </c>
      <c r="AC48">
        <v>1.5231758823756001</v>
      </c>
      <c r="AD48">
        <v>3.3857550425772498</v>
      </c>
      <c r="AE48">
        <v>1.0747109519248901</v>
      </c>
      <c r="AF48">
        <v>36.569811320754702</v>
      </c>
      <c r="AG48">
        <v>9.7514306294134503E-2</v>
      </c>
      <c r="AH48">
        <v>67.914448979591896</v>
      </c>
      <c r="AI48">
        <v>3.2595432551760801</v>
      </c>
      <c r="AJ48">
        <v>616146.77170139202</v>
      </c>
      <c r="AK48">
        <v>0.56502258153443097</v>
      </c>
      <c r="AL48">
        <v>39612620.978992999</v>
      </c>
      <c r="AM48">
        <v>2976.09192707291</v>
      </c>
    </row>
    <row r="49" spans="1:39" ht="14.5" x14ac:dyDescent="0.35">
      <c r="A49" t="s">
        <v>236</v>
      </c>
      <c r="B49">
        <v>3388463.6089743599</v>
      </c>
      <c r="C49">
        <v>0.37096560289449199</v>
      </c>
      <c r="D49">
        <v>2660415.42948718</v>
      </c>
      <c r="E49">
        <v>2.4154826703684201E-3</v>
      </c>
      <c r="F49">
        <v>0.81116125153458496</v>
      </c>
      <c r="G49">
        <v>98.660256410256395</v>
      </c>
      <c r="H49">
        <v>525.41483673076903</v>
      </c>
      <c r="I49">
        <v>219.77195155769201</v>
      </c>
      <c r="J49">
        <v>-30.117630903846202</v>
      </c>
      <c r="K49">
        <v>14464.1502370499</v>
      </c>
      <c r="L49">
        <v>5073.2975441538501</v>
      </c>
      <c r="M49">
        <v>6454.0647943838703</v>
      </c>
      <c r="N49">
        <v>0.43552738729427698</v>
      </c>
      <c r="O49">
        <v>0.155168982947299</v>
      </c>
      <c r="P49">
        <v>1.3206902200563701E-2</v>
      </c>
      <c r="Q49">
        <v>11369.7243851272</v>
      </c>
      <c r="R49">
        <v>328.94820512820502</v>
      </c>
      <c r="S49">
        <v>72610.1537493629</v>
      </c>
      <c r="T49">
        <v>13.660672945160099</v>
      </c>
      <c r="U49">
        <v>15.422785304989199</v>
      </c>
      <c r="V49">
        <v>44.362884615384601</v>
      </c>
      <c r="W49">
        <v>114.35905460472399</v>
      </c>
      <c r="X49">
        <v>0.114737515775928</v>
      </c>
      <c r="Y49">
        <v>0.13775851032679601</v>
      </c>
      <c r="Z49">
        <v>0.26667650413913502</v>
      </c>
      <c r="AA49">
        <v>175.486367583196</v>
      </c>
      <c r="AB49">
        <v>7.8400798689134401</v>
      </c>
      <c r="AC49">
        <v>1.38326100657942</v>
      </c>
      <c r="AD49">
        <v>3.8188063593991601</v>
      </c>
      <c r="AE49">
        <v>0.99805731986567803</v>
      </c>
      <c r="AF49">
        <v>32.839743589743598</v>
      </c>
      <c r="AG49">
        <v>8.3742850497585994E-2</v>
      </c>
      <c r="AH49">
        <v>82.401056338028098</v>
      </c>
      <c r="AI49">
        <v>3.1955077327826502</v>
      </c>
      <c r="AJ49">
        <v>1092979.12140845</v>
      </c>
      <c r="AK49">
        <v>0.52827585649918996</v>
      </c>
      <c r="AL49">
        <v>73380937.875897497</v>
      </c>
      <c r="AM49">
        <v>5073.2975441538501</v>
      </c>
    </row>
    <row r="50" spans="1:39" ht="14.5" x14ac:dyDescent="0.35">
      <c r="A50" t="s">
        <v>222</v>
      </c>
      <c r="B50">
        <v>1173928.8347826099</v>
      </c>
      <c r="C50">
        <v>0.380745459990387</v>
      </c>
      <c r="D50">
        <v>1239253.5739130401</v>
      </c>
      <c r="E50">
        <v>1.5527793611818999E-3</v>
      </c>
      <c r="F50">
        <v>0.730931271444754</v>
      </c>
      <c r="G50">
        <v>84.591304347826096</v>
      </c>
      <c r="H50">
        <v>45.174200652173901</v>
      </c>
      <c r="I50">
        <v>0.78260869565217395</v>
      </c>
      <c r="J50">
        <v>22.416510973912999</v>
      </c>
      <c r="K50">
        <v>12498.2382219916</v>
      </c>
      <c r="L50">
        <v>1617.0603291217401</v>
      </c>
      <c r="M50">
        <v>1960.5960085797899</v>
      </c>
      <c r="N50">
        <v>0.31051323938067099</v>
      </c>
      <c r="O50">
        <v>0.164661823366585</v>
      </c>
      <c r="P50">
        <v>1.9346698220155899E-2</v>
      </c>
      <c r="Q50">
        <v>10308.2966221764</v>
      </c>
      <c r="R50">
        <v>102.589565217391</v>
      </c>
      <c r="S50">
        <v>62710.5822966993</v>
      </c>
      <c r="T50">
        <v>14.6461204631372</v>
      </c>
      <c r="U50">
        <v>15.762425015596101</v>
      </c>
      <c r="V50">
        <v>12.7175652173913</v>
      </c>
      <c r="W50">
        <v>127.15172295011401</v>
      </c>
      <c r="X50">
        <v>0.111614790093716</v>
      </c>
      <c r="Y50">
        <v>0.175849787453637</v>
      </c>
      <c r="Z50">
        <v>0.29364477759917401</v>
      </c>
      <c r="AA50">
        <v>112.457405219024</v>
      </c>
      <c r="AB50">
        <v>11.294978877765599</v>
      </c>
      <c r="AC50">
        <v>2.2578697282816802</v>
      </c>
      <c r="AD50">
        <v>4.6202262385084101</v>
      </c>
      <c r="AE50">
        <v>1.3683004911330101</v>
      </c>
      <c r="AF50">
        <v>100.713043478261</v>
      </c>
      <c r="AG50">
        <v>1.4945580524086901E-2</v>
      </c>
      <c r="AH50">
        <v>12.6137391304348</v>
      </c>
      <c r="AI50">
        <v>3.4664633562888798</v>
      </c>
      <c r="AJ50">
        <v>188017.34973913</v>
      </c>
      <c r="AK50">
        <v>0.59569699019063105</v>
      </c>
      <c r="AL50">
        <v>20210405.212695599</v>
      </c>
      <c r="AM50">
        <v>1617.0603291217401</v>
      </c>
    </row>
    <row r="51" spans="1:39" ht="14.5" x14ac:dyDescent="0.35">
      <c r="A51" t="s">
        <v>135</v>
      </c>
      <c r="B51">
        <v>1465583.1428571399</v>
      </c>
      <c r="C51">
        <v>0.38120275684465699</v>
      </c>
      <c r="D51">
        <v>1563751.5178571399</v>
      </c>
      <c r="E51">
        <v>3.0313496546897599E-3</v>
      </c>
      <c r="F51">
        <v>0.77077335118602297</v>
      </c>
      <c r="G51">
        <v>45.267857142857103</v>
      </c>
      <c r="H51">
        <v>220.17727088928601</v>
      </c>
      <c r="I51">
        <v>103.673012457143</v>
      </c>
      <c r="J51">
        <v>-41.803404117857298</v>
      </c>
      <c r="K51">
        <v>15042.9322228739</v>
      </c>
      <c r="L51">
        <v>2080.1368043571401</v>
      </c>
      <c r="M51">
        <v>2616.39822221446</v>
      </c>
      <c r="N51">
        <v>0.51796837882949098</v>
      </c>
      <c r="O51">
        <v>0.14725382494306199</v>
      </c>
      <c r="P51">
        <v>2.4348910186536E-2</v>
      </c>
      <c r="Q51">
        <v>11959.7073169412</v>
      </c>
      <c r="R51">
        <v>152.79053571428599</v>
      </c>
      <c r="S51">
        <v>59920.305378395104</v>
      </c>
      <c r="T51">
        <v>14.374838568675401</v>
      </c>
      <c r="U51">
        <v>13.6143040184567</v>
      </c>
      <c r="V51">
        <v>20.349642857142801</v>
      </c>
      <c r="W51">
        <v>102.21981874374799</v>
      </c>
      <c r="X51">
        <v>0.116739164895742</v>
      </c>
      <c r="Y51">
        <v>0.159391424163385</v>
      </c>
      <c r="Z51">
        <v>0.28369408447730599</v>
      </c>
      <c r="AA51">
        <v>202.10738020662299</v>
      </c>
      <c r="AB51">
        <v>7.77520357400258</v>
      </c>
      <c r="AC51">
        <v>1.4531030881514899</v>
      </c>
      <c r="AD51">
        <v>3.9372119177933702</v>
      </c>
      <c r="AE51">
        <v>1.0055383515376299</v>
      </c>
      <c r="AF51">
        <v>38.771428571428601</v>
      </c>
      <c r="AG51">
        <v>7.6365177630539502E-2</v>
      </c>
      <c r="AH51">
        <v>47.6982142857143</v>
      </c>
      <c r="AI51">
        <v>3.20113183783549</v>
      </c>
      <c r="AJ51">
        <v>471775.20360714197</v>
      </c>
      <c r="AK51">
        <v>0.55775580268838598</v>
      </c>
      <c r="AL51">
        <v>31291356.962250002</v>
      </c>
      <c r="AM51">
        <v>2080.1368043571401</v>
      </c>
    </row>
    <row r="52" spans="1:39" ht="14.5" x14ac:dyDescent="0.35">
      <c r="A52" t="s">
        <v>232</v>
      </c>
      <c r="B52">
        <v>1074794.49090909</v>
      </c>
      <c r="C52">
        <v>0.40876036595769399</v>
      </c>
      <c r="D52">
        <v>993332.27272727306</v>
      </c>
      <c r="E52">
        <v>1.5575032436519799E-3</v>
      </c>
      <c r="F52">
        <v>0.72763303622742204</v>
      </c>
      <c r="G52">
        <v>23.7454545454545</v>
      </c>
      <c r="H52">
        <v>129.92026770909101</v>
      </c>
      <c r="I52">
        <v>10.2832936727273</v>
      </c>
      <c r="J52">
        <v>33.264820563636398</v>
      </c>
      <c r="K52">
        <v>12989.223615827401</v>
      </c>
      <c r="L52">
        <v>1769.5184837818199</v>
      </c>
      <c r="M52">
        <v>2255.66247001075</v>
      </c>
      <c r="N52">
        <v>0.60170798077374799</v>
      </c>
      <c r="O52">
        <v>0.145856150247587</v>
      </c>
      <c r="P52">
        <v>1.4744519834603301E-2</v>
      </c>
      <c r="Q52">
        <v>10189.765349987099</v>
      </c>
      <c r="R52">
        <v>129.72945454545399</v>
      </c>
      <c r="S52">
        <v>53436.297508661402</v>
      </c>
      <c r="T52">
        <v>12.177790983193001</v>
      </c>
      <c r="U52">
        <v>13.6400672459608</v>
      </c>
      <c r="V52">
        <v>18.562727272727301</v>
      </c>
      <c r="W52">
        <v>95.326427942602507</v>
      </c>
      <c r="X52">
        <v>0.121393062796954</v>
      </c>
      <c r="Y52">
        <v>0.15351954362970899</v>
      </c>
      <c r="Z52">
        <v>0.27847773695260197</v>
      </c>
      <c r="AA52">
        <v>175.258299273147</v>
      </c>
      <c r="AB52">
        <v>6.3685330045798798</v>
      </c>
      <c r="AC52">
        <v>1.2963576111844</v>
      </c>
      <c r="AD52">
        <v>2.3788229518934298</v>
      </c>
      <c r="AE52">
        <v>1.5197482842908001</v>
      </c>
      <c r="AF52">
        <v>73.290909090909096</v>
      </c>
      <c r="AG52">
        <v>1.6077195379939999E-2</v>
      </c>
      <c r="AH52">
        <v>37.587090909090897</v>
      </c>
      <c r="AI52">
        <v>3.68058032015503</v>
      </c>
      <c r="AJ52">
        <v>368747.970909091</v>
      </c>
      <c r="AK52">
        <v>0.58895968595801895</v>
      </c>
      <c r="AL52">
        <v>22984671.278181799</v>
      </c>
      <c r="AM52">
        <v>1769.5184837818199</v>
      </c>
    </row>
    <row r="53" spans="1:39" ht="14.5" x14ac:dyDescent="0.35">
      <c r="A53" t="s">
        <v>127</v>
      </c>
      <c r="B53">
        <v>1351348.98809524</v>
      </c>
      <c r="C53">
        <v>0.51452339938035796</v>
      </c>
      <c r="D53">
        <v>1442556.17857143</v>
      </c>
      <c r="E53">
        <v>4.5135972850699602E-4</v>
      </c>
      <c r="F53">
        <v>0.79364619072085896</v>
      </c>
      <c r="G53">
        <v>138.79761904761901</v>
      </c>
      <c r="H53">
        <v>57.979441410714202</v>
      </c>
      <c r="I53">
        <v>2.9047619047619002</v>
      </c>
      <c r="J53">
        <v>-51.286367880952497</v>
      </c>
      <c r="K53">
        <v>13535.67769963</v>
      </c>
      <c r="L53">
        <v>3097.34802399405</v>
      </c>
      <c r="M53">
        <v>3670.1815833690298</v>
      </c>
      <c r="N53">
        <v>0.172835140427087</v>
      </c>
      <c r="O53">
        <v>0.14028937415533299</v>
      </c>
      <c r="P53">
        <v>6.9972364065164503E-3</v>
      </c>
      <c r="Q53">
        <v>11423.060037777301</v>
      </c>
      <c r="R53">
        <v>206.53357142857101</v>
      </c>
      <c r="S53">
        <v>72952.813173748902</v>
      </c>
      <c r="T53">
        <v>16.378289705005901</v>
      </c>
      <c r="U53">
        <v>14.9968259521685</v>
      </c>
      <c r="V53">
        <v>22.6110714285714</v>
      </c>
      <c r="W53">
        <v>136.98369109922899</v>
      </c>
      <c r="X53">
        <v>0.122666011828302</v>
      </c>
      <c r="Y53">
        <v>0.148763152397523</v>
      </c>
      <c r="Z53">
        <v>0.276413416910955</v>
      </c>
      <c r="AA53">
        <v>4010.7277658191902</v>
      </c>
      <c r="AB53">
        <v>0.33281609993856298</v>
      </c>
      <c r="AC53">
        <v>5.4196799629018501E-2</v>
      </c>
      <c r="AD53">
        <v>0.15261832852138399</v>
      </c>
      <c r="AE53">
        <v>1.2342253263787299</v>
      </c>
      <c r="AF53">
        <v>80.565476190476204</v>
      </c>
      <c r="AG53">
        <v>3.6577510702673399E-2</v>
      </c>
      <c r="AH53">
        <v>32.727202380952399</v>
      </c>
      <c r="AI53">
        <v>3.13574596935613</v>
      </c>
      <c r="AJ53">
        <v>618474.62791666703</v>
      </c>
      <c r="AK53">
        <v>0.55893468583378203</v>
      </c>
      <c r="AL53">
        <v>41924704.576369099</v>
      </c>
      <c r="AM53">
        <v>3097.34802399405</v>
      </c>
    </row>
    <row r="54" spans="1:39" ht="14.5" x14ac:dyDescent="0.35">
      <c r="A54" t="s">
        <v>603</v>
      </c>
      <c r="B54">
        <v>640536.15662650601</v>
      </c>
      <c r="C54">
        <v>0.39069489633668902</v>
      </c>
      <c r="D54">
        <v>637461.45783132501</v>
      </c>
      <c r="E54">
        <v>3.4227776223424099E-3</v>
      </c>
      <c r="F54">
        <v>0.77567566478772898</v>
      </c>
      <c r="G54">
        <v>45.759036144578303</v>
      </c>
      <c r="H54">
        <v>31.104399578313199</v>
      </c>
      <c r="I54">
        <v>0.30578313253012102</v>
      </c>
      <c r="J54">
        <v>-17.474765060241001</v>
      </c>
      <c r="K54">
        <v>14593.1507746838</v>
      </c>
      <c r="L54">
        <v>997.34420542168698</v>
      </c>
      <c r="M54">
        <v>1357.1525742162801</v>
      </c>
      <c r="N54">
        <v>0.81719708127666302</v>
      </c>
      <c r="O54">
        <v>0.15925356347334099</v>
      </c>
      <c r="P54">
        <v>3.6240826503795398E-4</v>
      </c>
      <c r="Q54">
        <v>10724.213799160099</v>
      </c>
      <c r="R54">
        <v>76.445783132530096</v>
      </c>
      <c r="S54">
        <v>55597.969424743897</v>
      </c>
      <c r="T54">
        <v>15.071394799054399</v>
      </c>
      <c r="U54">
        <v>13.0464253821907</v>
      </c>
      <c r="V54">
        <v>10.9409638554217</v>
      </c>
      <c r="W54">
        <v>91.156886961788402</v>
      </c>
      <c r="X54">
        <v>0.10523319523657</v>
      </c>
      <c r="Y54">
        <v>0.22808727848555299</v>
      </c>
      <c r="Z54">
        <v>0.33556689428728298</v>
      </c>
      <c r="AA54">
        <v>203.630596214127</v>
      </c>
      <c r="AB54">
        <v>7.4038561718767202</v>
      </c>
      <c r="AC54">
        <v>1.24454910650538</v>
      </c>
      <c r="AD54">
        <v>4.3461637409720799</v>
      </c>
      <c r="AE54">
        <v>1.3220627600524799</v>
      </c>
      <c r="AF54">
        <v>131.72289156626499</v>
      </c>
      <c r="AG54">
        <v>0</v>
      </c>
      <c r="AH54">
        <v>3.5298795180722902</v>
      </c>
      <c r="AI54">
        <v>4.0689886575530902</v>
      </c>
      <c r="AJ54">
        <v>94463.140361445505</v>
      </c>
      <c r="AK54">
        <v>0.60143604560921105</v>
      </c>
      <c r="AL54">
        <v>14554394.363975899</v>
      </c>
      <c r="AM54">
        <v>997.34420542168698</v>
      </c>
    </row>
    <row r="55" spans="1:39" ht="14.5" x14ac:dyDescent="0.35">
      <c r="A55" t="s">
        <v>138</v>
      </c>
      <c r="B55">
        <v>255053.63207547201</v>
      </c>
      <c r="C55">
        <v>0.42900487910384799</v>
      </c>
      <c r="D55">
        <v>231969.67924528301</v>
      </c>
      <c r="E55">
        <v>0</v>
      </c>
      <c r="F55">
        <v>0.78778975338710999</v>
      </c>
      <c r="G55">
        <v>40.415094339622598</v>
      </c>
      <c r="H55">
        <v>18.583462352272701</v>
      </c>
      <c r="I55">
        <v>0</v>
      </c>
      <c r="J55">
        <v>-2.3093784339621699</v>
      </c>
      <c r="K55">
        <v>12916.9517415153</v>
      </c>
      <c r="L55">
        <v>1360.7833863962301</v>
      </c>
      <c r="M55">
        <v>1585.5898643865301</v>
      </c>
      <c r="N55">
        <v>0.25081759269876702</v>
      </c>
      <c r="O55">
        <v>0.13347622270774601</v>
      </c>
      <c r="P55">
        <v>1.88906453766092E-2</v>
      </c>
      <c r="Q55">
        <v>11085.5737208793</v>
      </c>
      <c r="R55">
        <v>88.892641509433901</v>
      </c>
      <c r="S55">
        <v>64329.835609416397</v>
      </c>
      <c r="T55">
        <v>17.865200973826799</v>
      </c>
      <c r="U55">
        <v>15.308166832367201</v>
      </c>
      <c r="V55">
        <v>13.0909433962264</v>
      </c>
      <c r="W55">
        <v>103.94845850364599</v>
      </c>
      <c r="X55">
        <v>0.105374749591278</v>
      </c>
      <c r="Y55">
        <v>0.176093338354194</v>
      </c>
      <c r="Z55">
        <v>0.28865272896808802</v>
      </c>
      <c r="AA55">
        <v>149.09023794390399</v>
      </c>
      <c r="AB55">
        <v>8.3455556516045402</v>
      </c>
      <c r="AC55">
        <v>1.42906026297139</v>
      </c>
      <c r="AD55">
        <v>4.0085700766078798</v>
      </c>
      <c r="AE55">
        <v>1.4215021397763099</v>
      </c>
      <c r="AF55">
        <v>92.150943396226396</v>
      </c>
      <c r="AG55">
        <v>6.9324217259895604E-3</v>
      </c>
      <c r="AH55">
        <v>6.6253773584905602</v>
      </c>
      <c r="AI55">
        <v>3.3937204076566201</v>
      </c>
      <c r="AJ55">
        <v>200322.66830188601</v>
      </c>
      <c r="AK55">
        <v>0.69230901038234904</v>
      </c>
      <c r="AL55">
        <v>17577173.3327359</v>
      </c>
      <c r="AM55">
        <v>1360.7833863962301</v>
      </c>
    </row>
    <row r="56" spans="1:39" ht="14.5" x14ac:dyDescent="0.35">
      <c r="A56" t="s">
        <v>271</v>
      </c>
      <c r="B56">
        <v>24500.179347826099</v>
      </c>
      <c r="C56">
        <v>0.38845395777536501</v>
      </c>
      <c r="D56">
        <v>3492.2445652173901</v>
      </c>
      <c r="E56">
        <v>1.71993439145873E-3</v>
      </c>
      <c r="F56">
        <v>0.77147784228957605</v>
      </c>
      <c r="G56">
        <v>115.541401273885</v>
      </c>
      <c r="H56">
        <v>36.779425505434801</v>
      </c>
      <c r="I56">
        <v>10.110108695652199</v>
      </c>
      <c r="J56">
        <v>1.91767445652177</v>
      </c>
      <c r="K56">
        <v>12958.5810616659</v>
      </c>
      <c r="L56">
        <v>1961.4255831902201</v>
      </c>
      <c r="M56">
        <v>2313.7831687798898</v>
      </c>
      <c r="N56">
        <v>0.25337858249050499</v>
      </c>
      <c r="O56">
        <v>0.13181323944968101</v>
      </c>
      <c r="P56">
        <v>2.2491761123862902E-2</v>
      </c>
      <c r="Q56">
        <v>10985.1660947118</v>
      </c>
      <c r="R56">
        <v>127.700380434783</v>
      </c>
      <c r="S56">
        <v>67237.887905495503</v>
      </c>
      <c r="T56">
        <v>15.021702890640301</v>
      </c>
      <c r="U56">
        <v>15.359590758556299</v>
      </c>
      <c r="V56">
        <v>18.297608695652201</v>
      </c>
      <c r="W56">
        <v>107.195733377788</v>
      </c>
      <c r="X56">
        <v>0.117266312302842</v>
      </c>
      <c r="Y56">
        <v>0.16513848695257399</v>
      </c>
      <c r="Z56">
        <v>0.29169067010176403</v>
      </c>
      <c r="AA56">
        <v>161.23552225034899</v>
      </c>
      <c r="AB56">
        <v>6.2552258662753797</v>
      </c>
      <c r="AC56">
        <v>1.2164141016560299</v>
      </c>
      <c r="AD56">
        <v>3.6510984317103801</v>
      </c>
      <c r="AE56">
        <v>1.09387211207761</v>
      </c>
      <c r="AF56">
        <v>44.309782608695599</v>
      </c>
      <c r="AG56">
        <v>4.1340211080316401E-2</v>
      </c>
      <c r="AH56">
        <v>23.8206521739131</v>
      </c>
      <c r="AI56">
        <v>3.1228474367213499</v>
      </c>
      <c r="AJ56">
        <v>464501.96173913003</v>
      </c>
      <c r="AK56">
        <v>0.63984956221656997</v>
      </c>
      <c r="AL56">
        <v>25417292.416195601</v>
      </c>
      <c r="AM56">
        <v>1961.4255831902201</v>
      </c>
    </row>
    <row r="57" spans="1:39" ht="14.5" x14ac:dyDescent="0.35">
      <c r="A57" t="s">
        <v>614</v>
      </c>
      <c r="B57">
        <v>6298249</v>
      </c>
      <c r="C57">
        <v>0.82023717054202105</v>
      </c>
      <c r="D57">
        <v>6461335</v>
      </c>
      <c r="E57">
        <v>8.2565628550523695E-3</v>
      </c>
      <c r="F57">
        <v>0.60356806182884903</v>
      </c>
      <c r="G57">
        <v>77</v>
      </c>
      <c r="H57">
        <v>47.719344</v>
      </c>
      <c r="I57">
        <v>6.3973810000000002</v>
      </c>
      <c r="J57">
        <v>-141.60163900000001</v>
      </c>
      <c r="K57">
        <v>23733.748059346501</v>
      </c>
      <c r="L57">
        <v>1938.4888040000001</v>
      </c>
      <c r="M57">
        <v>2451.2703555552298</v>
      </c>
      <c r="N57">
        <v>0.56873512074202304</v>
      </c>
      <c r="O57">
        <v>0.19236143135341</v>
      </c>
      <c r="P57">
        <v>1.0317315198690199E-3</v>
      </c>
      <c r="Q57">
        <v>18768.882341245899</v>
      </c>
      <c r="R57">
        <v>209.38</v>
      </c>
      <c r="S57">
        <v>57593.289712484497</v>
      </c>
      <c r="T57">
        <v>13.1005826726526</v>
      </c>
      <c r="U57">
        <v>9.2582328971248398</v>
      </c>
      <c r="V57">
        <v>26</v>
      </c>
      <c r="W57">
        <v>74.557261692307705</v>
      </c>
      <c r="X57">
        <v>0.105589685965119</v>
      </c>
      <c r="Y57">
        <v>0.25098259570720399</v>
      </c>
      <c r="Z57">
        <v>0.36019998425069</v>
      </c>
      <c r="AA57">
        <v>231.30595290247501</v>
      </c>
      <c r="AB57">
        <v>9.1487092759777298</v>
      </c>
      <c r="AC57">
        <v>2.0287401200756499</v>
      </c>
      <c r="AD57">
        <v>4.0853803659363397</v>
      </c>
      <c r="AE57">
        <v>1.23565545077802</v>
      </c>
      <c r="AF57">
        <v>546</v>
      </c>
      <c r="AG57">
        <v>1.00273473108478E-2</v>
      </c>
      <c r="AH57">
        <v>2.0099999999999998</v>
      </c>
      <c r="AI57">
        <v>4.9179369939253599</v>
      </c>
      <c r="AJ57">
        <v>-476439.56</v>
      </c>
      <c r="AK57">
        <v>0.67166868311828698</v>
      </c>
      <c r="AL57">
        <v>46007604.890000001</v>
      </c>
      <c r="AM57">
        <v>1938.4888040000001</v>
      </c>
    </row>
    <row r="58" spans="1:39" ht="14.5" x14ac:dyDescent="0.35">
      <c r="A58" t="s">
        <v>140</v>
      </c>
      <c r="B58">
        <v>1543139.5710382501</v>
      </c>
      <c r="C58">
        <v>0.43500082943649698</v>
      </c>
      <c r="D58">
        <v>1292159.77868852</v>
      </c>
      <c r="E58">
        <v>2.1485487554430199E-3</v>
      </c>
      <c r="F58">
        <v>0.80484060191432105</v>
      </c>
      <c r="G58">
        <v>172.72965116279099</v>
      </c>
      <c r="H58">
        <v>366.62308894262299</v>
      </c>
      <c r="I58">
        <v>108.985192674863</v>
      </c>
      <c r="J58">
        <v>11.8758757185796</v>
      </c>
      <c r="K58">
        <v>15072.6938712665</v>
      </c>
      <c r="L58">
        <v>3891.5476247786901</v>
      </c>
      <c r="M58">
        <v>4920.0156422700002</v>
      </c>
      <c r="N58">
        <v>0.40961469533137501</v>
      </c>
      <c r="O58">
        <v>0.15830938165608899</v>
      </c>
      <c r="P58">
        <v>3.9204551623608301E-2</v>
      </c>
      <c r="Q58">
        <v>11921.9348674022</v>
      </c>
      <c r="R58">
        <v>257.98188524590199</v>
      </c>
      <c r="S58">
        <v>72297.137420162093</v>
      </c>
      <c r="T58">
        <v>15.6962666396388</v>
      </c>
      <c r="U58">
        <v>15.0845770472192</v>
      </c>
      <c r="V58">
        <v>27.158306010929</v>
      </c>
      <c r="W58">
        <v>143.291250316299</v>
      </c>
      <c r="X58">
        <v>0.110104200974959</v>
      </c>
      <c r="Y58">
        <v>0.174707057283882</v>
      </c>
      <c r="Z58">
        <v>0.29145958711796199</v>
      </c>
      <c r="AA58">
        <v>167.337192241737</v>
      </c>
      <c r="AB58">
        <v>7.5041319410422904</v>
      </c>
      <c r="AC58">
        <v>1.0806325383689499</v>
      </c>
      <c r="AD58">
        <v>3.5829407686069099</v>
      </c>
      <c r="AE58">
        <v>1.0307045953784499</v>
      </c>
      <c r="AF58">
        <v>29.4207650273224</v>
      </c>
      <c r="AG58">
        <v>7.2713145767841297E-2</v>
      </c>
      <c r="AH58">
        <v>88.816991404011503</v>
      </c>
      <c r="AI58">
        <v>3.2070026143835899</v>
      </c>
      <c r="AJ58">
        <v>862530.18606557301</v>
      </c>
      <c r="AK58">
        <v>0.60540566606044</v>
      </c>
      <c r="AL58">
        <v>58656106.033743203</v>
      </c>
      <c r="AM58">
        <v>3891.5476247786901</v>
      </c>
    </row>
    <row r="59" spans="1:39" ht="14.5" x14ac:dyDescent="0.35">
      <c r="A59" t="s">
        <v>625</v>
      </c>
      <c r="B59">
        <v>1575673</v>
      </c>
      <c r="C59">
        <v>0.45810298398839899</v>
      </c>
      <c r="D59">
        <v>1575673</v>
      </c>
      <c r="E59">
        <v>0</v>
      </c>
      <c r="F59">
        <v>0.73995800951351798</v>
      </c>
      <c r="G59">
        <v>147</v>
      </c>
      <c r="H59">
        <v>34.904496000000002</v>
      </c>
      <c r="I59">
        <v>0</v>
      </c>
      <c r="J59">
        <v>-174.305373</v>
      </c>
      <c r="K59">
        <v>15801.777205753</v>
      </c>
      <c r="L59">
        <v>1684.5751230000001</v>
      </c>
      <c r="M59">
        <v>2451.0750403082602</v>
      </c>
      <c r="N59">
        <v>1</v>
      </c>
      <c r="O59">
        <v>0.201550484371008</v>
      </c>
      <c r="P59">
        <v>8.4282498335338401E-4</v>
      </c>
      <c r="Q59">
        <v>10860.247174094</v>
      </c>
      <c r="R59">
        <v>135</v>
      </c>
      <c r="S59">
        <v>60513.274074074099</v>
      </c>
      <c r="T59">
        <v>12.2222222222222</v>
      </c>
      <c r="U59">
        <v>12.478334244444399</v>
      </c>
      <c r="V59">
        <v>15.25</v>
      </c>
      <c r="W59">
        <v>110.463942491803</v>
      </c>
      <c r="X59">
        <v>0.12077325983340199</v>
      </c>
      <c r="Y59">
        <v>0.201848138928021</v>
      </c>
      <c r="Z59">
        <v>0.32662015069334499</v>
      </c>
      <c r="AA59">
        <v>229.413336765748</v>
      </c>
      <c r="AB59">
        <v>7.2706680570505897</v>
      </c>
      <c r="AC59">
        <v>1.7085108315392901</v>
      </c>
      <c r="AD59">
        <v>2.99023885795313</v>
      </c>
      <c r="AE59">
        <v>1.6270054423109199</v>
      </c>
      <c r="AF59">
        <v>387</v>
      </c>
      <c r="AG59">
        <v>0</v>
      </c>
      <c r="AH59">
        <v>2.5</v>
      </c>
      <c r="AI59">
        <v>4.09262290472358</v>
      </c>
      <c r="AJ59">
        <v>67457.75</v>
      </c>
      <c r="AK59">
        <v>0.59391500609524595</v>
      </c>
      <c r="AL59">
        <v>26619280.780000001</v>
      </c>
      <c r="AM59">
        <v>1684.5751230000001</v>
      </c>
    </row>
    <row r="60" spans="1:39" ht="14.5" x14ac:dyDescent="0.35">
      <c r="A60" t="s">
        <v>378</v>
      </c>
      <c r="B60">
        <v>25745.622222222199</v>
      </c>
      <c r="C60">
        <v>0.45774166703188901</v>
      </c>
      <c r="D60">
        <v>-54671.933333333298</v>
      </c>
      <c r="E60">
        <v>4.2447109006700104E-3</v>
      </c>
      <c r="F60">
        <v>0.69603880046920696</v>
      </c>
      <c r="G60">
        <v>63.133333333333297</v>
      </c>
      <c r="H60">
        <v>53.508200977777797</v>
      </c>
      <c r="I60">
        <v>15.1442222222223</v>
      </c>
      <c r="J60">
        <v>6.7296570888888896</v>
      </c>
      <c r="K60">
        <v>13438.7117338432</v>
      </c>
      <c r="L60">
        <v>1151.78151842222</v>
      </c>
      <c r="M60">
        <v>1433.37175560631</v>
      </c>
      <c r="N60">
        <v>0.33739508895662801</v>
      </c>
      <c r="O60">
        <v>0.17659090099614599</v>
      </c>
      <c r="P60">
        <v>2.3357009614854798E-3</v>
      </c>
      <c r="Q60">
        <v>10798.6359755618</v>
      </c>
      <c r="R60">
        <v>81.980666666666707</v>
      </c>
      <c r="S60">
        <v>54368.944019321701</v>
      </c>
      <c r="T60">
        <v>12.9691824359673</v>
      </c>
      <c r="U60">
        <v>14.049428545212599</v>
      </c>
      <c r="V60">
        <v>12.6748888888889</v>
      </c>
      <c r="W60">
        <v>90.871133350281298</v>
      </c>
      <c r="X60">
        <v>0.114291368097191</v>
      </c>
      <c r="Y60">
        <v>0.14698239172251901</v>
      </c>
      <c r="Z60">
        <v>0.26445358067200497</v>
      </c>
      <c r="AA60">
        <v>187.48829713066601</v>
      </c>
      <c r="AB60">
        <v>7.6563421376787399</v>
      </c>
      <c r="AC60">
        <v>1.85381900993563</v>
      </c>
      <c r="AD60">
        <v>3.5239020195419601</v>
      </c>
      <c r="AE60">
        <v>1.1514679797885099</v>
      </c>
      <c r="AF60">
        <v>88.933333333333294</v>
      </c>
      <c r="AG60">
        <v>5.2524977651543903E-2</v>
      </c>
      <c r="AH60">
        <v>5.6231111111111103</v>
      </c>
      <c r="AI60">
        <v>2.7900339365040501</v>
      </c>
      <c r="AJ60">
        <v>315381.83022222202</v>
      </c>
      <c r="AK60">
        <v>0.622966549252844</v>
      </c>
      <c r="AL60">
        <v>15478459.806444401</v>
      </c>
      <c r="AM60">
        <v>1151.78151842222</v>
      </c>
    </row>
    <row r="61" spans="1:39" ht="14.5" x14ac:dyDescent="0.35">
      <c r="A61" t="s">
        <v>334</v>
      </c>
      <c r="B61">
        <v>959773.97600000002</v>
      </c>
      <c r="C61">
        <v>0.252141292760796</v>
      </c>
      <c r="D61">
        <v>931483.8</v>
      </c>
      <c r="E61">
        <v>2.2023646193770098E-3</v>
      </c>
      <c r="F61">
        <v>0.74787651368518404</v>
      </c>
      <c r="G61">
        <v>53.776000000000003</v>
      </c>
      <c r="H61">
        <v>147.48158830400001</v>
      </c>
      <c r="I61">
        <v>26.429255600000001</v>
      </c>
      <c r="J61">
        <v>-68.899495336000101</v>
      </c>
      <c r="K61">
        <v>13017.9571017574</v>
      </c>
      <c r="L61">
        <v>2058.0778985040001</v>
      </c>
      <c r="M61">
        <v>2811.4801495102502</v>
      </c>
      <c r="N61">
        <v>0.69760027157942195</v>
      </c>
      <c r="O61">
        <v>0.21144141556367499</v>
      </c>
      <c r="P61">
        <v>1.8723278738870901E-3</v>
      </c>
      <c r="Q61">
        <v>9529.4892263305301</v>
      </c>
      <c r="R61">
        <v>136.59472</v>
      </c>
      <c r="S61">
        <v>57773.0071686519</v>
      </c>
      <c r="T61">
        <v>12.217280433679999</v>
      </c>
      <c r="U61">
        <v>15.067038451442301</v>
      </c>
      <c r="V61">
        <v>20.039200000000001</v>
      </c>
      <c r="W61">
        <v>102.70259783344601</v>
      </c>
      <c r="X61">
        <v>0.106245879325485</v>
      </c>
      <c r="Y61">
        <v>0.218594378349901</v>
      </c>
      <c r="Z61">
        <v>0.32767017358205802</v>
      </c>
      <c r="AA61">
        <v>174.02011471982399</v>
      </c>
      <c r="AB61">
        <v>7.5658514048166499</v>
      </c>
      <c r="AC61">
        <v>1.64278264794503</v>
      </c>
      <c r="AD61">
        <v>3.65626050392857</v>
      </c>
      <c r="AE61">
        <v>1.3854843187041499</v>
      </c>
      <c r="AF61">
        <v>95.063999999999993</v>
      </c>
      <c r="AG61">
        <v>3.69193117076227E-2</v>
      </c>
      <c r="AH61">
        <v>21.993919999999999</v>
      </c>
      <c r="AI61">
        <v>3.1461471501037699</v>
      </c>
      <c r="AJ61">
        <v>397473.33256000001</v>
      </c>
      <c r="AK61">
        <v>0.64487974751601795</v>
      </c>
      <c r="AL61">
        <v>26791969.794799998</v>
      </c>
      <c r="AM61">
        <v>2058.0778985040001</v>
      </c>
    </row>
    <row r="62" spans="1:39" ht="14.5" x14ac:dyDescent="0.35">
      <c r="A62" t="s">
        <v>344</v>
      </c>
      <c r="B62">
        <v>2256776.2222222202</v>
      </c>
      <c r="C62">
        <v>0.80698599997190001</v>
      </c>
      <c r="D62">
        <v>2328794.2222222202</v>
      </c>
      <c r="E62">
        <v>2.7705109339036999E-3</v>
      </c>
      <c r="F62">
        <v>0.50707308416066599</v>
      </c>
      <c r="G62">
        <v>30.2222222222222</v>
      </c>
      <c r="H62">
        <v>14.735704333333301</v>
      </c>
      <c r="I62">
        <v>0</v>
      </c>
      <c r="J62">
        <v>87.364183333333301</v>
      </c>
      <c r="K62">
        <v>18243.671265442299</v>
      </c>
      <c r="L62">
        <v>906.630728444444</v>
      </c>
      <c r="M62">
        <v>1080.2470209871799</v>
      </c>
      <c r="N62">
        <v>0.37438094329287103</v>
      </c>
      <c r="O62">
        <v>0.13964487479128501</v>
      </c>
      <c r="P62">
        <v>3.3545741442254299E-4</v>
      </c>
      <c r="Q62">
        <v>15311.5654545139</v>
      </c>
      <c r="R62">
        <v>71.491111111111096</v>
      </c>
      <c r="S62">
        <v>60273.223135743399</v>
      </c>
      <c r="T62">
        <v>14.778838083988701</v>
      </c>
      <c r="U62">
        <v>12.681726642006801</v>
      </c>
      <c r="V62">
        <v>12.4444444444444</v>
      </c>
      <c r="W62">
        <v>72.854254964285701</v>
      </c>
      <c r="X62">
        <v>0.10478545152235701</v>
      </c>
      <c r="Y62">
        <v>0.265088515754973</v>
      </c>
      <c r="Z62">
        <v>0.374889684216205</v>
      </c>
      <c r="AA62">
        <v>201.62441350573599</v>
      </c>
      <c r="AB62">
        <v>17.566210784164699</v>
      </c>
      <c r="AC62">
        <v>1.4164661893155199</v>
      </c>
      <c r="AD62">
        <v>4.3048384138002298</v>
      </c>
      <c r="AE62">
        <v>1.6748651008012301</v>
      </c>
      <c r="AF62">
        <v>220</v>
      </c>
      <c r="AG62">
        <v>0</v>
      </c>
      <c r="AH62">
        <v>2.8966666666666701</v>
      </c>
      <c r="AI62">
        <v>3.52087572958721</v>
      </c>
      <c r="AJ62">
        <v>98739.28</v>
      </c>
      <c r="AK62">
        <v>0.59234033633373795</v>
      </c>
      <c r="AL62">
        <v>16540272.968888899</v>
      </c>
      <c r="AM62">
        <v>906.630728444444</v>
      </c>
    </row>
    <row r="63" spans="1:39" ht="14.5" x14ac:dyDescent="0.35">
      <c r="A63" t="s">
        <v>273</v>
      </c>
      <c r="B63">
        <v>630154.12149532698</v>
      </c>
      <c r="C63">
        <v>0.34262352296578003</v>
      </c>
      <c r="D63">
        <v>-117349.08411215</v>
      </c>
      <c r="E63">
        <v>0</v>
      </c>
      <c r="F63">
        <v>0.70773192526028905</v>
      </c>
      <c r="G63">
        <v>27.478873239436599</v>
      </c>
      <c r="H63">
        <v>24.3486902990654</v>
      </c>
      <c r="I63">
        <v>0.22429906542056099</v>
      </c>
      <c r="J63">
        <v>47.796194448598101</v>
      </c>
      <c r="K63">
        <v>14194.7867322075</v>
      </c>
      <c r="L63">
        <v>1276.5529435046701</v>
      </c>
      <c r="M63">
        <v>1526.01621942004</v>
      </c>
      <c r="N63">
        <v>0.333101241569977</v>
      </c>
      <c r="O63">
        <v>0.160092669977624</v>
      </c>
      <c r="P63">
        <v>2.1433216423364499E-4</v>
      </c>
      <c r="Q63">
        <v>11874.314672951001</v>
      </c>
      <c r="R63">
        <v>80.464112149532696</v>
      </c>
      <c r="S63">
        <v>67111.185284900901</v>
      </c>
      <c r="T63">
        <v>14.141789571248999</v>
      </c>
      <c r="U63">
        <v>15.864873288259901</v>
      </c>
      <c r="V63">
        <v>13.317757009345801</v>
      </c>
      <c r="W63">
        <v>95.8534490912281</v>
      </c>
      <c r="X63">
        <v>0.12698464816807201</v>
      </c>
      <c r="Y63">
        <v>0.12938558970372899</v>
      </c>
      <c r="Z63">
        <v>0.25917709962533397</v>
      </c>
      <c r="AA63">
        <v>230.09863786105399</v>
      </c>
      <c r="AB63">
        <v>6.2317989104546996</v>
      </c>
      <c r="AC63">
        <v>1.40905500291908</v>
      </c>
      <c r="AD63">
        <v>3.1589477035242202</v>
      </c>
      <c r="AE63">
        <v>0.99975644780016304</v>
      </c>
      <c r="AF63">
        <v>67.598130841121502</v>
      </c>
      <c r="AG63">
        <v>1.96490014313393E-2</v>
      </c>
      <c r="AH63">
        <v>9.23672897196262</v>
      </c>
      <c r="AI63">
        <v>3.39697972355905</v>
      </c>
      <c r="AJ63">
        <v>233111.657009346</v>
      </c>
      <c r="AK63">
        <v>0.59824143436631105</v>
      </c>
      <c r="AL63">
        <v>18120396.7854206</v>
      </c>
      <c r="AM63">
        <v>1276.5529435046701</v>
      </c>
    </row>
    <row r="64" spans="1:39" ht="14.5" x14ac:dyDescent="0.35">
      <c r="A64" t="s">
        <v>383</v>
      </c>
      <c r="B64">
        <v>-497582.130434783</v>
      </c>
      <c r="C64">
        <v>0.617629451906056</v>
      </c>
      <c r="D64">
        <v>-502308.188405797</v>
      </c>
      <c r="E64">
        <v>0</v>
      </c>
      <c r="F64">
        <v>0.72349140713846105</v>
      </c>
      <c r="G64">
        <v>38.0701754385965</v>
      </c>
      <c r="H64">
        <v>18.063687333333299</v>
      </c>
      <c r="I64">
        <v>0</v>
      </c>
      <c r="J64">
        <v>0.55622944927537799</v>
      </c>
      <c r="K64">
        <v>14698.4562599746</v>
      </c>
      <c r="L64">
        <v>835.51090713043504</v>
      </c>
      <c r="M64">
        <v>1014.26447231027</v>
      </c>
      <c r="N64">
        <v>0.34820625455135701</v>
      </c>
      <c r="O64">
        <v>0.16861377206435499</v>
      </c>
      <c r="P64">
        <v>1.0993221668692999E-2</v>
      </c>
      <c r="Q64">
        <v>12108.006203959399</v>
      </c>
      <c r="R64">
        <v>63.559130434782602</v>
      </c>
      <c r="S64">
        <v>58803.132684844299</v>
      </c>
      <c r="T64">
        <v>15.653573757633</v>
      </c>
      <c r="U64">
        <v>13.145411232265699</v>
      </c>
      <c r="V64">
        <v>10.0434782608696</v>
      </c>
      <c r="W64">
        <v>83.189397679653695</v>
      </c>
      <c r="X64">
        <v>0.106822096113798</v>
      </c>
      <c r="Y64">
        <v>0.21522809261241499</v>
      </c>
      <c r="Z64">
        <v>0.32403851108756598</v>
      </c>
      <c r="AA64">
        <v>99.169036438763996</v>
      </c>
      <c r="AB64">
        <v>14.927073153965599</v>
      </c>
      <c r="AC64">
        <v>3.6740892197470099</v>
      </c>
      <c r="AD64">
        <v>6.41566622880051</v>
      </c>
      <c r="AE64">
        <v>1.3068006909948799</v>
      </c>
      <c r="AF64">
        <v>112</v>
      </c>
      <c r="AG64">
        <v>1.45049068757026E-2</v>
      </c>
      <c r="AH64">
        <v>4.1653623188405797</v>
      </c>
      <c r="AI64">
        <v>2.8892862025669999</v>
      </c>
      <c r="AJ64">
        <v>218062.89333333299</v>
      </c>
      <c r="AK64">
        <v>0.59513934095224397</v>
      </c>
      <c r="AL64">
        <v>12280720.523188399</v>
      </c>
      <c r="AM64">
        <v>835.51090713043504</v>
      </c>
    </row>
    <row r="65" spans="1:39" ht="14.5" x14ac:dyDescent="0.35">
      <c r="A65" t="s">
        <v>251</v>
      </c>
      <c r="B65">
        <v>133143.51612903201</v>
      </c>
      <c r="C65">
        <v>0.206345270158759</v>
      </c>
      <c r="D65">
        <v>89595.129032258104</v>
      </c>
      <c r="E65">
        <v>1.02269760713323E-2</v>
      </c>
      <c r="F65">
        <v>0.72137389891193704</v>
      </c>
      <c r="G65">
        <v>36.709677419354797</v>
      </c>
      <c r="H65">
        <v>22.786545838709699</v>
      </c>
      <c r="I65">
        <v>1.7714516129032301</v>
      </c>
      <c r="J65">
        <v>28.660506435483899</v>
      </c>
      <c r="K65">
        <v>15318.0934865461</v>
      </c>
      <c r="L65">
        <v>1303.4879350645199</v>
      </c>
      <c r="M65">
        <v>1800.1740819306401</v>
      </c>
      <c r="N65">
        <v>0.82577792312702403</v>
      </c>
      <c r="O65">
        <v>0.18083528427799</v>
      </c>
      <c r="P65">
        <v>1.11363739101579E-4</v>
      </c>
      <c r="Q65">
        <v>11091.677326277901</v>
      </c>
      <c r="R65">
        <v>85.73</v>
      </c>
      <c r="S65">
        <v>62248.034342628598</v>
      </c>
      <c r="T65">
        <v>15.466411802997399</v>
      </c>
      <c r="U65">
        <v>15.2045717376008</v>
      </c>
      <c r="V65">
        <v>12.1351612903226</v>
      </c>
      <c r="W65">
        <v>107.414141755496</v>
      </c>
      <c r="X65">
        <v>0.100778523964744</v>
      </c>
      <c r="Y65">
        <v>0.20075503180926599</v>
      </c>
      <c r="Z65">
        <v>0.34668817319353501</v>
      </c>
      <c r="AA65">
        <v>153.75189638833501</v>
      </c>
      <c r="AB65">
        <v>12.953845893961899</v>
      </c>
      <c r="AC65">
        <v>2.3225231907347799</v>
      </c>
      <c r="AD65">
        <v>3.6111233237499301</v>
      </c>
      <c r="AE65">
        <v>1.45182585821342</v>
      </c>
      <c r="AF65">
        <v>93.241935483871003</v>
      </c>
      <c r="AG65">
        <v>1.7885720692766501E-2</v>
      </c>
      <c r="AH65">
        <v>8.3019354838709596</v>
      </c>
      <c r="AI65">
        <v>3.05214184851918</v>
      </c>
      <c r="AJ65">
        <v>301033.19790322601</v>
      </c>
      <c r="AK65">
        <v>0.726709853923455</v>
      </c>
      <c r="AL65">
        <v>19966950.047903199</v>
      </c>
      <c r="AM65">
        <v>1303.4879350645199</v>
      </c>
    </row>
    <row r="66" spans="1:39" ht="14.5" x14ac:dyDescent="0.35">
      <c r="A66" t="s">
        <v>146</v>
      </c>
      <c r="B66">
        <v>217528.55072463799</v>
      </c>
      <c r="C66">
        <v>0.69922075650457205</v>
      </c>
      <c r="D66">
        <v>247399.30434782599</v>
      </c>
      <c r="E66">
        <v>9.1781097383685992E-3</v>
      </c>
      <c r="F66">
        <v>0.74286556496128298</v>
      </c>
      <c r="G66">
        <v>98.188405797101495</v>
      </c>
      <c r="H66">
        <v>59.732993898550703</v>
      </c>
      <c r="I66">
        <v>0.99884057971014395</v>
      </c>
      <c r="J66">
        <v>12.242481739130399</v>
      </c>
      <c r="K66">
        <v>14076.3004715365</v>
      </c>
      <c r="L66">
        <v>1949.01349571014</v>
      </c>
      <c r="M66">
        <v>2488.32129521976</v>
      </c>
      <c r="N66">
        <v>0.42881297676728097</v>
      </c>
      <c r="O66">
        <v>0.18263871812445701</v>
      </c>
      <c r="P66">
        <v>2.2668648142593899E-3</v>
      </c>
      <c r="Q66">
        <v>11025.465096247801</v>
      </c>
      <c r="R66">
        <v>121.811594202899</v>
      </c>
      <c r="S66">
        <v>67676.490898274802</v>
      </c>
      <c r="T66">
        <v>13.898988697204</v>
      </c>
      <c r="U66">
        <v>16.0002297684712</v>
      </c>
      <c r="V66">
        <v>16.7536231884058</v>
      </c>
      <c r="W66">
        <v>116.33385052249101</v>
      </c>
      <c r="X66">
        <v>0.111675083093072</v>
      </c>
      <c r="Y66">
        <v>0.15389794684981301</v>
      </c>
      <c r="Z66">
        <v>0.27018192459252199</v>
      </c>
      <c r="AA66">
        <v>165.547719315752</v>
      </c>
      <c r="AB66">
        <v>7.6948857124030399</v>
      </c>
      <c r="AC66">
        <v>1.4578360941028301</v>
      </c>
      <c r="AD66">
        <v>3.5956385227499199</v>
      </c>
      <c r="AE66">
        <v>1.6030013882462799</v>
      </c>
      <c r="AF66">
        <v>154.62318840579701</v>
      </c>
      <c r="AG66">
        <v>2.2346450826329901E-2</v>
      </c>
      <c r="AH66">
        <v>11.1711594202899</v>
      </c>
      <c r="AI66">
        <v>3.2578510237163898</v>
      </c>
      <c r="AJ66">
        <v>294173.433188405</v>
      </c>
      <c r="AK66">
        <v>0.58926739047535004</v>
      </c>
      <c r="AL66">
        <v>27434899.588695701</v>
      </c>
      <c r="AM66">
        <v>1949.01349571014</v>
      </c>
    </row>
    <row r="67" spans="1:39" ht="14.5" x14ac:dyDescent="0.35">
      <c r="A67" t="s">
        <v>647</v>
      </c>
      <c r="B67">
        <v>521804.01315789501</v>
      </c>
      <c r="C67">
        <v>0.40181190724308902</v>
      </c>
      <c r="D67">
        <v>594023.40789473697</v>
      </c>
      <c r="E67">
        <v>1.87486579343729E-2</v>
      </c>
      <c r="F67">
        <v>0.757239071322931</v>
      </c>
      <c r="G67">
        <v>21.302631578947398</v>
      </c>
      <c r="H67">
        <v>19.090021052631599</v>
      </c>
      <c r="I67">
        <v>17.251498894736802</v>
      </c>
      <c r="J67">
        <v>-18.3479436315789</v>
      </c>
      <c r="K67">
        <v>15180.432097188201</v>
      </c>
      <c r="L67">
        <v>1120.66494597368</v>
      </c>
      <c r="M67">
        <v>1589.13297859313</v>
      </c>
      <c r="N67">
        <v>0.99617788584299705</v>
      </c>
      <c r="O67">
        <v>0.16762334212347901</v>
      </c>
      <c r="P67">
        <v>0</v>
      </c>
      <c r="Q67">
        <v>10705.3206655579</v>
      </c>
      <c r="R67">
        <v>73.642105263157902</v>
      </c>
      <c r="S67">
        <v>65339.817967410003</v>
      </c>
      <c r="T67">
        <v>14.8952973127502</v>
      </c>
      <c r="U67">
        <v>15.2177201068468</v>
      </c>
      <c r="V67">
        <v>10.223684210526301</v>
      </c>
      <c r="W67">
        <v>109.61458931016701</v>
      </c>
      <c r="X67">
        <v>0.116435705754387</v>
      </c>
      <c r="Y67">
        <v>0.19094381882004199</v>
      </c>
      <c r="Z67">
        <v>0.31098984306606497</v>
      </c>
      <c r="AA67">
        <v>191.093232291692</v>
      </c>
      <c r="AB67">
        <v>7.6001328068737299</v>
      </c>
      <c r="AC67">
        <v>1.4620612806490301</v>
      </c>
      <c r="AD67">
        <v>4.1584070345432398</v>
      </c>
      <c r="AE67">
        <v>1.0953100913734599</v>
      </c>
      <c r="AF67">
        <v>118.01315789473701</v>
      </c>
      <c r="AG67">
        <v>2.2750890387596E-2</v>
      </c>
      <c r="AH67">
        <v>5.3075000000000001</v>
      </c>
      <c r="AI67">
        <v>3.8113694083251399</v>
      </c>
      <c r="AJ67">
        <v>56983.854736842099</v>
      </c>
      <c r="AK67">
        <v>0.62239024980521995</v>
      </c>
      <c r="AL67">
        <v>17012178.116052601</v>
      </c>
      <c r="AM67">
        <v>1120.66494597368</v>
      </c>
    </row>
    <row r="68" spans="1:39" ht="14.5" x14ac:dyDescent="0.35">
      <c r="A68" t="s">
        <v>209</v>
      </c>
      <c r="B68">
        <v>1271894.40234375</v>
      </c>
      <c r="C68">
        <v>0.34141796183412898</v>
      </c>
      <c r="D68">
        <v>1154289.16015625</v>
      </c>
      <c r="E68">
        <v>2.6718094154097901E-3</v>
      </c>
      <c r="F68">
        <v>0.77583606603571797</v>
      </c>
      <c r="G68">
        <v>54.97265625</v>
      </c>
      <c r="H68">
        <v>130.72192028515599</v>
      </c>
      <c r="I68">
        <v>3.6286171640624998</v>
      </c>
      <c r="J68">
        <v>-2.8055580273437202</v>
      </c>
      <c r="K68">
        <v>13885.0244336871</v>
      </c>
      <c r="L68">
        <v>1687.31765292969</v>
      </c>
      <c r="M68">
        <v>2100.9085925742102</v>
      </c>
      <c r="N68">
        <v>0.33860058935722498</v>
      </c>
      <c r="O68">
        <v>0.149921049402822</v>
      </c>
      <c r="P68">
        <v>1.06878990421574E-2</v>
      </c>
      <c r="Q68">
        <v>11151.5783795305</v>
      </c>
      <c r="R68">
        <v>123.8643359375</v>
      </c>
      <c r="S68">
        <v>63988.8968948197</v>
      </c>
      <c r="T68">
        <v>14.2486408548667</v>
      </c>
      <c r="U68">
        <v>13.6223041132767</v>
      </c>
      <c r="V68">
        <v>13.858046874999999</v>
      </c>
      <c r="W68">
        <v>121.75724820022199</v>
      </c>
      <c r="X68">
        <v>0.116369848146952</v>
      </c>
      <c r="Y68">
        <v>0.175280288663068</v>
      </c>
      <c r="Z68">
        <v>0.29548226591464399</v>
      </c>
      <c r="AA68">
        <v>154.154942323471</v>
      </c>
      <c r="AB68">
        <v>9.1524128411988901</v>
      </c>
      <c r="AC68">
        <v>1.6239186607612499</v>
      </c>
      <c r="AD68">
        <v>4.3284127378164996</v>
      </c>
      <c r="AE68">
        <v>1.02855011120053</v>
      </c>
      <c r="AF68">
        <v>47.80859375</v>
      </c>
      <c r="AG68">
        <v>4.3602108038380501E-2</v>
      </c>
      <c r="AH68">
        <v>26.813828125000001</v>
      </c>
      <c r="AI68">
        <v>3.2821138616157399</v>
      </c>
      <c r="AJ68">
        <v>339281.63628906303</v>
      </c>
      <c r="AK68">
        <v>0.55930025141467898</v>
      </c>
      <c r="AL68">
        <v>23428446.8383203</v>
      </c>
      <c r="AM68">
        <v>1687.31765292969</v>
      </c>
    </row>
    <row r="69" spans="1:39" ht="14.5" x14ac:dyDescent="0.35">
      <c r="A69" t="s">
        <v>170</v>
      </c>
      <c r="B69">
        <v>98378.112244898002</v>
      </c>
      <c r="C69">
        <v>0.53899536743559096</v>
      </c>
      <c r="D69">
        <v>-121436.86734693901</v>
      </c>
      <c r="E69">
        <v>5.9969202634594298E-3</v>
      </c>
      <c r="F69">
        <v>0.75330963490561798</v>
      </c>
      <c r="G69">
        <v>100.397959183673</v>
      </c>
      <c r="H69">
        <v>30.054164540816299</v>
      </c>
      <c r="I69">
        <v>2.5510204081632701</v>
      </c>
      <c r="J69">
        <v>-23.410702346938798</v>
      </c>
      <c r="K69">
        <v>15144.870763528899</v>
      </c>
      <c r="L69">
        <v>1010.93198766327</v>
      </c>
      <c r="M69">
        <v>1214.28378179438</v>
      </c>
      <c r="N69">
        <v>0.33986525244695498</v>
      </c>
      <c r="O69">
        <v>0.14214309440473299</v>
      </c>
      <c r="P69">
        <v>2.5422436624209098E-3</v>
      </c>
      <c r="Q69">
        <v>12608.613022281201</v>
      </c>
      <c r="R69">
        <v>71.280714285714296</v>
      </c>
      <c r="S69">
        <v>60747.545812689401</v>
      </c>
      <c r="T69">
        <v>15.3660935278885</v>
      </c>
      <c r="U69">
        <v>14.1824054064772</v>
      </c>
      <c r="V69">
        <v>7.9591836734693899</v>
      </c>
      <c r="W69">
        <v>127.014531783333</v>
      </c>
      <c r="X69">
        <v>0.116294940423476</v>
      </c>
      <c r="Y69">
        <v>0.191246865428154</v>
      </c>
      <c r="Z69">
        <v>0.31286372882770003</v>
      </c>
      <c r="AA69">
        <v>155.37743619255599</v>
      </c>
      <c r="AB69">
        <v>10.7659724187885</v>
      </c>
      <c r="AC69">
        <v>1.4487148066222899</v>
      </c>
      <c r="AD69">
        <v>4.5160860463378896</v>
      </c>
      <c r="AE69">
        <v>1.4001041044042799</v>
      </c>
      <c r="AF69">
        <v>81.948979591836704</v>
      </c>
      <c r="AG69">
        <v>0.18953393832382101</v>
      </c>
      <c r="AH69">
        <v>6.3809183673469398</v>
      </c>
      <c r="AI69">
        <v>3.6961627528147898</v>
      </c>
      <c r="AJ69">
        <v>179574.561734694</v>
      </c>
      <c r="AK69">
        <v>0.62325646596223405</v>
      </c>
      <c r="AL69">
        <v>15310434.3038776</v>
      </c>
      <c r="AM69">
        <v>1010.93198766327</v>
      </c>
    </row>
    <row r="70" spans="1:39" ht="14.5" x14ac:dyDescent="0.35">
      <c r="A70" t="s">
        <v>663</v>
      </c>
      <c r="B70">
        <v>528177.81751824799</v>
      </c>
      <c r="C70">
        <v>0.59216414355625402</v>
      </c>
      <c r="D70">
        <v>400719.53284671501</v>
      </c>
      <c r="E70">
        <v>4.3956346643774202E-4</v>
      </c>
      <c r="F70">
        <v>0.72309967222045601</v>
      </c>
      <c r="G70">
        <v>26.525547445255501</v>
      </c>
      <c r="H70">
        <v>9.8465765328467096</v>
      </c>
      <c r="I70">
        <v>0</v>
      </c>
      <c r="J70">
        <v>1.57505398540148</v>
      </c>
      <c r="K70">
        <v>12923.719985637301</v>
      </c>
      <c r="L70">
        <v>709.426376131388</v>
      </c>
      <c r="M70">
        <v>852.63011161325903</v>
      </c>
      <c r="N70">
        <v>0.16477402472448599</v>
      </c>
      <c r="O70">
        <v>0.159799362514735</v>
      </c>
      <c r="P70">
        <v>2.7665342465361298E-3</v>
      </c>
      <c r="Q70">
        <v>10753.112880566599</v>
      </c>
      <c r="R70">
        <v>48.393941605839402</v>
      </c>
      <c r="S70">
        <v>61735.373601992098</v>
      </c>
      <c r="T70">
        <v>19.255441578167002</v>
      </c>
      <c r="U70">
        <v>14.6594047227966</v>
      </c>
      <c r="V70">
        <v>4.7182481751824801</v>
      </c>
      <c r="W70">
        <v>150.35800360457901</v>
      </c>
      <c r="X70">
        <v>0.109862702772169</v>
      </c>
      <c r="Y70">
        <v>0.201879113391465</v>
      </c>
      <c r="Z70">
        <v>0.324055639221699</v>
      </c>
      <c r="AA70">
        <v>219.46091969756301</v>
      </c>
      <c r="AB70">
        <v>6.2523385125081603</v>
      </c>
      <c r="AC70">
        <v>1.34879753819519</v>
      </c>
      <c r="AD70">
        <v>2.9887211593102698</v>
      </c>
      <c r="AE70">
        <v>1.16838911498764</v>
      </c>
      <c r="AF70">
        <v>61.927007299270102</v>
      </c>
      <c r="AG70">
        <v>8.165135333727E-2</v>
      </c>
      <c r="AH70">
        <v>6.2902189781021898</v>
      </c>
      <c r="AI70">
        <v>3.7475958024431701</v>
      </c>
      <c r="AJ70">
        <v>145379.27160584001</v>
      </c>
      <c r="AK70">
        <v>0.70294738515055799</v>
      </c>
      <c r="AL70">
        <v>9168427.8355474509</v>
      </c>
      <c r="AM70">
        <v>709.426376131388</v>
      </c>
    </row>
    <row r="71" spans="1:39" ht="14.5" x14ac:dyDescent="0.35">
      <c r="A71" t="s">
        <v>227</v>
      </c>
      <c r="B71">
        <v>218048.60267857101</v>
      </c>
      <c r="C71">
        <v>0.40045461065988203</v>
      </c>
      <c r="D71">
        <v>125618.678571429</v>
      </c>
      <c r="E71">
        <v>5.7191693378053103E-3</v>
      </c>
      <c r="F71">
        <v>0.76995817891522</v>
      </c>
      <c r="G71">
        <v>113.71428571428601</v>
      </c>
      <c r="H71">
        <v>230.40469339732101</v>
      </c>
      <c r="I71">
        <v>33.021973821428602</v>
      </c>
      <c r="J71">
        <v>-44.505256218750098</v>
      </c>
      <c r="K71">
        <v>14230.255594968799</v>
      </c>
      <c r="L71">
        <v>1812.4808420714301</v>
      </c>
      <c r="M71">
        <v>2382.7796960588998</v>
      </c>
      <c r="N71">
        <v>0.50852155005461896</v>
      </c>
      <c r="O71">
        <v>0.187082090380771</v>
      </c>
      <c r="P71">
        <v>3.8663514974581902E-3</v>
      </c>
      <c r="Q71">
        <v>10824.3601732551</v>
      </c>
      <c r="R71">
        <v>128.131785714286</v>
      </c>
      <c r="S71">
        <v>58615.986516393597</v>
      </c>
      <c r="T71">
        <v>16.415053976235399</v>
      </c>
      <c r="U71">
        <v>14.1454427718114</v>
      </c>
      <c r="V71">
        <v>16.545982142857099</v>
      </c>
      <c r="W71">
        <v>109.54205234978301</v>
      </c>
      <c r="X71">
        <v>0.125466830817381</v>
      </c>
      <c r="Y71">
        <v>0.201715201063352</v>
      </c>
      <c r="Z71">
        <v>0.33466053280901797</v>
      </c>
      <c r="AA71">
        <v>228.783053680064</v>
      </c>
      <c r="AB71">
        <v>5.9695101190679596</v>
      </c>
      <c r="AC71">
        <v>1.13006459820213</v>
      </c>
      <c r="AD71">
        <v>2.9277492118259199</v>
      </c>
      <c r="AE71">
        <v>1.1374871561791</v>
      </c>
      <c r="AF71">
        <v>63.758928571428598</v>
      </c>
      <c r="AG71">
        <v>5.1957507909867202E-2</v>
      </c>
      <c r="AH71">
        <v>25.263526785714301</v>
      </c>
      <c r="AI71">
        <v>3.2130444453009699</v>
      </c>
      <c r="AJ71">
        <v>338305.53566964198</v>
      </c>
      <c r="AK71">
        <v>0.59981312704239897</v>
      </c>
      <c r="AL71">
        <v>25792065.643660702</v>
      </c>
      <c r="AM71">
        <v>1812.4808420714301</v>
      </c>
    </row>
    <row r="72" spans="1:39" ht="14.5" x14ac:dyDescent="0.35">
      <c r="A72" t="s">
        <v>142</v>
      </c>
      <c r="B72">
        <v>-20837.945121951201</v>
      </c>
      <c r="C72">
        <v>0.51011454382621302</v>
      </c>
      <c r="D72">
        <v>13920.1280487805</v>
      </c>
      <c r="E72">
        <v>7.9200678227797396E-3</v>
      </c>
      <c r="F72">
        <v>0.76734684141769405</v>
      </c>
      <c r="G72">
        <v>32.536585365853703</v>
      </c>
      <c r="H72">
        <v>36.378625268292701</v>
      </c>
      <c r="I72">
        <v>27.5280613963414</v>
      </c>
      <c r="J72">
        <v>-3.1667294634140699</v>
      </c>
      <c r="K72">
        <v>13529.0127614374</v>
      </c>
      <c r="L72">
        <v>1386.60267460366</v>
      </c>
      <c r="M72">
        <v>1771.5888632680801</v>
      </c>
      <c r="N72">
        <v>0.684435893774479</v>
      </c>
      <c r="O72">
        <v>0.13884979396708499</v>
      </c>
      <c r="P72">
        <v>3.56235659529413E-3</v>
      </c>
      <c r="Q72">
        <v>10589.0060999539</v>
      </c>
      <c r="R72">
        <v>84.832317073170699</v>
      </c>
      <c r="S72">
        <v>63984.199460916498</v>
      </c>
      <c r="T72">
        <v>12.5491464510332</v>
      </c>
      <c r="U72">
        <v>16.345217511949699</v>
      </c>
      <c r="V72">
        <v>12.905487804878</v>
      </c>
      <c r="W72">
        <v>107.442872022207</v>
      </c>
      <c r="X72">
        <v>0.10415633300483899</v>
      </c>
      <c r="Y72">
        <v>0.178810235937122</v>
      </c>
      <c r="Z72">
        <v>0.29156036514566502</v>
      </c>
      <c r="AA72">
        <v>158.20225559164601</v>
      </c>
      <c r="AB72">
        <v>8.79474472338811</v>
      </c>
      <c r="AC72">
        <v>1.5267135972167001</v>
      </c>
      <c r="AD72">
        <v>3.6249447011953402</v>
      </c>
      <c r="AE72">
        <v>1.1656716633492299</v>
      </c>
      <c r="AF72">
        <v>89.689024390243901</v>
      </c>
      <c r="AG72">
        <v>5.38424861347808E-2</v>
      </c>
      <c r="AH72">
        <v>11.272987804877999</v>
      </c>
      <c r="AI72">
        <v>3.3414048800308298</v>
      </c>
      <c r="AJ72">
        <v>195725.435914634</v>
      </c>
      <c r="AK72">
        <v>0.54724101888127297</v>
      </c>
      <c r="AL72">
        <v>18759365.279756099</v>
      </c>
      <c r="AM72">
        <v>1386.60267460366</v>
      </c>
    </row>
    <row r="73" spans="1:39" ht="14.5" x14ac:dyDescent="0.35">
      <c r="A73" t="s">
        <v>184</v>
      </c>
      <c r="B73">
        <v>1020423.03</v>
      </c>
      <c r="C73">
        <v>0.32462844169246202</v>
      </c>
      <c r="D73">
        <v>1082716.3999999999</v>
      </c>
      <c r="E73">
        <v>2.1277324163056499E-2</v>
      </c>
      <c r="F73">
        <v>0.73158132413196697</v>
      </c>
      <c r="G73">
        <v>55.79</v>
      </c>
      <c r="H73">
        <v>51.09758008</v>
      </c>
      <c r="I73">
        <v>6.1421999999999999</v>
      </c>
      <c r="J73">
        <v>16.852151220000099</v>
      </c>
      <c r="K73">
        <v>13258.303138347001</v>
      </c>
      <c r="L73">
        <v>1392.5363220199999</v>
      </c>
      <c r="M73">
        <v>1670.81884973105</v>
      </c>
      <c r="N73">
        <v>0.35632983770952098</v>
      </c>
      <c r="O73">
        <v>0.149374613617448</v>
      </c>
      <c r="P73">
        <v>4.4172928079010999E-3</v>
      </c>
      <c r="Q73">
        <v>11050.0720598597</v>
      </c>
      <c r="R73">
        <v>89.8202</v>
      </c>
      <c r="S73">
        <v>61672.182925444497</v>
      </c>
      <c r="T73">
        <v>12.8976555385092</v>
      </c>
      <c r="U73">
        <v>15.503598544870799</v>
      </c>
      <c r="V73">
        <v>13.9</v>
      </c>
      <c r="W73">
        <v>100.182469210072</v>
      </c>
      <c r="X73">
        <v>0.110765144814417</v>
      </c>
      <c r="Y73">
        <v>0.163152558883329</v>
      </c>
      <c r="Z73">
        <v>0.27744479991746801</v>
      </c>
      <c r="AA73">
        <v>194.544534110981</v>
      </c>
      <c r="AB73">
        <v>7.5005284095294504</v>
      </c>
      <c r="AC73">
        <v>1.81431003535376</v>
      </c>
      <c r="AD73">
        <v>2.8545688516196499</v>
      </c>
      <c r="AE73">
        <v>1.1920124484593799</v>
      </c>
      <c r="AF73">
        <v>86.56</v>
      </c>
      <c r="AG73">
        <v>2.71898669612552E-2</v>
      </c>
      <c r="AH73">
        <v>8.6328767123287697</v>
      </c>
      <c r="AI73">
        <v>3.1919466826319902</v>
      </c>
      <c r="AJ73">
        <v>293637.9117</v>
      </c>
      <c r="AK73">
        <v>0.65012658885308905</v>
      </c>
      <c r="AL73">
        <v>18462668.688499998</v>
      </c>
      <c r="AM73">
        <v>1392.5363220199999</v>
      </c>
    </row>
    <row r="74" spans="1:39" ht="14.5" x14ac:dyDescent="0.35">
      <c r="A74" t="s">
        <v>249</v>
      </c>
      <c r="B74">
        <v>576494.87894736801</v>
      </c>
      <c r="C74">
        <v>0.45260054187216497</v>
      </c>
      <c r="D74">
        <v>493562.33157894702</v>
      </c>
      <c r="E74">
        <v>3.3633359679147599E-3</v>
      </c>
      <c r="F74">
        <v>0.70193756712074096</v>
      </c>
      <c r="G74">
        <v>25.877094972066999</v>
      </c>
      <c r="H74">
        <v>63.682485463158002</v>
      </c>
      <c r="I74">
        <v>24.5163973684204</v>
      </c>
      <c r="J74">
        <v>1.4818353157900801</v>
      </c>
      <c r="K74">
        <v>14617.3776159218</v>
      </c>
      <c r="L74">
        <v>1115.6536074263199</v>
      </c>
      <c r="M74">
        <v>1477.53050164507</v>
      </c>
      <c r="N74">
        <v>0.63305631698885401</v>
      </c>
      <c r="O74">
        <v>0.163488190653057</v>
      </c>
      <c r="P74">
        <v>3.8471137342447502E-3</v>
      </c>
      <c r="Q74">
        <v>11037.2882658995</v>
      </c>
      <c r="R74">
        <v>91.305999999999997</v>
      </c>
      <c r="S74">
        <v>55606.774159650398</v>
      </c>
      <c r="T74">
        <v>14.284182627071299</v>
      </c>
      <c r="U74">
        <v>12.2188422165719</v>
      </c>
      <c r="V74">
        <v>10.1762631578947</v>
      </c>
      <c r="W74">
        <v>109.632935991911</v>
      </c>
      <c r="X74">
        <v>0.108367675269977</v>
      </c>
      <c r="Y74">
        <v>0.17550885342167399</v>
      </c>
      <c r="Z74">
        <v>0.28730945306233302</v>
      </c>
      <c r="AA74">
        <v>196.28236768231</v>
      </c>
      <c r="AB74">
        <v>8.9279414432185895</v>
      </c>
      <c r="AC74">
        <v>1.75737039058163</v>
      </c>
      <c r="AD74">
        <v>4.0162066587921501</v>
      </c>
      <c r="AE74">
        <v>1.0957599585235001</v>
      </c>
      <c r="AF74">
        <v>66.289473684210506</v>
      </c>
      <c r="AG74">
        <v>2.6015102283376199E-2</v>
      </c>
      <c r="AH74">
        <v>17.419736842105301</v>
      </c>
      <c r="AI74">
        <v>3.4899473856291698</v>
      </c>
      <c r="AJ74">
        <v>169463.049578948</v>
      </c>
      <c r="AK74">
        <v>0.59305190488502202</v>
      </c>
      <c r="AL74">
        <v>16307930.0683158</v>
      </c>
      <c r="AM74">
        <v>1115.6536074263199</v>
      </c>
    </row>
    <row r="75" spans="1:39" ht="14.5" x14ac:dyDescent="0.35">
      <c r="A75" t="s">
        <v>180</v>
      </c>
      <c r="B75">
        <v>400353.26717557298</v>
      </c>
      <c r="C75">
        <v>0.50166915421375402</v>
      </c>
      <c r="D75">
        <v>270826.778625954</v>
      </c>
      <c r="E75">
        <v>0</v>
      </c>
      <c r="F75">
        <v>0.70811046895737695</v>
      </c>
      <c r="G75">
        <v>24.198473282442698</v>
      </c>
      <c r="H75">
        <v>49.033082946564903</v>
      </c>
      <c r="I75">
        <v>1.54198473282443</v>
      </c>
      <c r="J75">
        <v>50.257537709923596</v>
      </c>
      <c r="K75">
        <v>11688.554282196999</v>
      </c>
      <c r="L75">
        <v>1208.00373032824</v>
      </c>
      <c r="M75">
        <v>1460.9658788505601</v>
      </c>
      <c r="N75">
        <v>0.34844934662183702</v>
      </c>
      <c r="O75">
        <v>0.14939441305409201</v>
      </c>
      <c r="P75">
        <v>2.2357539396858999E-3</v>
      </c>
      <c r="Q75">
        <v>9664.7138577577407</v>
      </c>
      <c r="R75">
        <v>76.377557251908399</v>
      </c>
      <c r="S75">
        <v>60170.674186894001</v>
      </c>
      <c r="T75">
        <v>14.5299666382155</v>
      </c>
      <c r="U75">
        <v>15.8162132148847</v>
      </c>
      <c r="V75">
        <v>11.0090076335878</v>
      </c>
      <c r="W75">
        <v>109.72866679124699</v>
      </c>
      <c r="X75">
        <v>0.115347157773685</v>
      </c>
      <c r="Y75">
        <v>0.14004645568208501</v>
      </c>
      <c r="Z75">
        <v>0.259972210406821</v>
      </c>
      <c r="AA75">
        <v>171.06721983259499</v>
      </c>
      <c r="AB75">
        <v>6.7114254769352204</v>
      </c>
      <c r="AC75">
        <v>1.45218360305549</v>
      </c>
      <c r="AD75">
        <v>3.02815642265973</v>
      </c>
      <c r="AE75">
        <v>1.18488445666399</v>
      </c>
      <c r="AF75">
        <v>63.862595419847302</v>
      </c>
      <c r="AG75">
        <v>1.6933966038708701E-2</v>
      </c>
      <c r="AH75">
        <v>10.0953435114504</v>
      </c>
      <c r="AI75">
        <v>3.0107809880133001</v>
      </c>
      <c r="AJ75">
        <v>247092.93007633599</v>
      </c>
      <c r="AK75">
        <v>0.531901376087203</v>
      </c>
      <c r="AL75">
        <v>14119817.1750382</v>
      </c>
      <c r="AM75">
        <v>1208.00373032824</v>
      </c>
    </row>
    <row r="76" spans="1:39" ht="14.5" x14ac:dyDescent="0.35">
      <c r="A76" t="s">
        <v>288</v>
      </c>
      <c r="B76">
        <v>378247.94871794898</v>
      </c>
      <c r="C76">
        <v>0.61182294362926104</v>
      </c>
      <c r="D76">
        <v>378806.20512820501</v>
      </c>
      <c r="E76">
        <v>0</v>
      </c>
      <c r="F76">
        <v>0.75017617967386396</v>
      </c>
      <c r="G76">
        <v>38.865384615384599</v>
      </c>
      <c r="H76">
        <v>18.548848775641101</v>
      </c>
      <c r="I76">
        <v>8.3855051282051896E-2</v>
      </c>
      <c r="J76">
        <v>1.3046809679489999</v>
      </c>
      <c r="K76">
        <v>12718.0146213478</v>
      </c>
      <c r="L76">
        <v>1066.004897</v>
      </c>
      <c r="M76">
        <v>1297.48867603237</v>
      </c>
      <c r="N76">
        <v>0.32963611850207197</v>
      </c>
      <c r="O76">
        <v>0.161758363632377</v>
      </c>
      <c r="P76">
        <v>9.4903430991918909E-3</v>
      </c>
      <c r="Q76">
        <v>10449.005156586099</v>
      </c>
      <c r="R76">
        <v>64.882179487179499</v>
      </c>
      <c r="S76">
        <v>66736.0164301763</v>
      </c>
      <c r="T76">
        <v>16.2029398455978</v>
      </c>
      <c r="U76">
        <v>16.429856478706</v>
      </c>
      <c r="V76">
        <v>9.2258333333333393</v>
      </c>
      <c r="W76">
        <v>115.54564866769</v>
      </c>
      <c r="X76">
        <v>0.113982401166439</v>
      </c>
      <c r="Y76">
        <v>0.195889045096523</v>
      </c>
      <c r="Z76">
        <v>0.31737715101512998</v>
      </c>
      <c r="AA76">
        <v>170.18068380195501</v>
      </c>
      <c r="AB76">
        <v>8.1643154001853695</v>
      </c>
      <c r="AC76">
        <v>1.2978984627019099</v>
      </c>
      <c r="AD76">
        <v>3.3271824593751802</v>
      </c>
      <c r="AE76">
        <v>1.05392000857636</v>
      </c>
      <c r="AF76">
        <v>59.660256410256402</v>
      </c>
      <c r="AG76">
        <v>2.4445348372781901E-2</v>
      </c>
      <c r="AH76">
        <v>7.1459615384615303</v>
      </c>
      <c r="AI76">
        <v>3.26726417207328</v>
      </c>
      <c r="AJ76">
        <v>215967.795576923</v>
      </c>
      <c r="AK76">
        <v>0.63592511596997703</v>
      </c>
      <c r="AL76">
        <v>13557465.866474399</v>
      </c>
      <c r="AM76">
        <v>1066.004897</v>
      </c>
    </row>
    <row r="77" spans="1:39" ht="14.5" x14ac:dyDescent="0.35">
      <c r="A77" t="s">
        <v>99</v>
      </c>
      <c r="B77">
        <v>-9422.4304123711299</v>
      </c>
      <c r="C77">
        <v>0.40201452480463601</v>
      </c>
      <c r="D77">
        <v>-45551.481958762903</v>
      </c>
      <c r="E77">
        <v>3.3691364595443201E-3</v>
      </c>
      <c r="F77">
        <v>0.73386602445874005</v>
      </c>
      <c r="G77">
        <v>108.644329896907</v>
      </c>
      <c r="H77">
        <v>102.573779103093</v>
      </c>
      <c r="I77">
        <v>32.969283126288701</v>
      </c>
      <c r="J77">
        <v>-20.006751989690301</v>
      </c>
      <c r="K77">
        <v>12845.8394507312</v>
      </c>
      <c r="L77">
        <v>3092.3175998144302</v>
      </c>
      <c r="M77">
        <v>3892.2441382934198</v>
      </c>
      <c r="N77">
        <v>0.515443608057227</v>
      </c>
      <c r="O77">
        <v>0.14019445541502701</v>
      </c>
      <c r="P77">
        <v>1.30098660183572E-2</v>
      </c>
      <c r="Q77">
        <v>10205.7872030873</v>
      </c>
      <c r="R77">
        <v>196.459768041237</v>
      </c>
      <c r="S77">
        <v>64629.743925299299</v>
      </c>
      <c r="T77">
        <v>15.9849626881189</v>
      </c>
      <c r="U77">
        <v>15.740207934916</v>
      </c>
      <c r="V77">
        <v>22.273865979381402</v>
      </c>
      <c r="W77">
        <v>138.83165152726301</v>
      </c>
      <c r="X77">
        <v>0.116405944585925</v>
      </c>
      <c r="Y77">
        <v>0.16836824517545901</v>
      </c>
      <c r="Z77">
        <v>0.28888294350528099</v>
      </c>
      <c r="AA77">
        <v>133.50398973836801</v>
      </c>
      <c r="AB77">
        <v>9.4612908022587892</v>
      </c>
      <c r="AC77">
        <v>1.67365507391423</v>
      </c>
      <c r="AD77">
        <v>4.4779081321518497</v>
      </c>
      <c r="AE77">
        <v>1.00351594429576</v>
      </c>
      <c r="AF77">
        <v>39.837628865979397</v>
      </c>
      <c r="AG77">
        <v>3.5640120694791499E-2</v>
      </c>
      <c r="AH77">
        <v>71.223943298969104</v>
      </c>
      <c r="AI77">
        <v>3.0746425793284602</v>
      </c>
      <c r="AJ77">
        <v>743179.29458762903</v>
      </c>
      <c r="AK77">
        <v>0.612695844468927</v>
      </c>
      <c r="AL77">
        <v>39723415.417886503</v>
      </c>
      <c r="AM77">
        <v>3092.3175998144302</v>
      </c>
    </row>
    <row r="78" spans="1:39" ht="14.5" x14ac:dyDescent="0.35">
      <c r="A78" t="s">
        <v>97</v>
      </c>
      <c r="B78">
        <v>600514.78654970799</v>
      </c>
      <c r="C78">
        <v>0.336536463022304</v>
      </c>
      <c r="D78">
        <v>655782.78070175403</v>
      </c>
      <c r="E78">
        <v>3.46189959159552E-3</v>
      </c>
      <c r="F78">
        <v>0.78575405163141698</v>
      </c>
      <c r="G78">
        <v>99.546783625730995</v>
      </c>
      <c r="H78">
        <v>120.335233081871</v>
      </c>
      <c r="I78">
        <v>45.981474619883002</v>
      </c>
      <c r="J78">
        <v>31.398220578947502</v>
      </c>
      <c r="K78">
        <v>14542.2730918577</v>
      </c>
      <c r="L78">
        <v>3447.0338666315802</v>
      </c>
      <c r="M78">
        <v>4313.7607566776996</v>
      </c>
      <c r="N78">
        <v>0.34904423893748998</v>
      </c>
      <c r="O78">
        <v>0.15395396344941101</v>
      </c>
      <c r="P78">
        <v>2.7919634175462501E-2</v>
      </c>
      <c r="Q78">
        <v>11620.419089733001</v>
      </c>
      <c r="R78">
        <v>233.22400584795301</v>
      </c>
      <c r="S78">
        <v>73188.8879829785</v>
      </c>
      <c r="T78">
        <v>15.2333029222589</v>
      </c>
      <c r="U78">
        <v>14.7799273668201</v>
      </c>
      <c r="V78">
        <v>23.585906432748601</v>
      </c>
      <c r="W78">
        <v>146.148034482383</v>
      </c>
      <c r="X78">
        <v>0.111004716594064</v>
      </c>
      <c r="Y78">
        <v>0.152080760732136</v>
      </c>
      <c r="Z78">
        <v>0.28068207676518397</v>
      </c>
      <c r="AA78">
        <v>180.13510994836099</v>
      </c>
      <c r="AB78">
        <v>6.7544323180586296</v>
      </c>
      <c r="AC78">
        <v>1.1395208389029201</v>
      </c>
      <c r="AD78">
        <v>3.4009831540018398</v>
      </c>
      <c r="AE78">
        <v>0.94527930133546501</v>
      </c>
      <c r="AF78">
        <v>23.470760233918099</v>
      </c>
      <c r="AG78">
        <v>8.43951198764398E-2</v>
      </c>
      <c r="AH78">
        <v>73.636608187134499</v>
      </c>
      <c r="AI78">
        <v>3.0678609554772098</v>
      </c>
      <c r="AJ78">
        <v>705245.27593567199</v>
      </c>
      <c r="AK78">
        <v>0.549593101326175</v>
      </c>
      <c r="AL78">
        <v>50127707.8454386</v>
      </c>
      <c r="AM78">
        <v>3447.0338666315802</v>
      </c>
    </row>
    <row r="79" spans="1:39" ht="14.5" x14ac:dyDescent="0.35">
      <c r="A79" t="s">
        <v>191</v>
      </c>
      <c r="B79">
        <v>1145314.9451371599</v>
      </c>
      <c r="C79">
        <v>0.490110576425212</v>
      </c>
      <c r="D79">
        <v>1105641.50623441</v>
      </c>
      <c r="E79">
        <v>4.2496761641591298E-3</v>
      </c>
      <c r="F79">
        <v>0.725265597070055</v>
      </c>
      <c r="G79">
        <v>35.484848484848499</v>
      </c>
      <c r="H79">
        <v>91.549356498753099</v>
      </c>
      <c r="I79">
        <v>26.9959374289277</v>
      </c>
      <c r="J79">
        <v>16.4627027655863</v>
      </c>
      <c r="K79">
        <v>13816.1901561962</v>
      </c>
      <c r="L79">
        <v>1483.0005904837899</v>
      </c>
      <c r="M79">
        <v>1878.5560773433699</v>
      </c>
      <c r="N79">
        <v>0.55885449755953598</v>
      </c>
      <c r="O79">
        <v>0.14572782829504499</v>
      </c>
      <c r="P79">
        <v>5.9652679318561302E-3</v>
      </c>
      <c r="Q79">
        <v>10907.003739197</v>
      </c>
      <c r="R79">
        <v>98.978653366583501</v>
      </c>
      <c r="S79">
        <v>61518.733825324503</v>
      </c>
      <c r="T79">
        <v>16.146230679226601</v>
      </c>
      <c r="U79">
        <v>14.983034624559499</v>
      </c>
      <c r="V79">
        <v>13.3935910224439</v>
      </c>
      <c r="W79">
        <v>110.72464345064</v>
      </c>
      <c r="X79">
        <v>0.11292950847755701</v>
      </c>
      <c r="Y79">
        <v>0.167898933369863</v>
      </c>
      <c r="Z79">
        <v>0.28313983530090597</v>
      </c>
      <c r="AA79">
        <v>163.83360245176701</v>
      </c>
      <c r="AB79">
        <v>9.7214975711003095</v>
      </c>
      <c r="AC79">
        <v>1.76326270836729</v>
      </c>
      <c r="AD79">
        <v>4.4412721554834897</v>
      </c>
      <c r="AE79">
        <v>1.17543580509718</v>
      </c>
      <c r="AF79">
        <v>34.366583541147101</v>
      </c>
      <c r="AG79">
        <v>1.9678649242994499E-2</v>
      </c>
      <c r="AH79">
        <v>39.640315789473703</v>
      </c>
      <c r="AI79">
        <v>3.2719161871514801</v>
      </c>
      <c r="AJ79">
        <v>352730.84431421198</v>
      </c>
      <c r="AK79">
        <v>0.61876167291074602</v>
      </c>
      <c r="AL79">
        <v>20489418.1598753</v>
      </c>
      <c r="AM79">
        <v>1483.0005904837899</v>
      </c>
    </row>
    <row r="80" spans="1:39" ht="14.5" x14ac:dyDescent="0.35">
      <c r="A80" t="s">
        <v>148</v>
      </c>
      <c r="B80">
        <v>252987.02702702701</v>
      </c>
      <c r="C80">
        <v>0.33485328637974598</v>
      </c>
      <c r="D80">
        <v>300538.13513513497</v>
      </c>
      <c r="E80">
        <v>1.8106811532619599E-3</v>
      </c>
      <c r="F80">
        <v>0.78489823883340004</v>
      </c>
      <c r="G80">
        <v>67.522058823529406</v>
      </c>
      <c r="H80">
        <v>56.980555979729701</v>
      </c>
      <c r="I80">
        <v>6.5945945945946001</v>
      </c>
      <c r="J80">
        <v>-20.0408412432432</v>
      </c>
      <c r="K80">
        <v>11870.852088344</v>
      </c>
      <c r="L80">
        <v>1864.68193408108</v>
      </c>
      <c r="M80">
        <v>2305.7598395215</v>
      </c>
      <c r="N80">
        <v>0.43554869236240301</v>
      </c>
      <c r="O80">
        <v>0.14823859141468801</v>
      </c>
      <c r="P80">
        <v>7.1446991838492693E-2</v>
      </c>
      <c r="Q80">
        <v>9600.0299128626702</v>
      </c>
      <c r="R80">
        <v>122.22027027027001</v>
      </c>
      <c r="S80">
        <v>63094.122256559298</v>
      </c>
      <c r="T80">
        <v>16.143040367966599</v>
      </c>
      <c r="U80">
        <v>15.256732209457899</v>
      </c>
      <c r="V80">
        <v>15.3172972972973</v>
      </c>
      <c r="W80">
        <v>121.73700737727999</v>
      </c>
      <c r="X80">
        <v>0.109400646849369</v>
      </c>
      <c r="Y80">
        <v>0.184763993295495</v>
      </c>
      <c r="Z80">
        <v>0.298081310692285</v>
      </c>
      <c r="AA80">
        <v>170.59691195350999</v>
      </c>
      <c r="AB80">
        <v>8.34305743066251</v>
      </c>
      <c r="AC80">
        <v>1.30386414510461</v>
      </c>
      <c r="AD80">
        <v>3.4665363057947398</v>
      </c>
      <c r="AE80">
        <v>1.3502686961071499</v>
      </c>
      <c r="AF80">
        <v>73.243243243243199</v>
      </c>
      <c r="AG80">
        <v>1.1018714915652501E-2</v>
      </c>
      <c r="AH80">
        <v>11.046891891891899</v>
      </c>
      <c r="AI80">
        <v>3.1471200797135799</v>
      </c>
      <c r="AJ80">
        <v>307589.03020270303</v>
      </c>
      <c r="AK80">
        <v>0.49020452701279799</v>
      </c>
      <c r="AL80">
        <v>22135363.431283802</v>
      </c>
      <c r="AM80">
        <v>1864.68193408108</v>
      </c>
    </row>
    <row r="81" spans="1:39" ht="14.5" x14ac:dyDescent="0.35">
      <c r="A81" t="s">
        <v>370</v>
      </c>
      <c r="B81">
        <v>700067.8125</v>
      </c>
      <c r="C81">
        <v>0.57661312880350901</v>
      </c>
      <c r="D81">
        <v>356280.3125</v>
      </c>
      <c r="E81">
        <v>0</v>
      </c>
      <c r="F81">
        <v>0.85401246661079699</v>
      </c>
      <c r="G81">
        <v>142.25</v>
      </c>
      <c r="H81">
        <v>35.696800687500001</v>
      </c>
      <c r="I81">
        <v>3.125</v>
      </c>
      <c r="J81">
        <v>56.781894656249897</v>
      </c>
      <c r="K81">
        <v>13405.249108283</v>
      </c>
      <c r="L81">
        <v>2419.54550475</v>
      </c>
      <c r="M81">
        <v>2962.3111866192999</v>
      </c>
      <c r="N81">
        <v>0.21214053862020099</v>
      </c>
      <c r="O81">
        <v>0.16231304346891301</v>
      </c>
      <c r="P81">
        <v>7.8902992292441201E-3</v>
      </c>
      <c r="Q81">
        <v>10949.089469906599</v>
      </c>
      <c r="R81">
        <v>148.88312500000001</v>
      </c>
      <c r="S81">
        <v>68736.228220122299</v>
      </c>
      <c r="T81">
        <v>14.711413734766801</v>
      </c>
      <c r="U81">
        <v>16.251307895035101</v>
      </c>
      <c r="V81">
        <v>18.600000000000001</v>
      </c>
      <c r="W81">
        <v>130.08309165322601</v>
      </c>
      <c r="X81">
        <v>0.120717667395193</v>
      </c>
      <c r="Y81">
        <v>0.15238269248297601</v>
      </c>
      <c r="Z81">
        <v>0.28430680350065701</v>
      </c>
      <c r="AA81">
        <v>224.16557631803701</v>
      </c>
      <c r="AB81">
        <v>6.6541127153865398</v>
      </c>
      <c r="AC81">
        <v>1.0650778319027701</v>
      </c>
      <c r="AD81">
        <v>2.5187229094149002</v>
      </c>
      <c r="AE81">
        <v>1.1970994562177999</v>
      </c>
      <c r="AF81">
        <v>151.84375</v>
      </c>
      <c r="AG81">
        <v>8.8342758664205802E-3</v>
      </c>
      <c r="AH81">
        <v>7.2946875000000002</v>
      </c>
      <c r="AI81">
        <v>3.1714284810270601</v>
      </c>
      <c r="AJ81">
        <v>462718.02156249998</v>
      </c>
      <c r="AK81">
        <v>0.60228712716923405</v>
      </c>
      <c r="AL81">
        <v>32434610.219999999</v>
      </c>
      <c r="AM81">
        <v>2419.54550475</v>
      </c>
    </row>
    <row r="82" spans="1:39" ht="14.5" x14ac:dyDescent="0.35">
      <c r="A82" t="s">
        <v>310</v>
      </c>
      <c r="B82">
        <v>1532185.06097561</v>
      </c>
      <c r="C82">
        <v>0.55622635987767899</v>
      </c>
      <c r="D82">
        <v>1392508.86585366</v>
      </c>
      <c r="E82">
        <v>1.03125782701447E-3</v>
      </c>
      <c r="F82">
        <v>0.74080902631727197</v>
      </c>
      <c r="G82">
        <v>60.524390243902403</v>
      </c>
      <c r="H82">
        <v>23.967345999999999</v>
      </c>
      <c r="I82">
        <v>0</v>
      </c>
      <c r="J82">
        <v>-56.495334329268204</v>
      </c>
      <c r="K82">
        <v>12412.582502363701</v>
      </c>
      <c r="L82">
        <v>1408.9926652926799</v>
      </c>
      <c r="M82">
        <v>1718.2166647937599</v>
      </c>
      <c r="N82">
        <v>0.28893450630531198</v>
      </c>
      <c r="O82">
        <v>0.1743995470054</v>
      </c>
      <c r="P82">
        <v>8.9003284206661606E-3</v>
      </c>
      <c r="Q82">
        <v>10178.714979038999</v>
      </c>
      <c r="R82">
        <v>102.956341463415</v>
      </c>
      <c r="S82">
        <v>56031.396862510999</v>
      </c>
      <c r="T82">
        <v>13.221090635149601</v>
      </c>
      <c r="U82">
        <v>13.685341235569901</v>
      </c>
      <c r="V82">
        <v>10.390243902439</v>
      </c>
      <c r="W82">
        <v>135.607275298122</v>
      </c>
      <c r="X82">
        <v>0.116652744197974</v>
      </c>
      <c r="Y82">
        <v>0.15553568093796399</v>
      </c>
      <c r="Z82">
        <v>0.29015243162793303</v>
      </c>
      <c r="AA82">
        <v>203.883515595951</v>
      </c>
      <c r="AB82">
        <v>5.2400426376595703</v>
      </c>
      <c r="AC82">
        <v>1.3747472210148299</v>
      </c>
      <c r="AD82">
        <v>3.0717858479631501</v>
      </c>
      <c r="AE82">
        <v>1.58352708281121</v>
      </c>
      <c r="AF82">
        <v>104.829268292683</v>
      </c>
      <c r="AG82">
        <v>1.7042668673531099E-2</v>
      </c>
      <c r="AH82">
        <v>7.6054878048780497</v>
      </c>
      <c r="AI82">
        <v>3.1219504681078001</v>
      </c>
      <c r="AJ82">
        <v>307925.30182926799</v>
      </c>
      <c r="AK82">
        <v>0.62149039386387805</v>
      </c>
      <c r="AL82">
        <v>17489237.703170702</v>
      </c>
      <c r="AM82">
        <v>1408.9926652926799</v>
      </c>
    </row>
    <row r="83" spans="1:39" ht="14.5" x14ac:dyDescent="0.35">
      <c r="A83" t="s">
        <v>754</v>
      </c>
      <c r="B83">
        <v>2401689</v>
      </c>
      <c r="C83">
        <v>0.94552455590280604</v>
      </c>
      <c r="D83">
        <v>2401689</v>
      </c>
      <c r="E83">
        <v>0</v>
      </c>
      <c r="F83">
        <v>0.76430751542335296</v>
      </c>
      <c r="G83">
        <v>90</v>
      </c>
      <c r="H83">
        <v>37.428035000000001</v>
      </c>
      <c r="I83">
        <v>1.005952</v>
      </c>
      <c r="J83">
        <v>-72.446028999999996</v>
      </c>
      <c r="K83">
        <v>16247.1661207623</v>
      </c>
      <c r="L83">
        <v>1823.7752270000001</v>
      </c>
      <c r="M83">
        <v>2603.9951131907701</v>
      </c>
      <c r="N83">
        <v>0.98358269014913102</v>
      </c>
      <c r="O83">
        <v>0.18899723161992499</v>
      </c>
      <c r="P83">
        <v>0</v>
      </c>
      <c r="Q83">
        <v>11379.122383871099</v>
      </c>
      <c r="R83">
        <v>134.30000000000001</v>
      </c>
      <c r="S83">
        <v>63465.941921072197</v>
      </c>
      <c r="T83">
        <v>16.589724497393899</v>
      </c>
      <c r="U83">
        <v>13.579860215934501</v>
      </c>
      <c r="V83">
        <v>15.2</v>
      </c>
      <c r="W83">
        <v>119.98521230263199</v>
      </c>
      <c r="X83">
        <v>0.103169030365725</v>
      </c>
      <c r="Y83">
        <v>0.25131366980480901</v>
      </c>
      <c r="Z83">
        <v>0.35617453724436499</v>
      </c>
      <c r="AA83">
        <v>223.95358482408</v>
      </c>
      <c r="AB83">
        <v>10.224295920341</v>
      </c>
      <c r="AC83">
        <v>1.5584743451318599</v>
      </c>
      <c r="AD83">
        <v>3.3929855474842099</v>
      </c>
      <c r="AE83">
        <v>1.7889716614478599</v>
      </c>
      <c r="AF83">
        <v>416</v>
      </c>
      <c r="AG83">
        <v>5.1207022677395801E-3</v>
      </c>
      <c r="AH83">
        <v>3.21</v>
      </c>
      <c r="AI83">
        <v>3.6899882247522999</v>
      </c>
      <c r="AJ83">
        <v>161458.98000000001</v>
      </c>
      <c r="AK83">
        <v>0.65529517750770006</v>
      </c>
      <c r="AL83">
        <v>29631179.079999998</v>
      </c>
      <c r="AM83">
        <v>1823.7752270000001</v>
      </c>
    </row>
    <row r="84" spans="1:39" ht="14.5" x14ac:dyDescent="0.35">
      <c r="A84" t="s">
        <v>182</v>
      </c>
      <c r="B84">
        <v>629941.523489933</v>
      </c>
      <c r="C84">
        <v>0.30363866195459899</v>
      </c>
      <c r="D84">
        <v>640727.96644295298</v>
      </c>
      <c r="E84">
        <v>4.7393932013165604E-3</v>
      </c>
      <c r="F84">
        <v>0.79672946330857297</v>
      </c>
      <c r="G84">
        <v>193.12080536912799</v>
      </c>
      <c r="H84">
        <v>91.970176704698005</v>
      </c>
      <c r="I84">
        <v>5.03597315436242</v>
      </c>
      <c r="J84">
        <v>6.11735324832215</v>
      </c>
      <c r="K84">
        <v>12533.554513834601</v>
      </c>
      <c r="L84">
        <v>4359.50185039598</v>
      </c>
      <c r="M84">
        <v>5177.90904461644</v>
      </c>
      <c r="N84">
        <v>0.14896413272294801</v>
      </c>
      <c r="O84">
        <v>0.12996335709475501</v>
      </c>
      <c r="P84">
        <v>3.2667421817041999E-2</v>
      </c>
      <c r="Q84">
        <v>10552.5326196896</v>
      </c>
      <c r="R84">
        <v>249.23275167785201</v>
      </c>
      <c r="S84">
        <v>73203.448456040205</v>
      </c>
      <c r="T84">
        <v>16.2920673594775</v>
      </c>
      <c r="U84">
        <v>17.491689278586001</v>
      </c>
      <c r="V84">
        <v>28.205570469798602</v>
      </c>
      <c r="W84">
        <v>154.56173294080099</v>
      </c>
      <c r="X84">
        <v>0.11400565179372001</v>
      </c>
      <c r="Y84">
        <v>0.162958108060726</v>
      </c>
      <c r="Z84">
        <v>0.28533893690666801</v>
      </c>
      <c r="AA84">
        <v>153.974279034071</v>
      </c>
      <c r="AB84">
        <v>5.9866980573450297</v>
      </c>
      <c r="AC84">
        <v>1.12567122987063</v>
      </c>
      <c r="AD84">
        <v>2.7893460369938001</v>
      </c>
      <c r="AE84">
        <v>1.07520593134778</v>
      </c>
      <c r="AF84">
        <v>40.523489932885902</v>
      </c>
      <c r="AG84">
        <v>7.2833579650099498E-2</v>
      </c>
      <c r="AH84">
        <v>88.7019463087248</v>
      </c>
      <c r="AI84">
        <v>3.1190749023557802</v>
      </c>
      <c r="AJ84">
        <v>929378.44355704298</v>
      </c>
      <c r="AK84">
        <v>0.53930312079270804</v>
      </c>
      <c r="AL84">
        <v>54640054.095100701</v>
      </c>
      <c r="AM84">
        <v>4359.50185039598</v>
      </c>
    </row>
    <row r="85" spans="1:39" ht="14.5" x14ac:dyDescent="0.35">
      <c r="A85" t="s">
        <v>118</v>
      </c>
      <c r="B85">
        <v>209906.67424242399</v>
      </c>
      <c r="C85">
        <v>0.64135426867672696</v>
      </c>
      <c r="D85">
        <v>195822.431818182</v>
      </c>
      <c r="E85">
        <v>5.3961831788185903E-4</v>
      </c>
      <c r="F85">
        <v>0.68279927802777796</v>
      </c>
      <c r="G85">
        <v>30.8712121212121</v>
      </c>
      <c r="H85">
        <v>21.888149219696999</v>
      </c>
      <c r="I85">
        <v>0.54545454545454497</v>
      </c>
      <c r="J85">
        <v>23.6636559772728</v>
      </c>
      <c r="K85">
        <v>13436.227407471401</v>
      </c>
      <c r="L85">
        <v>1166.33347091667</v>
      </c>
      <c r="M85">
        <v>1422.98364564036</v>
      </c>
      <c r="N85">
        <v>0.38624228264863902</v>
      </c>
      <c r="O85">
        <v>0.16052594255299199</v>
      </c>
      <c r="P85">
        <v>5.0566013547186399E-4</v>
      </c>
      <c r="Q85">
        <v>11012.8614592261</v>
      </c>
      <c r="R85">
        <v>76.941136363636403</v>
      </c>
      <c r="S85">
        <v>57041.279293596097</v>
      </c>
      <c r="T85">
        <v>16.441336992171301</v>
      </c>
      <c r="U85">
        <v>15.158776254673199</v>
      </c>
      <c r="V85">
        <v>11.073863636363599</v>
      </c>
      <c r="W85">
        <v>105.32308408483</v>
      </c>
      <c r="X85">
        <v>0.13121660670305799</v>
      </c>
      <c r="Y85">
        <v>0.19219069568604699</v>
      </c>
      <c r="Z85">
        <v>0.327955807820276</v>
      </c>
      <c r="AA85">
        <v>193.34495238030499</v>
      </c>
      <c r="AB85">
        <v>7.2054444890096496</v>
      </c>
      <c r="AC85">
        <v>1.27373138010736</v>
      </c>
      <c r="AD85">
        <v>3.56467559113785</v>
      </c>
      <c r="AE85">
        <v>1.31007600250701</v>
      </c>
      <c r="AF85">
        <v>112.719696969697</v>
      </c>
      <c r="AG85">
        <v>2.06211744406525E-2</v>
      </c>
      <c r="AH85">
        <v>8.3063636363636508</v>
      </c>
      <c r="AI85">
        <v>2.9315768881442299</v>
      </c>
      <c r="AJ85">
        <v>272469.23674242402</v>
      </c>
      <c r="AK85">
        <v>0.58655290698389595</v>
      </c>
      <c r="AL85">
        <v>15671121.748181799</v>
      </c>
      <c r="AM85">
        <v>1166.33347091667</v>
      </c>
    </row>
    <row r="86" spans="1:39" ht="14.5" x14ac:dyDescent="0.35">
      <c r="A86" t="s">
        <v>266</v>
      </c>
      <c r="B86">
        <v>798523.80888888903</v>
      </c>
      <c r="C86">
        <v>0.58392158927328297</v>
      </c>
      <c r="D86">
        <v>810611.77333333297</v>
      </c>
      <c r="E86">
        <v>0</v>
      </c>
      <c r="F86">
        <v>0.73994211381278596</v>
      </c>
      <c r="G86">
        <v>94.564444444444405</v>
      </c>
      <c r="H86">
        <v>34.277796164444403</v>
      </c>
      <c r="I86">
        <v>8.0713934844444406</v>
      </c>
      <c r="J86">
        <v>24.010771519999999</v>
      </c>
      <c r="K86">
        <v>13234.595768057499</v>
      </c>
      <c r="L86">
        <v>1474.9048623911101</v>
      </c>
      <c r="M86">
        <v>1740.0457350087399</v>
      </c>
      <c r="N86">
        <v>0.31326879766773202</v>
      </c>
      <c r="O86">
        <v>0.13298738264364399</v>
      </c>
      <c r="P86">
        <v>1.28969825817523E-2</v>
      </c>
      <c r="Q86">
        <v>11217.963561165099</v>
      </c>
      <c r="R86">
        <v>100.50879999999999</v>
      </c>
      <c r="S86">
        <v>61167.6039577298</v>
      </c>
      <c r="T86">
        <v>16.6942153876631</v>
      </c>
      <c r="U86">
        <v>14.674385351244</v>
      </c>
      <c r="V86">
        <v>11.7708888888889</v>
      </c>
      <c r="W86">
        <v>125.30106063471101</v>
      </c>
      <c r="X86">
        <v>0.120144721731981</v>
      </c>
      <c r="Y86">
        <v>0.178359371862789</v>
      </c>
      <c r="Z86">
        <v>0.30383175021583397</v>
      </c>
      <c r="AA86">
        <v>147.23263474556501</v>
      </c>
      <c r="AB86">
        <v>8.3934872955264499</v>
      </c>
      <c r="AC86">
        <v>1.8126094395749099</v>
      </c>
      <c r="AD86">
        <v>4.0486675137591499</v>
      </c>
      <c r="AE86">
        <v>1.1421164901152301</v>
      </c>
      <c r="AF86">
        <v>59.364444444444402</v>
      </c>
      <c r="AG86">
        <v>5.4961271450731701E-2</v>
      </c>
      <c r="AH86">
        <v>13.2052444444444</v>
      </c>
      <c r="AI86">
        <v>2.8275410061836199</v>
      </c>
      <c r="AJ86">
        <v>371286.43320000003</v>
      </c>
      <c r="AK86">
        <v>0.60756563289111498</v>
      </c>
      <c r="AL86">
        <v>19519769.650088899</v>
      </c>
      <c r="AM86">
        <v>1474.9048623911101</v>
      </c>
    </row>
    <row r="87" spans="1:39" ht="14.5" x14ac:dyDescent="0.35">
      <c r="A87" t="s">
        <v>129</v>
      </c>
      <c r="B87">
        <v>290015.60112359503</v>
      </c>
      <c r="C87">
        <v>0.65587732495722895</v>
      </c>
      <c r="D87">
        <v>278976.353932584</v>
      </c>
      <c r="E87">
        <v>2.30690442740948E-3</v>
      </c>
      <c r="F87">
        <v>0.77765103492484999</v>
      </c>
      <c r="G87">
        <v>28.7921348314607</v>
      </c>
      <c r="H87">
        <v>10.7673623651685</v>
      </c>
      <c r="I87">
        <v>0.106741573033708</v>
      </c>
      <c r="J87">
        <v>-6.2719831348315003</v>
      </c>
      <c r="K87">
        <v>14009.633579536299</v>
      </c>
      <c r="L87">
        <v>875.514206303371</v>
      </c>
      <c r="M87">
        <v>1067.87705227589</v>
      </c>
      <c r="N87">
        <v>0.30903420049165098</v>
      </c>
      <c r="O87">
        <v>0.176290161533314</v>
      </c>
      <c r="P87">
        <v>4.5312286320014399E-3</v>
      </c>
      <c r="Q87">
        <v>11485.9975667123</v>
      </c>
      <c r="R87">
        <v>67.614382022471901</v>
      </c>
      <c r="S87">
        <v>61083.8984492362</v>
      </c>
      <c r="T87">
        <v>15.8783783783784</v>
      </c>
      <c r="U87">
        <v>12.9486387380186</v>
      </c>
      <c r="V87">
        <v>8.1256741573033704</v>
      </c>
      <c r="W87">
        <v>107.74665453652899</v>
      </c>
      <c r="X87">
        <v>0.120623438892273</v>
      </c>
      <c r="Y87">
        <v>0.17218341646251301</v>
      </c>
      <c r="Z87">
        <v>0.29739157432168301</v>
      </c>
      <c r="AA87">
        <v>183.66961126940799</v>
      </c>
      <c r="AB87">
        <v>6.5744376621425102</v>
      </c>
      <c r="AC87">
        <v>1.58370086446546</v>
      </c>
      <c r="AD87">
        <v>3.10162959978868</v>
      </c>
      <c r="AE87">
        <v>1.04336374362786</v>
      </c>
      <c r="AF87">
        <v>63.348314606741603</v>
      </c>
      <c r="AG87">
        <v>2.85669692512357E-2</v>
      </c>
      <c r="AH87">
        <v>6.8837078651685397</v>
      </c>
      <c r="AI87">
        <v>3.8640009207444002</v>
      </c>
      <c r="AJ87">
        <v>135807.60994381999</v>
      </c>
      <c r="AK87">
        <v>0.63037041342254696</v>
      </c>
      <c r="AL87">
        <v>12265633.223988799</v>
      </c>
      <c r="AM87">
        <v>875.514206303371</v>
      </c>
    </row>
    <row r="88" spans="1:39" ht="14.5" x14ac:dyDescent="0.35">
      <c r="A88" t="s">
        <v>123</v>
      </c>
      <c r="B88">
        <v>779330.74705882301</v>
      </c>
      <c r="C88">
        <v>0.44931556012606799</v>
      </c>
      <c r="D88">
        <v>725660.00588235306</v>
      </c>
      <c r="E88">
        <v>4.2628909168084504E-3</v>
      </c>
      <c r="F88">
        <v>0.76189534254609403</v>
      </c>
      <c r="G88">
        <v>56.111764705882401</v>
      </c>
      <c r="H88">
        <v>40.484582247058803</v>
      </c>
      <c r="I88">
        <v>3.8451764705882301</v>
      </c>
      <c r="J88">
        <v>52.227616676470603</v>
      </c>
      <c r="K88">
        <v>13591.876658277801</v>
      </c>
      <c r="L88">
        <v>2041.1944307352901</v>
      </c>
      <c r="M88">
        <v>2427.0546346256201</v>
      </c>
      <c r="N88">
        <v>0.224277482735974</v>
      </c>
      <c r="O88">
        <v>0.12816462337051199</v>
      </c>
      <c r="P88">
        <v>7.8155230675780608E-3</v>
      </c>
      <c r="Q88">
        <v>11431.0005808325</v>
      </c>
      <c r="R88">
        <v>134.27711764705899</v>
      </c>
      <c r="S88">
        <v>70301.327897837196</v>
      </c>
      <c r="T88">
        <v>14.367609390763899</v>
      </c>
      <c r="U88">
        <v>15.2013572118853</v>
      </c>
      <c r="V88">
        <v>15.182470588235301</v>
      </c>
      <c r="W88">
        <v>134.44415511115801</v>
      </c>
      <c r="X88">
        <v>0.11311315621888</v>
      </c>
      <c r="Y88">
        <v>0.160722512785165</v>
      </c>
      <c r="Z88">
        <v>0.27835541263388103</v>
      </c>
      <c r="AA88">
        <v>138.307762868244</v>
      </c>
      <c r="AB88">
        <v>9.3236090465368999</v>
      </c>
      <c r="AC88">
        <v>1.7733864211141901</v>
      </c>
      <c r="AD88">
        <v>4.3960746637608104</v>
      </c>
      <c r="AE88">
        <v>1.1007857537922701</v>
      </c>
      <c r="AF88">
        <v>58.294117647058798</v>
      </c>
      <c r="AG88">
        <v>3.0617385435681099E-2</v>
      </c>
      <c r="AH88">
        <v>29.755647058823499</v>
      </c>
      <c r="AI88">
        <v>3.0199430811385399</v>
      </c>
      <c r="AJ88">
        <v>468596.286882354</v>
      </c>
      <c r="AK88">
        <v>0.55612570227599201</v>
      </c>
      <c r="AL88">
        <v>27743662.938117601</v>
      </c>
      <c r="AM88">
        <v>2041.1944307352901</v>
      </c>
    </row>
    <row r="89" spans="1:39" ht="14.5" x14ac:dyDescent="0.35">
      <c r="A89" t="s">
        <v>346</v>
      </c>
      <c r="B89">
        <v>-147466.17857142899</v>
      </c>
      <c r="C89">
        <v>0.369853384911844</v>
      </c>
      <c r="D89">
        <v>-308810.28571428597</v>
      </c>
      <c r="E89">
        <v>3.1736636615878099E-3</v>
      </c>
      <c r="F89">
        <v>0.72315902803693</v>
      </c>
      <c r="G89">
        <v>23.8928571428571</v>
      </c>
      <c r="H89">
        <v>25.7786715714286</v>
      </c>
      <c r="I89">
        <v>4.5714285714285703</v>
      </c>
      <c r="J89">
        <v>25.7691105</v>
      </c>
      <c r="K89">
        <v>13782.6712616941</v>
      </c>
      <c r="L89">
        <v>961.443102214286</v>
      </c>
      <c r="M89">
        <v>1158.0568680235001</v>
      </c>
      <c r="N89">
        <v>0.218954258054705</v>
      </c>
      <c r="O89">
        <v>0.15622681301063901</v>
      </c>
      <c r="P89">
        <v>8.7759585956884798E-3</v>
      </c>
      <c r="Q89">
        <v>11442.662774635</v>
      </c>
      <c r="R89">
        <v>61.418928571428602</v>
      </c>
      <c r="S89">
        <v>61231.5807714002</v>
      </c>
      <c r="T89">
        <v>15.7617765579481</v>
      </c>
      <c r="U89">
        <v>15.653856629819799</v>
      </c>
      <c r="V89">
        <v>8.375</v>
      </c>
      <c r="W89">
        <v>114.799176383795</v>
      </c>
      <c r="X89">
        <v>0.11885478501226</v>
      </c>
      <c r="Y89">
        <v>0.185314202534931</v>
      </c>
      <c r="Z89">
        <v>0.307630991758372</v>
      </c>
      <c r="AA89">
        <v>184.11590231187799</v>
      </c>
      <c r="AB89">
        <v>8.4360978780282405</v>
      </c>
      <c r="AC89">
        <v>1.5816531829576499</v>
      </c>
      <c r="AD89">
        <v>3.3370875834136098</v>
      </c>
      <c r="AE89">
        <v>1.13831020634216</v>
      </c>
      <c r="AF89">
        <v>123.28571428571399</v>
      </c>
      <c r="AG89">
        <v>7.9941831805185798E-2</v>
      </c>
      <c r="AH89">
        <v>3.41464285714286</v>
      </c>
      <c r="AI89">
        <v>3.5954655615268201</v>
      </c>
      <c r="AJ89">
        <v>178300.438214286</v>
      </c>
      <c r="AK89">
        <v>0.59630805870973902</v>
      </c>
      <c r="AL89">
        <v>13251254.214642899</v>
      </c>
      <c r="AM89">
        <v>961.443102214286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8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/>
    </sheetView>
  </sheetViews>
  <sheetFormatPr defaultColWidth="9.1796875" defaultRowHeight="12.5" x14ac:dyDescent="0.25"/>
  <cols>
    <col min="1" max="1" width="9.1796875" style="35"/>
    <col min="2" max="12" width="9.453125" style="35" bestFit="1" customWidth="1"/>
    <col min="13" max="13" width="9.453125" style="35" customWidth="1"/>
    <col min="14" max="37" width="9.453125" style="35" bestFit="1" customWidth="1"/>
    <col min="38" max="38" width="10" style="35" bestFit="1" customWidth="1"/>
    <col min="39" max="39" width="9.453125" style="35" bestFit="1" customWidth="1"/>
    <col min="40" max="16384" width="9.1796875" style="35"/>
  </cols>
  <sheetData>
    <row r="1" spans="1:39" x14ac:dyDescent="0.25">
      <c r="A1" s="34" t="s">
        <v>1450</v>
      </c>
      <c r="B1" s="34" t="s">
        <v>1429</v>
      </c>
      <c r="C1" s="34" t="s">
        <v>66</v>
      </c>
      <c r="D1" s="34" t="s">
        <v>1430</v>
      </c>
      <c r="E1" s="34" t="s">
        <v>68</v>
      </c>
      <c r="F1" s="34" t="s">
        <v>69</v>
      </c>
      <c r="G1" s="34" t="s">
        <v>1431</v>
      </c>
      <c r="H1" s="34" t="s">
        <v>1448</v>
      </c>
      <c r="I1" s="34" t="s">
        <v>1449</v>
      </c>
      <c r="J1" s="34" t="s">
        <v>64</v>
      </c>
      <c r="K1" s="34" t="s">
        <v>1432</v>
      </c>
      <c r="L1" s="34" t="s">
        <v>1433</v>
      </c>
      <c r="M1" s="34" t="s">
        <v>1489</v>
      </c>
      <c r="N1" s="34" t="s">
        <v>1434</v>
      </c>
      <c r="O1" s="34" t="s">
        <v>1435</v>
      </c>
      <c r="P1" s="34" t="s">
        <v>1436</v>
      </c>
      <c r="Q1" s="34" t="s">
        <v>1437</v>
      </c>
      <c r="R1" s="34" t="s">
        <v>1438</v>
      </c>
      <c r="S1" s="34" t="s">
        <v>1439</v>
      </c>
      <c r="T1" s="34" t="s">
        <v>1440</v>
      </c>
      <c r="U1" s="34" t="s">
        <v>78</v>
      </c>
      <c r="V1" s="34" t="s">
        <v>1441</v>
      </c>
      <c r="W1" s="34" t="s">
        <v>80</v>
      </c>
      <c r="X1" s="34" t="s">
        <v>81</v>
      </c>
      <c r="Y1" s="34" t="s">
        <v>82</v>
      </c>
      <c r="Z1" s="34" t="s">
        <v>83</v>
      </c>
      <c r="AA1" s="34" t="s">
        <v>84</v>
      </c>
      <c r="AB1" s="34" t="s">
        <v>85</v>
      </c>
      <c r="AC1" s="34" t="s">
        <v>86</v>
      </c>
      <c r="AD1" s="34" t="s">
        <v>87</v>
      </c>
      <c r="AE1" s="34" t="s">
        <v>1442</v>
      </c>
      <c r="AF1" s="34" t="s">
        <v>1443</v>
      </c>
      <c r="AG1" s="34" t="s">
        <v>1444</v>
      </c>
      <c r="AH1" s="34" t="s">
        <v>1445</v>
      </c>
      <c r="AI1" s="34" t="s">
        <v>90</v>
      </c>
      <c r="AJ1" s="34" t="s">
        <v>91</v>
      </c>
      <c r="AK1" s="34" t="s">
        <v>92</v>
      </c>
      <c r="AL1" s="34" t="s">
        <v>1446</v>
      </c>
      <c r="AM1" s="34" t="s">
        <v>1447</v>
      </c>
    </row>
    <row r="2" spans="1:39" ht="14.5" x14ac:dyDescent="0.35">
      <c r="A2" t="s">
        <v>94</v>
      </c>
      <c r="B2">
        <v>801179.5</v>
      </c>
      <c r="C2">
        <v>0.53246451588086496</v>
      </c>
      <c r="D2">
        <v>747763.3</v>
      </c>
      <c r="E2">
        <v>7.7460792320699998E-3</v>
      </c>
      <c r="F2">
        <v>0.72203071570150501</v>
      </c>
      <c r="G2">
        <v>39.578947368421098</v>
      </c>
      <c r="H2">
        <v>27.317832200000002</v>
      </c>
      <c r="I2">
        <v>3.91707245</v>
      </c>
      <c r="J2">
        <v>-27.27751825</v>
      </c>
      <c r="K2">
        <v>15743.8318173843</v>
      </c>
      <c r="L2">
        <v>1115.4972994</v>
      </c>
      <c r="M2">
        <v>1570.75008681294</v>
      </c>
      <c r="N2">
        <v>0.94320023653658303</v>
      </c>
      <c r="O2">
        <v>0.17483120672268701</v>
      </c>
      <c r="P2">
        <v>6.1176261956623096E-4</v>
      </c>
      <c r="Q2">
        <v>11180.7740912711</v>
      </c>
      <c r="R2">
        <v>84.001000000000005</v>
      </c>
      <c r="S2">
        <v>59047.5119820002</v>
      </c>
      <c r="T2">
        <v>15.0938679301437</v>
      </c>
      <c r="U2">
        <v>13.279571664623001</v>
      </c>
      <c r="V2">
        <v>11.694000000000001</v>
      </c>
      <c r="W2">
        <v>95.390567761245094</v>
      </c>
      <c r="X2">
        <v>0.10719159770621201</v>
      </c>
      <c r="Y2">
        <v>0.19461580511701501</v>
      </c>
      <c r="Z2">
        <v>0.30586107583245697</v>
      </c>
      <c r="AA2">
        <v>199.695508110882</v>
      </c>
      <c r="AB2">
        <v>8.9948604281382902</v>
      </c>
      <c r="AC2">
        <v>1.61019015773941</v>
      </c>
      <c r="AD2">
        <v>4.1400805217099297</v>
      </c>
      <c r="AE2">
        <v>1.24839998400934</v>
      </c>
      <c r="AF2">
        <v>144.15</v>
      </c>
      <c r="AG2">
        <v>1.82579715521946E-2</v>
      </c>
      <c r="AH2">
        <v>5.3125</v>
      </c>
      <c r="AI2">
        <v>3.60155428762106</v>
      </c>
      <c r="AJ2">
        <v>128299.1575</v>
      </c>
      <c r="AK2">
        <v>0.628782338045345</v>
      </c>
      <c r="AL2">
        <v>17562201.874499999</v>
      </c>
      <c r="AM2">
        <v>1115.4972994</v>
      </c>
    </row>
    <row r="3" spans="1:39" ht="14.5" x14ac:dyDescent="0.35">
      <c r="A3" t="s">
        <v>96</v>
      </c>
      <c r="B3">
        <v>604157.35</v>
      </c>
      <c r="C3">
        <v>0.26705023010284401</v>
      </c>
      <c r="D3">
        <v>-561170.15</v>
      </c>
      <c r="E3">
        <v>2.2617066637171902E-3</v>
      </c>
      <c r="F3">
        <v>0.70984931344290902</v>
      </c>
      <c r="G3">
        <v>205.31578947368399</v>
      </c>
      <c r="H3">
        <v>3489.9902103499999</v>
      </c>
      <c r="I3">
        <v>1289.77052245</v>
      </c>
      <c r="J3">
        <v>-303.21533975</v>
      </c>
      <c r="K3">
        <v>18725.023488501502</v>
      </c>
      <c r="L3">
        <v>11636.529097750001</v>
      </c>
      <c r="M3">
        <v>17035.9529596012</v>
      </c>
      <c r="N3">
        <v>0.91438070985508502</v>
      </c>
      <c r="O3">
        <v>0.195617281104908</v>
      </c>
      <c r="P3">
        <v>8.9650077118074004E-2</v>
      </c>
      <c r="Q3">
        <v>12790.260761855299</v>
      </c>
      <c r="R3">
        <v>822.48299999999995</v>
      </c>
      <c r="S3">
        <v>70357.488550523194</v>
      </c>
      <c r="T3">
        <v>13.2523103820991</v>
      </c>
      <c r="U3">
        <v>14.1480481636095</v>
      </c>
      <c r="V3">
        <v>127.50449999999999</v>
      </c>
      <c r="W3">
        <v>91.263673813473204</v>
      </c>
      <c r="X3">
        <v>0.114574453464206</v>
      </c>
      <c r="Y3">
        <v>0.15122567810406201</v>
      </c>
      <c r="Z3">
        <v>0.27419218641165999</v>
      </c>
      <c r="AA3">
        <v>200.58154200390501</v>
      </c>
      <c r="AB3">
        <v>8.7837087917496302</v>
      </c>
      <c r="AC3">
        <v>1.64287023483992</v>
      </c>
      <c r="AD3">
        <v>3.8310447657602098</v>
      </c>
      <c r="AE3">
        <v>0.79128298297719302</v>
      </c>
      <c r="AF3">
        <v>38.578947368421098</v>
      </c>
      <c r="AG3">
        <v>0.187842600151955</v>
      </c>
      <c r="AH3">
        <v>103.803157894737</v>
      </c>
      <c r="AI3">
        <v>3.5608818288767301</v>
      </c>
      <c r="AJ3">
        <v>2247412.2689999999</v>
      </c>
      <c r="AK3">
        <v>0.56156232962562702</v>
      </c>
      <c r="AL3">
        <v>217894280.68000001</v>
      </c>
      <c r="AM3">
        <v>11636.529097750001</v>
      </c>
    </row>
    <row r="4" spans="1:39" ht="14.5" x14ac:dyDescent="0.35">
      <c r="A4" t="s">
        <v>98</v>
      </c>
      <c r="B4">
        <v>-214480.15</v>
      </c>
      <c r="C4">
        <v>0.35028499515939998</v>
      </c>
      <c r="D4">
        <v>-244671.25</v>
      </c>
      <c r="E4">
        <v>2.4324802643410901E-3</v>
      </c>
      <c r="F4">
        <v>0.74511253921656995</v>
      </c>
      <c r="G4">
        <v>62.052631578947398</v>
      </c>
      <c r="H4">
        <v>313.50681179999998</v>
      </c>
      <c r="I4">
        <v>118.91047055</v>
      </c>
      <c r="J4">
        <v>-166.86199540000001</v>
      </c>
      <c r="K4">
        <v>15251.1999703653</v>
      </c>
      <c r="L4">
        <v>2920.30431645</v>
      </c>
      <c r="M4">
        <v>4223.4443333899699</v>
      </c>
      <c r="N4">
        <v>0.96076023505341401</v>
      </c>
      <c r="O4">
        <v>0.19070005264964501</v>
      </c>
      <c r="P4">
        <v>3.0085973936033201E-2</v>
      </c>
      <c r="Q4">
        <v>10545.455696524201</v>
      </c>
      <c r="R4">
        <v>207.0675</v>
      </c>
      <c r="S4">
        <v>62593.6442512707</v>
      </c>
      <c r="T4">
        <v>13.5368901445181</v>
      </c>
      <c r="U4">
        <v>14.1031514672752</v>
      </c>
      <c r="V4">
        <v>27.140499999999999</v>
      </c>
      <c r="W4">
        <v>107.59950319448799</v>
      </c>
      <c r="X4">
        <v>0.112346743813212</v>
      </c>
      <c r="Y4">
        <v>0.17571771524728499</v>
      </c>
      <c r="Z4">
        <v>0.29168018288734798</v>
      </c>
      <c r="AA4">
        <v>195.751568348506</v>
      </c>
      <c r="AB4">
        <v>8.2393056439807193</v>
      </c>
      <c r="AC4">
        <v>1.3532651595374601</v>
      </c>
      <c r="AD4">
        <v>3.62240903787719</v>
      </c>
      <c r="AE4">
        <v>1.0330815351639799</v>
      </c>
      <c r="AF4">
        <v>15.45</v>
      </c>
      <c r="AG4">
        <v>6.6023458641007601E-2</v>
      </c>
      <c r="AH4">
        <v>99.385000000000005</v>
      </c>
      <c r="AI4">
        <v>3.47437602911815</v>
      </c>
      <c r="AJ4">
        <v>537512.58550000004</v>
      </c>
      <c r="AK4">
        <v>0.65761867893316495</v>
      </c>
      <c r="AL4">
        <v>44538145.104500003</v>
      </c>
      <c r="AM4">
        <v>2920.30431645</v>
      </c>
    </row>
    <row r="5" spans="1:39" ht="14.5" x14ac:dyDescent="0.35">
      <c r="A5" t="s">
        <v>100</v>
      </c>
      <c r="B5">
        <v>1062354.8500000001</v>
      </c>
      <c r="C5">
        <v>0.397919384336342</v>
      </c>
      <c r="D5">
        <v>1041104.45</v>
      </c>
      <c r="E5">
        <v>3.88764535786351E-3</v>
      </c>
      <c r="F5">
        <v>0.75917390251422301</v>
      </c>
      <c r="G5">
        <v>87.8</v>
      </c>
      <c r="H5">
        <v>70.726512450000001</v>
      </c>
      <c r="I5">
        <v>5.6227904500000001</v>
      </c>
      <c r="J5">
        <v>-7.9810357500000197</v>
      </c>
      <c r="K5">
        <v>12157.0787004908</v>
      </c>
      <c r="L5">
        <v>2409.0316333000001</v>
      </c>
      <c r="M5">
        <v>2968.75198452615</v>
      </c>
      <c r="N5">
        <v>0.37038092803195899</v>
      </c>
      <c r="O5">
        <v>0.15866229019849501</v>
      </c>
      <c r="P5">
        <v>2.0482070873602098E-2</v>
      </c>
      <c r="Q5">
        <v>9865.0164482078108</v>
      </c>
      <c r="R5">
        <v>150.67699999999999</v>
      </c>
      <c r="S5">
        <v>64040.438623678499</v>
      </c>
      <c r="T5">
        <v>15.242206839796401</v>
      </c>
      <c r="U5">
        <v>15.9880514829735</v>
      </c>
      <c r="V5">
        <v>17.821000000000002</v>
      </c>
      <c r="W5">
        <v>135.17937451882599</v>
      </c>
      <c r="X5">
        <v>0.116604411557445</v>
      </c>
      <c r="Y5">
        <v>0.16570639373486801</v>
      </c>
      <c r="Z5">
        <v>0.28713108279419203</v>
      </c>
      <c r="AA5">
        <v>166.504745913417</v>
      </c>
      <c r="AB5">
        <v>6.72517911063954</v>
      </c>
      <c r="AC5">
        <v>1.2324381561705999</v>
      </c>
      <c r="AD5">
        <v>3.3050075090647302</v>
      </c>
      <c r="AE5">
        <v>1.1914332443808</v>
      </c>
      <c r="AF5">
        <v>58.4</v>
      </c>
      <c r="AG5">
        <v>2.3298290397725501E-2</v>
      </c>
      <c r="AH5">
        <v>24.0855</v>
      </c>
      <c r="AI5">
        <v>3.0939793612826199</v>
      </c>
      <c r="AJ5">
        <v>469657.02649999998</v>
      </c>
      <c r="AK5">
        <v>0.54836118637215803</v>
      </c>
      <c r="AL5">
        <v>29286787.158</v>
      </c>
      <c r="AM5">
        <v>2409.0316333000001</v>
      </c>
    </row>
    <row r="6" spans="1:39" ht="14.5" x14ac:dyDescent="0.35">
      <c r="A6" t="s">
        <v>102</v>
      </c>
      <c r="B6">
        <v>-995667.7</v>
      </c>
      <c r="C6">
        <v>0.34287852776379102</v>
      </c>
      <c r="D6">
        <v>-918671.85</v>
      </c>
      <c r="E6">
        <v>1.7276536322661401E-3</v>
      </c>
      <c r="F6">
        <v>0.75479030012368598</v>
      </c>
      <c r="G6">
        <v>64.3333333333333</v>
      </c>
      <c r="H6">
        <v>399.85245079999999</v>
      </c>
      <c r="I6">
        <v>155.9967475</v>
      </c>
      <c r="J6">
        <v>-195.03951925000001</v>
      </c>
      <c r="K6">
        <v>16189.347013270801</v>
      </c>
      <c r="L6">
        <v>2899.6846288500001</v>
      </c>
      <c r="M6">
        <v>4156.28630727154</v>
      </c>
      <c r="N6">
        <v>0.96119445217232902</v>
      </c>
      <c r="O6">
        <v>0.18290667847914999</v>
      </c>
      <c r="P6">
        <v>2.3361001443410499E-2</v>
      </c>
      <c r="Q6">
        <v>11294.6984916246</v>
      </c>
      <c r="R6">
        <v>205.97749999999999</v>
      </c>
      <c r="S6">
        <v>62220.030117367198</v>
      </c>
      <c r="T6">
        <v>13.7607262929203</v>
      </c>
      <c r="U6">
        <v>14.0776765853066</v>
      </c>
      <c r="V6">
        <v>28.686499999999999</v>
      </c>
      <c r="W6">
        <v>101.08185483938399</v>
      </c>
      <c r="X6">
        <v>0.111987553706661</v>
      </c>
      <c r="Y6">
        <v>0.16691619198539601</v>
      </c>
      <c r="Z6">
        <v>0.28450801698078199</v>
      </c>
      <c r="AA6">
        <v>193.32145448600701</v>
      </c>
      <c r="AB6">
        <v>8.62443119585601</v>
      </c>
      <c r="AC6">
        <v>1.52328082112666</v>
      </c>
      <c r="AD6">
        <v>3.7610199756052398</v>
      </c>
      <c r="AE6">
        <v>1.0144336057849801</v>
      </c>
      <c r="AF6">
        <v>31.1</v>
      </c>
      <c r="AG6">
        <v>8.0232906589807904E-2</v>
      </c>
      <c r="AH6">
        <v>79.404499999999999</v>
      </c>
      <c r="AI6">
        <v>3.4364851369000302</v>
      </c>
      <c r="AJ6">
        <v>566377.91399999999</v>
      </c>
      <c r="AK6">
        <v>0.646192973777447</v>
      </c>
      <c r="AL6">
        <v>46944000.685500003</v>
      </c>
      <c r="AM6">
        <v>2899.6846288500001</v>
      </c>
    </row>
    <row r="7" spans="1:39" ht="14.5" x14ac:dyDescent="0.35">
      <c r="A7" t="s">
        <v>104</v>
      </c>
      <c r="B7">
        <v>1606397</v>
      </c>
      <c r="C7">
        <v>0.46789699131756202</v>
      </c>
      <c r="D7">
        <v>1526471.45</v>
      </c>
      <c r="E7">
        <v>4.23290259640544E-3</v>
      </c>
      <c r="F7">
        <v>0.74391512070147003</v>
      </c>
      <c r="G7">
        <v>77.3</v>
      </c>
      <c r="H7">
        <v>72.159004350000004</v>
      </c>
      <c r="I7">
        <v>9.1704945999999996</v>
      </c>
      <c r="J7">
        <v>8.9694881499999894</v>
      </c>
      <c r="K7">
        <v>13038.2942202185</v>
      </c>
      <c r="L7">
        <v>2245.7790212</v>
      </c>
      <c r="M7">
        <v>2726.3788989866498</v>
      </c>
      <c r="N7">
        <v>0.34916453811693499</v>
      </c>
      <c r="O7">
        <v>0.14398799739308901</v>
      </c>
      <c r="P7">
        <v>1.8414638889049002E-2</v>
      </c>
      <c r="Q7">
        <v>10739.9333390099</v>
      </c>
      <c r="R7">
        <v>147.386</v>
      </c>
      <c r="S7">
        <v>64844.704005129403</v>
      </c>
      <c r="T7">
        <v>15.6008711817947</v>
      </c>
      <c r="U7">
        <v>15.2373971829075</v>
      </c>
      <c r="V7">
        <v>17.3095</v>
      </c>
      <c r="W7">
        <v>129.74257033421</v>
      </c>
      <c r="X7">
        <v>0.11986077892406399</v>
      </c>
      <c r="Y7">
        <v>0.15627572591615099</v>
      </c>
      <c r="Z7">
        <v>0.28137414744167399</v>
      </c>
      <c r="AA7">
        <v>166.941603096671</v>
      </c>
      <c r="AB7">
        <v>7.6697286764069501</v>
      </c>
      <c r="AC7">
        <v>1.32993116420448</v>
      </c>
      <c r="AD7">
        <v>3.73118311281829</v>
      </c>
      <c r="AE7">
        <v>1.0486678903261499</v>
      </c>
      <c r="AF7">
        <v>47.7</v>
      </c>
      <c r="AG7">
        <v>5.3658619100067001E-2</v>
      </c>
      <c r="AH7">
        <v>28.063157894736801</v>
      </c>
      <c r="AI7">
        <v>3.09907341820763</v>
      </c>
      <c r="AJ7">
        <v>460267.84499999997</v>
      </c>
      <c r="AK7">
        <v>0.54991966880857701</v>
      </c>
      <c r="AL7">
        <v>29281127.631999999</v>
      </c>
      <c r="AM7">
        <v>2245.7790212</v>
      </c>
    </row>
    <row r="8" spans="1:39" ht="14.5" x14ac:dyDescent="0.35">
      <c r="A8" t="s">
        <v>106</v>
      </c>
      <c r="B8">
        <v>355860</v>
      </c>
      <c r="C8">
        <v>0.37952025096985997</v>
      </c>
      <c r="D8">
        <v>80955.5</v>
      </c>
      <c r="E8">
        <v>1.58587665093556E-3</v>
      </c>
      <c r="F8">
        <v>0.75928979421338305</v>
      </c>
      <c r="G8">
        <v>89.45</v>
      </c>
      <c r="H8">
        <v>311.7807439</v>
      </c>
      <c r="I8">
        <v>72.212913700000001</v>
      </c>
      <c r="J8">
        <v>-64.706093849999903</v>
      </c>
      <c r="K8">
        <v>14038.79096579</v>
      </c>
      <c r="L8">
        <v>3625.4327195999999</v>
      </c>
      <c r="M8">
        <v>4982.6464574776901</v>
      </c>
      <c r="N8">
        <v>0.77483063249617601</v>
      </c>
      <c r="O8">
        <v>0.18725941227090401</v>
      </c>
      <c r="P8">
        <v>2.29773518343463E-2</v>
      </c>
      <c r="Q8">
        <v>10214.79098414</v>
      </c>
      <c r="R8">
        <v>247.30699999999999</v>
      </c>
      <c r="S8">
        <v>64643.505972334002</v>
      </c>
      <c r="T8">
        <v>14.2755765101675</v>
      </c>
      <c r="U8">
        <v>14.6596445697049</v>
      </c>
      <c r="V8">
        <v>27.675000000000001</v>
      </c>
      <c r="W8">
        <v>131.00027893766901</v>
      </c>
      <c r="X8">
        <v>0.113521838162599</v>
      </c>
      <c r="Y8">
        <v>0.16483254218583501</v>
      </c>
      <c r="Z8">
        <v>0.28213594836337502</v>
      </c>
      <c r="AA8">
        <v>173.77464946295001</v>
      </c>
      <c r="AB8">
        <v>7.8237809803458198</v>
      </c>
      <c r="AC8">
        <v>1.35984537187843</v>
      </c>
      <c r="AD8">
        <v>3.5166899690051698</v>
      </c>
      <c r="AE8">
        <v>1.05097627781562</v>
      </c>
      <c r="AF8">
        <v>16.05</v>
      </c>
      <c r="AG8">
        <v>6.0190312606718997E-2</v>
      </c>
      <c r="AH8">
        <v>106.387</v>
      </c>
      <c r="AI8">
        <v>3.1501635087008202</v>
      </c>
      <c r="AJ8">
        <v>794168.93950000103</v>
      </c>
      <c r="AK8">
        <v>0.59558369389608901</v>
      </c>
      <c r="AL8">
        <v>50896692.111000001</v>
      </c>
      <c r="AM8">
        <v>3625.4327195999999</v>
      </c>
    </row>
    <row r="9" spans="1:39" ht="14.5" x14ac:dyDescent="0.35">
      <c r="A9" t="s">
        <v>107</v>
      </c>
      <c r="B9">
        <v>974586.25</v>
      </c>
      <c r="C9">
        <v>0.36300809062053702</v>
      </c>
      <c r="D9">
        <v>956729.2</v>
      </c>
      <c r="E9">
        <v>3.2440682247443699E-3</v>
      </c>
      <c r="F9">
        <v>0.79294155286047696</v>
      </c>
      <c r="G9">
        <v>77.8</v>
      </c>
      <c r="H9">
        <v>33.153690599999997</v>
      </c>
      <c r="I9">
        <v>0.50649999999999995</v>
      </c>
      <c r="J9">
        <v>-17.145210349999999</v>
      </c>
      <c r="K9">
        <v>14304.086039531599</v>
      </c>
      <c r="L9">
        <v>3416.4347413</v>
      </c>
      <c r="M9">
        <v>3991.20852955382</v>
      </c>
      <c r="N9">
        <v>7.8823387197944697E-2</v>
      </c>
      <c r="O9">
        <v>0.11753793628652801</v>
      </c>
      <c r="P9">
        <v>1.70896134189829E-2</v>
      </c>
      <c r="Q9">
        <v>12244.155154043799</v>
      </c>
      <c r="R9">
        <v>218.29650000000001</v>
      </c>
      <c r="S9">
        <v>78633.033502598497</v>
      </c>
      <c r="T9">
        <v>15.8687839704255</v>
      </c>
      <c r="U9">
        <v>15.650432972127399</v>
      </c>
      <c r="V9">
        <v>22.093499999999999</v>
      </c>
      <c r="W9">
        <v>154.63528826577999</v>
      </c>
      <c r="X9">
        <v>0.116901582611783</v>
      </c>
      <c r="Y9">
        <v>0.14110472946973299</v>
      </c>
      <c r="Z9">
        <v>0.26330237632637898</v>
      </c>
      <c r="AA9">
        <v>165.19942359128501</v>
      </c>
      <c r="AB9">
        <v>7.0396776537202204</v>
      </c>
      <c r="AC9">
        <v>1.3108788006868599</v>
      </c>
      <c r="AD9">
        <v>3.1894798562810101</v>
      </c>
      <c r="AE9">
        <v>0.84805848630674796</v>
      </c>
      <c r="AF9">
        <v>14.6</v>
      </c>
      <c r="AG9">
        <v>0.130399154699363</v>
      </c>
      <c r="AH9">
        <v>114.54235294117601</v>
      </c>
      <c r="AI9">
        <v>3.39232901053902</v>
      </c>
      <c r="AJ9">
        <v>677714.27888888901</v>
      </c>
      <c r="AK9">
        <v>0.43736407877785499</v>
      </c>
      <c r="AL9">
        <v>48868976.487999998</v>
      </c>
      <c r="AM9">
        <v>3416.4347413</v>
      </c>
    </row>
    <row r="10" spans="1:39" ht="14.5" x14ac:dyDescent="0.35">
      <c r="A10" t="s">
        <v>109</v>
      </c>
      <c r="B10">
        <v>1222906.3999999999</v>
      </c>
      <c r="C10">
        <v>0.43993538323796</v>
      </c>
      <c r="D10">
        <v>1251153.8</v>
      </c>
      <c r="E10">
        <v>2.1325946122379299E-3</v>
      </c>
      <c r="F10">
        <v>0.78540523004978302</v>
      </c>
      <c r="G10">
        <v>59.4</v>
      </c>
      <c r="H10">
        <v>31.304777000000001</v>
      </c>
      <c r="I10">
        <v>0.50650000000000095</v>
      </c>
      <c r="J10">
        <v>-12.21628525</v>
      </c>
      <c r="K10">
        <v>14927.6500687773</v>
      </c>
      <c r="L10">
        <v>3037.2210144000001</v>
      </c>
      <c r="M10">
        <v>3555.8027334653898</v>
      </c>
      <c r="N10">
        <v>9.1913012957059295E-2</v>
      </c>
      <c r="O10">
        <v>0.113165942178857</v>
      </c>
      <c r="P10">
        <v>2.4913401985317201E-2</v>
      </c>
      <c r="Q10">
        <v>12750.587105914699</v>
      </c>
      <c r="R10">
        <v>199.8845</v>
      </c>
      <c r="S10">
        <v>79798.425423181907</v>
      </c>
      <c r="T10">
        <v>16.062275964369402</v>
      </c>
      <c r="U10">
        <v>15.194880115266599</v>
      </c>
      <c r="V10">
        <v>20.816500000000001</v>
      </c>
      <c r="W10">
        <v>145.904499526818</v>
      </c>
      <c r="X10">
        <v>0.118682722368478</v>
      </c>
      <c r="Y10">
        <v>0.13522765045660901</v>
      </c>
      <c r="Z10">
        <v>0.25850115101308102</v>
      </c>
      <c r="AA10">
        <v>168.806648435917</v>
      </c>
      <c r="AB10">
        <v>8.2373506343144793</v>
      </c>
      <c r="AC10">
        <v>1.41777804347194</v>
      </c>
      <c r="AD10">
        <v>3.6092649732369502</v>
      </c>
      <c r="AE10">
        <v>0.92340083562626996</v>
      </c>
      <c r="AF10">
        <v>13.85</v>
      </c>
      <c r="AG10">
        <v>0.13003783875567199</v>
      </c>
      <c r="AH10">
        <v>115.422941176471</v>
      </c>
      <c r="AI10">
        <v>3.3450615174271201</v>
      </c>
      <c r="AJ10">
        <v>605781.72388888896</v>
      </c>
      <c r="AK10">
        <v>0.44591411550264498</v>
      </c>
      <c r="AL10">
        <v>45338572.484499998</v>
      </c>
      <c r="AM10">
        <v>3037.2210144000001</v>
      </c>
    </row>
    <row r="11" spans="1:39" ht="14.5" x14ac:dyDescent="0.35">
      <c r="A11" t="s">
        <v>110</v>
      </c>
      <c r="B11">
        <v>1783987.8</v>
      </c>
      <c r="C11">
        <v>0.46047218458120498</v>
      </c>
      <c r="D11">
        <v>1622928</v>
      </c>
      <c r="E11">
        <v>6.0249568573484099E-3</v>
      </c>
      <c r="F11">
        <v>0.76061779517345995</v>
      </c>
      <c r="G11">
        <v>109.95</v>
      </c>
      <c r="H11">
        <v>283.20330825000002</v>
      </c>
      <c r="I11">
        <v>83.676759149999995</v>
      </c>
      <c r="J11">
        <v>-18.568541549999999</v>
      </c>
      <c r="K11">
        <v>13777.955819570199</v>
      </c>
      <c r="L11">
        <v>3966.8690595500002</v>
      </c>
      <c r="M11">
        <v>5122.88106357162</v>
      </c>
      <c r="N11">
        <v>0.52690089702308096</v>
      </c>
      <c r="O11">
        <v>0.15996840496217099</v>
      </c>
      <c r="P11">
        <v>6.07090021084081E-2</v>
      </c>
      <c r="Q11">
        <v>10668.868936495401</v>
      </c>
      <c r="R11">
        <v>258.64800000000002</v>
      </c>
      <c r="S11">
        <v>68469.213966471798</v>
      </c>
      <c r="T11">
        <v>14.3047694163496</v>
      </c>
      <c r="U11">
        <v>15.3369407826467</v>
      </c>
      <c r="V11">
        <v>30.722000000000001</v>
      </c>
      <c r="W11">
        <v>129.12144585476199</v>
      </c>
      <c r="X11">
        <v>0.113889599223483</v>
      </c>
      <c r="Y11">
        <v>0.159555479131095</v>
      </c>
      <c r="Z11">
        <v>0.27812172529210699</v>
      </c>
      <c r="AA11">
        <v>235.420210745736</v>
      </c>
      <c r="AB11">
        <v>5.1249480589687497</v>
      </c>
      <c r="AC11">
        <v>0.86858059079573402</v>
      </c>
      <c r="AD11">
        <v>2.41443727020296</v>
      </c>
      <c r="AE11">
        <v>1.01532706542077</v>
      </c>
      <c r="AF11">
        <v>19.149999999999999</v>
      </c>
      <c r="AG11">
        <v>7.1819185951501205E-2</v>
      </c>
      <c r="AH11">
        <v>114.9825</v>
      </c>
      <c r="AI11">
        <v>3.0025258920449098</v>
      </c>
      <c r="AJ11">
        <v>817250.82118421094</v>
      </c>
      <c r="AK11">
        <v>0.57570718007492505</v>
      </c>
      <c r="AL11">
        <v>54655346.644500002</v>
      </c>
      <c r="AM11">
        <v>3966.8690595500002</v>
      </c>
    </row>
    <row r="12" spans="1:39" ht="14.5" x14ac:dyDescent="0.35">
      <c r="A12" t="s">
        <v>111</v>
      </c>
      <c r="B12">
        <v>232505.9</v>
      </c>
      <c r="C12">
        <v>0.40306237040851101</v>
      </c>
      <c r="D12">
        <v>252176.85</v>
      </c>
      <c r="E12">
        <v>6.2966890409347298E-3</v>
      </c>
      <c r="F12">
        <v>0.70475966441650695</v>
      </c>
      <c r="G12">
        <v>49.6</v>
      </c>
      <c r="H12">
        <v>41.008330950000001</v>
      </c>
      <c r="I12">
        <v>9.9975225499999993</v>
      </c>
      <c r="J12">
        <v>15.5561288</v>
      </c>
      <c r="K12">
        <v>13600.6855455737</v>
      </c>
      <c r="L12">
        <v>1256.4873774</v>
      </c>
      <c r="M12">
        <v>1585.27950407764</v>
      </c>
      <c r="N12">
        <v>0.51203918664213099</v>
      </c>
      <c r="O12">
        <v>0.163485639008219</v>
      </c>
      <c r="P12">
        <v>9.0977774274614894E-3</v>
      </c>
      <c r="Q12">
        <v>10779.8591150921</v>
      </c>
      <c r="R12">
        <v>89.680499999999995</v>
      </c>
      <c r="S12">
        <v>58554.381705052998</v>
      </c>
      <c r="T12">
        <v>14.771884634898299</v>
      </c>
      <c r="U12">
        <v>14.0107088765116</v>
      </c>
      <c r="V12">
        <v>11.765499999999999</v>
      </c>
      <c r="W12">
        <v>106.794218469253</v>
      </c>
      <c r="X12">
        <v>0.11389192350852601</v>
      </c>
      <c r="Y12">
        <v>0.18083063175925401</v>
      </c>
      <c r="Z12">
        <v>0.300625674394634</v>
      </c>
      <c r="AA12">
        <v>218.716482905433</v>
      </c>
      <c r="AB12">
        <v>6.4120041682662299</v>
      </c>
      <c r="AC12">
        <v>1.3982773652773099</v>
      </c>
      <c r="AD12">
        <v>2.7329363679864098</v>
      </c>
      <c r="AE12">
        <v>1.19061394511048</v>
      </c>
      <c r="AF12">
        <v>56.25</v>
      </c>
      <c r="AG12">
        <v>2.54417301738365E-2</v>
      </c>
      <c r="AH12">
        <v>14.087999999999999</v>
      </c>
      <c r="AI12">
        <v>3.0442487153330302</v>
      </c>
      <c r="AJ12">
        <v>282569.34049999999</v>
      </c>
      <c r="AK12">
        <v>0.60451440729469097</v>
      </c>
      <c r="AL12">
        <v>17089089.712000001</v>
      </c>
      <c r="AM12">
        <v>1256.4873774</v>
      </c>
    </row>
    <row r="13" spans="1:39" ht="14.5" x14ac:dyDescent="0.35">
      <c r="A13" t="s">
        <v>113</v>
      </c>
      <c r="B13">
        <v>677928.95</v>
      </c>
      <c r="C13">
        <v>0.34477694414537902</v>
      </c>
      <c r="D13">
        <v>569555.55000000005</v>
      </c>
      <c r="E13">
        <v>3.16496005568435E-3</v>
      </c>
      <c r="F13">
        <v>0.76321362571455098</v>
      </c>
      <c r="G13">
        <v>83.3</v>
      </c>
      <c r="H13">
        <v>95.719334000000003</v>
      </c>
      <c r="I13">
        <v>4.7664378000000003</v>
      </c>
      <c r="J13">
        <v>-57.870874499999999</v>
      </c>
      <c r="K13">
        <v>12648.1550426463</v>
      </c>
      <c r="L13">
        <v>2352.3220068999999</v>
      </c>
      <c r="M13">
        <v>2928.9676697199998</v>
      </c>
      <c r="N13">
        <v>0.419320064050199</v>
      </c>
      <c r="O13">
        <v>0.16372317574733</v>
      </c>
      <c r="P13">
        <v>2.1778211571260399E-2</v>
      </c>
      <c r="Q13">
        <v>10158.027267110199</v>
      </c>
      <c r="R13">
        <v>151.35</v>
      </c>
      <c r="S13">
        <v>65579.903339940502</v>
      </c>
      <c r="T13">
        <v>14.8929633300297</v>
      </c>
      <c r="U13">
        <v>15.5422663158243</v>
      </c>
      <c r="V13">
        <v>17.170500000000001</v>
      </c>
      <c r="W13">
        <v>136.99787466293901</v>
      </c>
      <c r="X13">
        <v>0.11523538006605</v>
      </c>
      <c r="Y13">
        <v>0.16408204048171801</v>
      </c>
      <c r="Z13">
        <v>0.29546461760075698</v>
      </c>
      <c r="AA13">
        <v>174.94964498603801</v>
      </c>
      <c r="AB13">
        <v>6.8357767425551801</v>
      </c>
      <c r="AC13">
        <v>1.2964791395883599</v>
      </c>
      <c r="AD13">
        <v>3.3694878503292198</v>
      </c>
      <c r="AE13">
        <v>1.17346915739941</v>
      </c>
      <c r="AF13">
        <v>44.15</v>
      </c>
      <c r="AG13">
        <v>2.72084529979904E-2</v>
      </c>
      <c r="AH13">
        <v>31.193000000000001</v>
      </c>
      <c r="AI13">
        <v>3.1449334817290802</v>
      </c>
      <c r="AJ13">
        <v>480019.80550000002</v>
      </c>
      <c r="AK13">
        <v>0.57535986259393201</v>
      </c>
      <c r="AL13">
        <v>29752533.453499999</v>
      </c>
      <c r="AM13">
        <v>2352.3220068999999</v>
      </c>
    </row>
    <row r="14" spans="1:39" ht="14.5" x14ac:dyDescent="0.35">
      <c r="A14" t="s">
        <v>115</v>
      </c>
      <c r="B14">
        <v>973014.4</v>
      </c>
      <c r="C14">
        <v>0.44744298557695</v>
      </c>
      <c r="D14">
        <v>992813.85</v>
      </c>
      <c r="E14">
        <v>7.14707127177558E-3</v>
      </c>
      <c r="F14">
        <v>0.75174436475786099</v>
      </c>
      <c r="G14">
        <v>82.3</v>
      </c>
      <c r="H14">
        <v>55.831750749999998</v>
      </c>
      <c r="I14">
        <v>12.998250000000001</v>
      </c>
      <c r="J14">
        <v>-12.360177800000001</v>
      </c>
      <c r="K14">
        <v>13063.946549557801</v>
      </c>
      <c r="L14">
        <v>1861.22564975</v>
      </c>
      <c r="M14">
        <v>2266.7934898043</v>
      </c>
      <c r="N14">
        <v>0.374746120597299</v>
      </c>
      <c r="O14">
        <v>0.15530332030875801</v>
      </c>
      <c r="P14">
        <v>9.6036416661251702E-3</v>
      </c>
      <c r="Q14">
        <v>10726.5847172956</v>
      </c>
      <c r="R14">
        <v>123.1285</v>
      </c>
      <c r="S14">
        <v>62582.859492319003</v>
      </c>
      <c r="T14">
        <v>15.55773033863</v>
      </c>
      <c r="U14">
        <v>15.1161238035873</v>
      </c>
      <c r="V14">
        <v>15.667999999999999</v>
      </c>
      <c r="W14">
        <v>118.791527300868</v>
      </c>
      <c r="X14">
        <v>0.11061046633961499</v>
      </c>
      <c r="Y14">
        <v>0.17886599300923001</v>
      </c>
      <c r="Z14">
        <v>0.29659719146999802</v>
      </c>
      <c r="AA14">
        <v>187.63917746723001</v>
      </c>
      <c r="AB14">
        <v>6.1945171034093196</v>
      </c>
      <c r="AC14">
        <v>1.32497787545687</v>
      </c>
      <c r="AD14">
        <v>2.64633386720865</v>
      </c>
      <c r="AE14">
        <v>1.20594003183499</v>
      </c>
      <c r="AF14">
        <v>101.9</v>
      </c>
      <c r="AG14">
        <v>2.2405126339200599E-2</v>
      </c>
      <c r="AH14">
        <v>10.067500000000001</v>
      </c>
      <c r="AI14">
        <v>3.2015870249507099</v>
      </c>
      <c r="AJ14">
        <v>357360.8615</v>
      </c>
      <c r="AK14">
        <v>0.63002779326966396</v>
      </c>
      <c r="AL14">
        <v>24314952.405000001</v>
      </c>
      <c r="AM14">
        <v>1861.22564975</v>
      </c>
    </row>
    <row r="15" spans="1:39" ht="14.5" x14ac:dyDescent="0.35">
      <c r="A15" t="s">
        <v>117</v>
      </c>
      <c r="B15">
        <v>438954.65</v>
      </c>
      <c r="C15">
        <v>0.48004018482074001</v>
      </c>
      <c r="D15">
        <v>383904.65</v>
      </c>
      <c r="E15">
        <v>3.9578304332681304E-3</v>
      </c>
      <c r="F15">
        <v>0.70370401372444802</v>
      </c>
      <c r="G15">
        <v>34.842105263157897</v>
      </c>
      <c r="H15">
        <v>38.168659900000002</v>
      </c>
      <c r="I15">
        <v>2.2675909000000001</v>
      </c>
      <c r="J15">
        <v>13.8672572499999</v>
      </c>
      <c r="K15">
        <v>13518.2601927097</v>
      </c>
      <c r="L15">
        <v>1159.3194667499999</v>
      </c>
      <c r="M15">
        <v>1452.1214786892699</v>
      </c>
      <c r="N15">
        <v>0.45767115511950401</v>
      </c>
      <c r="O15">
        <v>0.167197605844912</v>
      </c>
      <c r="P15">
        <v>2.2782283708253801E-3</v>
      </c>
      <c r="Q15">
        <v>10792.4732386343</v>
      </c>
      <c r="R15">
        <v>82.563999999999993</v>
      </c>
      <c r="S15">
        <v>58466.388310886097</v>
      </c>
      <c r="T15">
        <v>14.3010270820212</v>
      </c>
      <c r="U15">
        <v>14.041464400343999</v>
      </c>
      <c r="V15">
        <v>11.505000000000001</v>
      </c>
      <c r="W15">
        <v>100.766576857888</v>
      </c>
      <c r="X15">
        <v>0.117064947486197</v>
      </c>
      <c r="Y15">
        <v>0.17292984974404901</v>
      </c>
      <c r="Z15">
        <v>0.29319004320750602</v>
      </c>
      <c r="AA15">
        <v>184.03158587348</v>
      </c>
      <c r="AB15">
        <v>7.7011085350271902</v>
      </c>
      <c r="AC15">
        <v>1.6527577859812499</v>
      </c>
      <c r="AD15">
        <v>3.4266449763160698</v>
      </c>
      <c r="AE15">
        <v>1.0832313474517401</v>
      </c>
      <c r="AF15">
        <v>32.9</v>
      </c>
      <c r="AG15">
        <v>3.3358608551690899E-2</v>
      </c>
      <c r="AH15">
        <v>19.268999999999998</v>
      </c>
      <c r="AI15">
        <v>3.25500339098582</v>
      </c>
      <c r="AJ15">
        <v>217069.60800000001</v>
      </c>
      <c r="AK15">
        <v>0.585053719979439</v>
      </c>
      <c r="AL15">
        <v>15671982.198000001</v>
      </c>
      <c r="AM15">
        <v>1159.3194667499999</v>
      </c>
    </row>
    <row r="16" spans="1:39" ht="14.5" x14ac:dyDescent="0.35">
      <c r="A16" t="s">
        <v>119</v>
      </c>
      <c r="B16">
        <v>1669088.8947368399</v>
      </c>
      <c r="C16">
        <v>0.35685679538005399</v>
      </c>
      <c r="D16">
        <v>1589850.36842105</v>
      </c>
      <c r="E16">
        <v>2.10464620306266E-3</v>
      </c>
      <c r="F16">
        <v>0.80276460620706502</v>
      </c>
      <c r="G16">
        <v>179.85</v>
      </c>
      <c r="H16">
        <v>249.42480180000001</v>
      </c>
      <c r="I16">
        <v>30.369688150000002</v>
      </c>
      <c r="J16">
        <v>-68.742077300000005</v>
      </c>
      <c r="K16">
        <v>13630.7678608469</v>
      </c>
      <c r="L16">
        <v>5594.6418211</v>
      </c>
      <c r="M16">
        <v>6975.9878702055803</v>
      </c>
      <c r="N16">
        <v>0.313880143984755</v>
      </c>
      <c r="O16">
        <v>0.158676430482453</v>
      </c>
      <c r="P16">
        <v>3.3507269132582701E-2</v>
      </c>
      <c r="Q16">
        <v>10931.6795480255</v>
      </c>
      <c r="R16">
        <v>355.04599999999999</v>
      </c>
      <c r="S16">
        <v>73127.088616686306</v>
      </c>
      <c r="T16">
        <v>15.157050072384999</v>
      </c>
      <c r="U16">
        <v>15.7575126070988</v>
      </c>
      <c r="V16">
        <v>37.148499999999999</v>
      </c>
      <c r="W16">
        <v>150.60209217330399</v>
      </c>
      <c r="X16">
        <v>0.114165079497644</v>
      </c>
      <c r="Y16">
        <v>0.15871321741194699</v>
      </c>
      <c r="Z16">
        <v>0.27940450268045303</v>
      </c>
      <c r="AA16">
        <v>162.207301024603</v>
      </c>
      <c r="AB16">
        <v>6.4808665946549899</v>
      </c>
      <c r="AC16">
        <v>1.1412915720721399</v>
      </c>
      <c r="AD16">
        <v>3.42157472395755</v>
      </c>
      <c r="AE16">
        <v>0.94159702516383603</v>
      </c>
      <c r="AF16">
        <v>27.9</v>
      </c>
      <c r="AG16">
        <v>0.111078157060263</v>
      </c>
      <c r="AH16">
        <v>91.001499999999993</v>
      </c>
      <c r="AI16">
        <v>3.4326732860518998</v>
      </c>
      <c r="AJ16">
        <v>1037118.9035</v>
      </c>
      <c r="AK16">
        <v>0.57074664610570802</v>
      </c>
      <c r="AL16">
        <v>76259263.928000003</v>
      </c>
      <c r="AM16">
        <v>5594.6418211</v>
      </c>
    </row>
    <row r="17" spans="1:39" ht="14.5" x14ac:dyDescent="0.35">
      <c r="A17" t="s">
        <v>120</v>
      </c>
      <c r="B17">
        <v>1044673.3</v>
      </c>
      <c r="C17">
        <v>0.40912090310967297</v>
      </c>
      <c r="D17">
        <v>972110</v>
      </c>
      <c r="E17">
        <v>2.13937358977571E-3</v>
      </c>
      <c r="F17">
        <v>0.78747184939484505</v>
      </c>
      <c r="G17">
        <v>55.4</v>
      </c>
      <c r="H17">
        <v>26.374947450000001</v>
      </c>
      <c r="I17">
        <v>0.15</v>
      </c>
      <c r="J17">
        <v>-3.1677496500000002</v>
      </c>
      <c r="K17">
        <v>15453.3913962321</v>
      </c>
      <c r="L17">
        <v>3374.9236778999998</v>
      </c>
      <c r="M17">
        <v>3959.8205396458802</v>
      </c>
      <c r="N17">
        <v>7.7539479148409293E-2</v>
      </c>
      <c r="O17">
        <v>0.115154473549999</v>
      </c>
      <c r="P17">
        <v>3.1914978227602898E-2</v>
      </c>
      <c r="Q17">
        <v>13170.803071713</v>
      </c>
      <c r="R17">
        <v>221.209</v>
      </c>
      <c r="S17">
        <v>82108.814501218294</v>
      </c>
      <c r="T17">
        <v>16.528712665397901</v>
      </c>
      <c r="U17">
        <v>15.256719563399299</v>
      </c>
      <c r="V17">
        <v>23.008500000000002</v>
      </c>
      <c r="W17">
        <v>146.681603663863</v>
      </c>
      <c r="X17">
        <v>0.11879425989835</v>
      </c>
      <c r="Y17">
        <v>0.134833946290496</v>
      </c>
      <c r="Z17">
        <v>0.25985428465256499</v>
      </c>
      <c r="AA17">
        <v>181.332989545055</v>
      </c>
      <c r="AB17">
        <v>7.6211044380172703</v>
      </c>
      <c r="AC17">
        <v>1.3317402526205699</v>
      </c>
      <c r="AD17">
        <v>3.2277480575504298</v>
      </c>
      <c r="AE17">
        <v>0.89319424058258101</v>
      </c>
      <c r="AF17">
        <v>13.9</v>
      </c>
      <c r="AG17">
        <v>0.10921479216296601</v>
      </c>
      <c r="AH17">
        <v>128.72499999999999</v>
      </c>
      <c r="AI17">
        <v>3.7076218863777601</v>
      </c>
      <c r="AJ17">
        <v>664368.253333334</v>
      </c>
      <c r="AK17">
        <v>0.44233271894183002</v>
      </c>
      <c r="AL17">
        <v>52154016.527000003</v>
      </c>
      <c r="AM17">
        <v>3374.9236778999998</v>
      </c>
    </row>
    <row r="18" spans="1:39" ht="14.5" x14ac:dyDescent="0.35">
      <c r="A18" t="s">
        <v>122</v>
      </c>
      <c r="B18">
        <v>1460550.4</v>
      </c>
      <c r="C18">
        <v>0.46439553753909102</v>
      </c>
      <c r="D18">
        <v>1374970.1</v>
      </c>
      <c r="E18">
        <v>4.77378298368399E-3</v>
      </c>
      <c r="F18">
        <v>0.76289938241244104</v>
      </c>
      <c r="G18">
        <v>89.35</v>
      </c>
      <c r="H18">
        <v>81.484415400000003</v>
      </c>
      <c r="I18">
        <v>17.471395149999999</v>
      </c>
      <c r="J18">
        <v>13.039485099999901</v>
      </c>
      <c r="K18">
        <v>13450.6708100585</v>
      </c>
      <c r="L18">
        <v>2439.2266661499998</v>
      </c>
      <c r="M18">
        <v>3004.4780394639902</v>
      </c>
      <c r="N18">
        <v>0.40027727355123899</v>
      </c>
      <c r="O18">
        <v>0.15116985018944701</v>
      </c>
      <c r="P18">
        <v>2.48489164377939E-2</v>
      </c>
      <c r="Q18">
        <v>10920.1114092194</v>
      </c>
      <c r="R18">
        <v>159.80250000000001</v>
      </c>
      <c r="S18">
        <v>67247.288934778902</v>
      </c>
      <c r="T18">
        <v>15.7115814833936</v>
      </c>
      <c r="U18">
        <v>15.264008173526699</v>
      </c>
      <c r="V18">
        <v>18.918500000000002</v>
      </c>
      <c r="W18">
        <v>128.93340730766201</v>
      </c>
      <c r="X18">
        <v>0.11528360496206</v>
      </c>
      <c r="Y18">
        <v>0.16123943266989199</v>
      </c>
      <c r="Z18">
        <v>0.281798407662117</v>
      </c>
      <c r="AA18">
        <v>167.50489229641499</v>
      </c>
      <c r="AB18">
        <v>7.6677336321877796</v>
      </c>
      <c r="AC18">
        <v>1.32162147219263</v>
      </c>
      <c r="AD18">
        <v>3.8610515822512199</v>
      </c>
      <c r="AE18">
        <v>1.1234491819054899</v>
      </c>
      <c r="AF18">
        <v>53.6</v>
      </c>
      <c r="AG18">
        <v>4.3956409044403802E-2</v>
      </c>
      <c r="AH18">
        <v>29.355499999999999</v>
      </c>
      <c r="AI18">
        <v>3.0899122203231402</v>
      </c>
      <c r="AJ18">
        <v>502599.91950000002</v>
      </c>
      <c r="AK18">
        <v>0.54781740945888802</v>
      </c>
      <c r="AL18">
        <v>32809234.9175</v>
      </c>
      <c r="AM18">
        <v>2439.2266661499998</v>
      </c>
    </row>
    <row r="19" spans="1:39" ht="14.5" x14ac:dyDescent="0.35">
      <c r="A19" t="s">
        <v>124</v>
      </c>
      <c r="B19">
        <v>1899007.1</v>
      </c>
      <c r="C19">
        <v>0.36940308520368298</v>
      </c>
      <c r="D19">
        <v>1941802.3</v>
      </c>
      <c r="E19">
        <v>1.95210088949903E-3</v>
      </c>
      <c r="F19">
        <v>0.80197736296364996</v>
      </c>
      <c r="G19">
        <v>125.05</v>
      </c>
      <c r="H19">
        <v>75.329090750000006</v>
      </c>
      <c r="I19">
        <v>0.998</v>
      </c>
      <c r="J19">
        <v>-30.071996649999999</v>
      </c>
      <c r="K19">
        <v>13809.7113063742</v>
      </c>
      <c r="L19">
        <v>4433.7864784499998</v>
      </c>
      <c r="M19">
        <v>5218.2542786628701</v>
      </c>
      <c r="N19">
        <v>0.118198502836611</v>
      </c>
      <c r="O19">
        <v>0.119413716599427</v>
      </c>
      <c r="P19">
        <v>2.3220563721415802E-2</v>
      </c>
      <c r="Q19">
        <v>11733.677201562001</v>
      </c>
      <c r="R19">
        <v>271.53750000000002</v>
      </c>
      <c r="S19">
        <v>78305.381218063805</v>
      </c>
      <c r="T19">
        <v>16.2126778069327</v>
      </c>
      <c r="U19">
        <v>16.3284499505593</v>
      </c>
      <c r="V19">
        <v>25.189</v>
      </c>
      <c r="W19">
        <v>176.02074232601501</v>
      </c>
      <c r="X19">
        <v>0.116335762913555</v>
      </c>
      <c r="Y19">
        <v>0.15405077546450699</v>
      </c>
      <c r="Z19">
        <v>0.27660633006173602</v>
      </c>
      <c r="AA19">
        <v>149.82755782868301</v>
      </c>
      <c r="AB19">
        <v>7.6319669513959996</v>
      </c>
      <c r="AC19">
        <v>1.3499729716873301</v>
      </c>
      <c r="AD19">
        <v>3.77860049188368</v>
      </c>
      <c r="AE19">
        <v>0.939334906733167</v>
      </c>
      <c r="AF19">
        <v>24.75</v>
      </c>
      <c r="AG19">
        <v>9.9595661565115901E-2</v>
      </c>
      <c r="AH19">
        <v>106.658</v>
      </c>
      <c r="AI19">
        <v>3.0628865355012098</v>
      </c>
      <c r="AJ19">
        <v>992201.01800000004</v>
      </c>
      <c r="AK19">
        <v>0.52601960478855603</v>
      </c>
      <c r="AL19">
        <v>61229311.261500001</v>
      </c>
      <c r="AM19">
        <v>4433.7864784499998</v>
      </c>
    </row>
    <row r="20" spans="1:39" ht="14.5" x14ac:dyDescent="0.35">
      <c r="A20" t="s">
        <v>125</v>
      </c>
      <c r="B20">
        <v>1364022.9</v>
      </c>
      <c r="C20">
        <v>0.56492253818709304</v>
      </c>
      <c r="D20">
        <v>1301246.5</v>
      </c>
      <c r="E20">
        <v>4.5935370514826601E-3</v>
      </c>
      <c r="F20">
        <v>0.72579060448083899</v>
      </c>
      <c r="G20">
        <v>44.5</v>
      </c>
      <c r="H20">
        <v>82.397083499999994</v>
      </c>
      <c r="I20">
        <v>16.695637399999999</v>
      </c>
      <c r="J20">
        <v>36.7401760999999</v>
      </c>
      <c r="K20">
        <v>14255.5464261169</v>
      </c>
      <c r="L20">
        <v>1722.41861445</v>
      </c>
      <c r="M20">
        <v>2177.3469968203699</v>
      </c>
      <c r="N20">
        <v>0.48159708998202999</v>
      </c>
      <c r="O20">
        <v>0.16397269315403001</v>
      </c>
      <c r="P20">
        <v>2.4306863876624299E-2</v>
      </c>
      <c r="Q20">
        <v>11277.0351071082</v>
      </c>
      <c r="R20">
        <v>119.3625</v>
      </c>
      <c r="S20">
        <v>67819.469079484799</v>
      </c>
      <c r="T20">
        <v>15.3808775788041</v>
      </c>
      <c r="U20">
        <v>14.430148618284599</v>
      </c>
      <c r="V20">
        <v>14.6105</v>
      </c>
      <c r="W20">
        <v>117.889094449197</v>
      </c>
      <c r="X20">
        <v>0.118453065192863</v>
      </c>
      <c r="Y20">
        <v>0.13733203447999201</v>
      </c>
      <c r="Z20">
        <v>0.27113949398939902</v>
      </c>
      <c r="AA20">
        <v>171.927920144175</v>
      </c>
      <c r="AB20">
        <v>7.2941245732264202</v>
      </c>
      <c r="AC20">
        <v>1.4640566609096599</v>
      </c>
      <c r="AD20">
        <v>3.5177132196351102</v>
      </c>
      <c r="AE20">
        <v>1.00354856309957</v>
      </c>
      <c r="AF20">
        <v>13.15</v>
      </c>
      <c r="AG20">
        <v>6.2528463033178897E-2</v>
      </c>
      <c r="AH20">
        <v>72.881500000000003</v>
      </c>
      <c r="AI20">
        <v>3.0461500509051098</v>
      </c>
      <c r="AJ20">
        <v>360354.82269005798</v>
      </c>
      <c r="AK20">
        <v>0.55789476801501903</v>
      </c>
      <c r="AL20">
        <v>24554018.523499999</v>
      </c>
      <c r="AM20">
        <v>1722.41861445</v>
      </c>
    </row>
    <row r="21" spans="1:39" ht="14.5" x14ac:dyDescent="0.35">
      <c r="A21" t="s">
        <v>126</v>
      </c>
      <c r="B21">
        <v>1609334.1578947401</v>
      </c>
      <c r="C21">
        <v>0.38131798339660899</v>
      </c>
      <c r="D21">
        <v>1762000.68421053</v>
      </c>
      <c r="E21">
        <v>4.9998017950464496E-3</v>
      </c>
      <c r="F21">
        <v>0.78809223266731299</v>
      </c>
      <c r="G21">
        <v>176.25</v>
      </c>
      <c r="H21">
        <v>118.84346720000001</v>
      </c>
      <c r="I21">
        <v>5.2657024000000003</v>
      </c>
      <c r="J21">
        <v>-57.298031299999998</v>
      </c>
      <c r="K21">
        <v>12901.8311847524</v>
      </c>
      <c r="L21">
        <v>5209.4036157</v>
      </c>
      <c r="M21">
        <v>6336.8240601820498</v>
      </c>
      <c r="N21">
        <v>0.217388863052768</v>
      </c>
      <c r="O21">
        <v>0.14954588923617501</v>
      </c>
      <c r="P21">
        <v>1.5059386685563701E-2</v>
      </c>
      <c r="Q21">
        <v>10606.392947742501</v>
      </c>
      <c r="R21">
        <v>315.733</v>
      </c>
      <c r="S21">
        <v>73547.620752344505</v>
      </c>
      <c r="T21">
        <v>15.0985167847517</v>
      </c>
      <c r="U21">
        <v>16.499395424931802</v>
      </c>
      <c r="V21">
        <v>33.628500000000003</v>
      </c>
      <c r="W21">
        <v>154.910377081939</v>
      </c>
      <c r="X21">
        <v>0.120121506368664</v>
      </c>
      <c r="Y21">
        <v>0.14869681944981</v>
      </c>
      <c r="Z21">
        <v>0.27494868151504198</v>
      </c>
      <c r="AA21">
        <v>127.625799236649</v>
      </c>
      <c r="AB21">
        <v>8.5382854265964792</v>
      </c>
      <c r="AC21">
        <v>1.4673877374336</v>
      </c>
      <c r="AD21">
        <v>4.2745627741296097</v>
      </c>
      <c r="AE21">
        <v>0.94249494371085196</v>
      </c>
      <c r="AF21">
        <v>34.549999999999997</v>
      </c>
      <c r="AG21">
        <v>9.00575820162937E-2</v>
      </c>
      <c r="AH21">
        <v>84.839500000000001</v>
      </c>
      <c r="AI21">
        <v>3.3327744921093601</v>
      </c>
      <c r="AJ21">
        <v>987706.07400000002</v>
      </c>
      <c r="AK21">
        <v>0.57857705242980795</v>
      </c>
      <c r="AL21">
        <v>67210846.023000002</v>
      </c>
      <c r="AM21">
        <v>5209.4036157</v>
      </c>
    </row>
    <row r="22" spans="1:39" ht="14.5" x14ac:dyDescent="0.35">
      <c r="A22" t="s">
        <v>128</v>
      </c>
      <c r="B22">
        <v>656962</v>
      </c>
      <c r="C22">
        <v>0.386229164667312</v>
      </c>
      <c r="D22">
        <v>627907.44999999995</v>
      </c>
      <c r="E22">
        <v>5.9779965117115197E-3</v>
      </c>
      <c r="F22">
        <v>0.76374939509176798</v>
      </c>
      <c r="G22">
        <v>68</v>
      </c>
      <c r="H22">
        <v>60.560679950000001</v>
      </c>
      <c r="I22">
        <v>2.0825</v>
      </c>
      <c r="J22">
        <v>-8.38499865</v>
      </c>
      <c r="K22">
        <v>12851.374168316501</v>
      </c>
      <c r="L22">
        <v>1942.84125565</v>
      </c>
      <c r="M22">
        <v>2377.5406690354498</v>
      </c>
      <c r="N22">
        <v>0.37834824042485798</v>
      </c>
      <c r="O22">
        <v>0.15783897472745601</v>
      </c>
      <c r="P22">
        <v>1.71200050201075E-2</v>
      </c>
      <c r="Q22">
        <v>10501.6836309805</v>
      </c>
      <c r="R22">
        <v>125.0155</v>
      </c>
      <c r="S22">
        <v>64073.286828433302</v>
      </c>
      <c r="T22">
        <v>15.3912914798565</v>
      </c>
      <c r="U22">
        <v>15.540802985629799</v>
      </c>
      <c r="V22">
        <v>15.894</v>
      </c>
      <c r="W22">
        <v>122.23740126148201</v>
      </c>
      <c r="X22">
        <v>0.114110880012668</v>
      </c>
      <c r="Y22">
        <v>0.17185551815943501</v>
      </c>
      <c r="Z22">
        <v>0.29147526382195599</v>
      </c>
      <c r="AA22">
        <v>187.39032277662699</v>
      </c>
      <c r="AB22">
        <v>6.4649391771601996</v>
      </c>
      <c r="AC22">
        <v>1.2765173586977101</v>
      </c>
      <c r="AD22">
        <v>2.9929670682519101</v>
      </c>
      <c r="AE22">
        <v>1.2446553804367799</v>
      </c>
      <c r="AF22">
        <v>72.849999999999994</v>
      </c>
      <c r="AG22">
        <v>1.9119962044711902E-2</v>
      </c>
      <c r="AH22">
        <v>17.184000000000001</v>
      </c>
      <c r="AI22">
        <v>3.1977478133755599</v>
      </c>
      <c r="AJ22">
        <v>353647.65049999999</v>
      </c>
      <c r="AK22">
        <v>0.613808940831019</v>
      </c>
      <c r="AL22">
        <v>24968179.925999999</v>
      </c>
      <c r="AM22">
        <v>1942.84125565</v>
      </c>
    </row>
    <row r="23" spans="1:39" ht="14.5" x14ac:dyDescent="0.35">
      <c r="A23" t="s">
        <v>130</v>
      </c>
      <c r="B23">
        <v>772967.35</v>
      </c>
      <c r="C23">
        <v>0.36228791875539301</v>
      </c>
      <c r="D23">
        <v>734409</v>
      </c>
      <c r="E23">
        <v>3.6227701232522599E-3</v>
      </c>
      <c r="F23">
        <v>0.72432592483993796</v>
      </c>
      <c r="G23">
        <v>44.3</v>
      </c>
      <c r="H23">
        <v>73.457126849999995</v>
      </c>
      <c r="I23">
        <v>4.20744805</v>
      </c>
      <c r="J23">
        <v>-7.4147189499999797</v>
      </c>
      <c r="K23">
        <v>13470.9917867234</v>
      </c>
      <c r="L23">
        <v>1480.21772715</v>
      </c>
      <c r="M23">
        <v>1923.4445169754399</v>
      </c>
      <c r="N23">
        <v>0.59912709497643502</v>
      </c>
      <c r="O23">
        <v>0.174514299087179</v>
      </c>
      <c r="P23">
        <v>6.2505877549610097E-3</v>
      </c>
      <c r="Q23">
        <v>10366.818834137701</v>
      </c>
      <c r="R23">
        <v>105.9455</v>
      </c>
      <c r="S23">
        <v>60905.235489001403</v>
      </c>
      <c r="T23">
        <v>15.3281640088536</v>
      </c>
      <c r="U23">
        <v>13.971501641410001</v>
      </c>
      <c r="V23">
        <v>13.906499999999999</v>
      </c>
      <c r="W23">
        <v>106.44070953510899</v>
      </c>
      <c r="X23">
        <v>0.115601725533913</v>
      </c>
      <c r="Y23">
        <v>0.166538407859014</v>
      </c>
      <c r="Z23">
        <v>0.29974921387341402</v>
      </c>
      <c r="AA23">
        <v>190.506264604021</v>
      </c>
      <c r="AB23">
        <v>7.1289400379267702</v>
      </c>
      <c r="AC23">
        <v>1.4029218883952801</v>
      </c>
      <c r="AD23">
        <v>3.3362469655476299</v>
      </c>
      <c r="AE23">
        <v>1.1059180572007701</v>
      </c>
      <c r="AF23">
        <v>17.649999999999999</v>
      </c>
      <c r="AG23">
        <v>3.1748777212896602E-2</v>
      </c>
      <c r="AH23">
        <v>57.779000000000003</v>
      </c>
      <c r="AI23">
        <v>3.1823681039645799</v>
      </c>
      <c r="AJ23">
        <v>276930.04300000001</v>
      </c>
      <c r="AK23">
        <v>0.56196424970942804</v>
      </c>
      <c r="AL23">
        <v>19940000.844999999</v>
      </c>
      <c r="AM23">
        <v>1480.21772715</v>
      </c>
    </row>
    <row r="24" spans="1:39" ht="14.5" x14ac:dyDescent="0.35">
      <c r="A24" t="s">
        <v>132</v>
      </c>
      <c r="B24">
        <v>802182.45</v>
      </c>
      <c r="C24">
        <v>0.37718881889426498</v>
      </c>
      <c r="D24">
        <v>846566.2</v>
      </c>
      <c r="E24">
        <v>7.7743025077308204E-3</v>
      </c>
      <c r="F24">
        <v>0.72825257354130501</v>
      </c>
      <c r="G24">
        <v>54.35</v>
      </c>
      <c r="H24">
        <v>60.922124799999999</v>
      </c>
      <c r="I24">
        <v>2.9634361</v>
      </c>
      <c r="J24">
        <v>-40.035555800000097</v>
      </c>
      <c r="K24">
        <v>13404.596267299999</v>
      </c>
      <c r="L24">
        <v>1688.3440960999999</v>
      </c>
      <c r="M24">
        <v>2199.4423801381199</v>
      </c>
      <c r="N24">
        <v>0.62913312635950203</v>
      </c>
      <c r="O24">
        <v>0.172970175081362</v>
      </c>
      <c r="P24">
        <v>5.7170648579851404E-3</v>
      </c>
      <c r="Q24">
        <v>10289.6857734817</v>
      </c>
      <c r="R24">
        <v>113.3395</v>
      </c>
      <c r="S24">
        <v>59586.072516642504</v>
      </c>
      <c r="T24">
        <v>15.079473616876699</v>
      </c>
      <c r="U24">
        <v>14.896343252793599</v>
      </c>
      <c r="V24">
        <v>15.179</v>
      </c>
      <c r="W24">
        <v>111.228941043547</v>
      </c>
      <c r="X24">
        <v>0.113759328379531</v>
      </c>
      <c r="Y24">
        <v>0.193865935643174</v>
      </c>
      <c r="Z24">
        <v>0.31155607317539202</v>
      </c>
      <c r="AA24">
        <v>179.62084903220901</v>
      </c>
      <c r="AB24">
        <v>7.9886717285197104</v>
      </c>
      <c r="AC24">
        <v>1.4879459809972799</v>
      </c>
      <c r="AD24">
        <v>3.5171416759380798</v>
      </c>
      <c r="AE24">
        <v>1.2541476460818499</v>
      </c>
      <c r="AF24">
        <v>67</v>
      </c>
      <c r="AG24">
        <v>2.0401946431911702E-2</v>
      </c>
      <c r="AH24">
        <v>15.638999999999999</v>
      </c>
      <c r="AI24">
        <v>3.0625797864208102</v>
      </c>
      <c r="AJ24">
        <v>351475.92349999998</v>
      </c>
      <c r="AK24">
        <v>0.58607803419610605</v>
      </c>
      <c r="AL24">
        <v>22631570.968499999</v>
      </c>
      <c r="AM24">
        <v>1688.3440960999999</v>
      </c>
    </row>
    <row r="25" spans="1:39" ht="14.5" x14ac:dyDescent="0.35">
      <c r="A25" t="s">
        <v>134</v>
      </c>
      <c r="B25">
        <v>7942.85</v>
      </c>
      <c r="C25">
        <v>0.43763027527755199</v>
      </c>
      <c r="D25">
        <v>-178808.2</v>
      </c>
      <c r="E25">
        <v>3.6103758297400101E-3</v>
      </c>
      <c r="F25">
        <v>0.72162417787475897</v>
      </c>
      <c r="G25">
        <v>41.6111111111111</v>
      </c>
      <c r="H25">
        <v>319.39618840000003</v>
      </c>
      <c r="I25">
        <v>131.1732255</v>
      </c>
      <c r="J25">
        <v>-66.362104450000004</v>
      </c>
      <c r="K25">
        <v>16734.780680791901</v>
      </c>
      <c r="L25">
        <v>2230.8538820499998</v>
      </c>
      <c r="M25">
        <v>3258.8022583952502</v>
      </c>
      <c r="N25">
        <v>0.98034065675350301</v>
      </c>
      <c r="O25">
        <v>0.196060014337683</v>
      </c>
      <c r="P25">
        <v>4.00863970381704E-2</v>
      </c>
      <c r="Q25">
        <v>11456.0036132367</v>
      </c>
      <c r="R25">
        <v>165.13900000000001</v>
      </c>
      <c r="S25">
        <v>63431.217277566197</v>
      </c>
      <c r="T25">
        <v>12.696879598398899</v>
      </c>
      <c r="U25">
        <v>13.5089462940311</v>
      </c>
      <c r="V25">
        <v>24.384499999999999</v>
      </c>
      <c r="W25">
        <v>91.486554247575299</v>
      </c>
      <c r="X25">
        <v>0.112516771446246</v>
      </c>
      <c r="Y25">
        <v>0.165224113041501</v>
      </c>
      <c r="Z25">
        <v>0.28338861456584802</v>
      </c>
      <c r="AA25">
        <v>215.173393408848</v>
      </c>
      <c r="AB25">
        <v>7.8346773449628397</v>
      </c>
      <c r="AC25">
        <v>1.4645275284133801</v>
      </c>
      <c r="AD25">
        <v>3.4886386901473401</v>
      </c>
      <c r="AE25">
        <v>0.93637647896228104</v>
      </c>
      <c r="AF25">
        <v>8.9499999999999993</v>
      </c>
      <c r="AG25">
        <v>6.8938555645162297E-2</v>
      </c>
      <c r="AH25">
        <v>99.257368421052604</v>
      </c>
      <c r="AI25">
        <v>3.4546866175815398</v>
      </c>
      <c r="AJ25">
        <v>493564.587657895</v>
      </c>
      <c r="AK25">
        <v>0.64374291854974197</v>
      </c>
      <c r="AL25">
        <v>37332850.446999997</v>
      </c>
      <c r="AM25">
        <v>2230.8538820499998</v>
      </c>
    </row>
    <row r="26" spans="1:39" ht="14.5" x14ac:dyDescent="0.35">
      <c r="A26" t="s">
        <v>136</v>
      </c>
      <c r="B26">
        <v>2658651.2000000002</v>
      </c>
      <c r="C26">
        <v>0.355293080516696</v>
      </c>
      <c r="D26">
        <v>1796617</v>
      </c>
      <c r="E26">
        <v>2.4459484425306999E-3</v>
      </c>
      <c r="F26">
        <v>0.77446537330909204</v>
      </c>
      <c r="G26">
        <v>124.052631578947</v>
      </c>
      <c r="H26">
        <v>1479.9335232000001</v>
      </c>
      <c r="I26">
        <v>754.41133939999997</v>
      </c>
      <c r="J26">
        <v>-439.38910234999997</v>
      </c>
      <c r="K26">
        <v>17379.7257159527</v>
      </c>
      <c r="L26">
        <v>6427.5033873499997</v>
      </c>
      <c r="M26">
        <v>9425.5490566888293</v>
      </c>
      <c r="N26">
        <v>0.96982156146634502</v>
      </c>
      <c r="O26">
        <v>0.198240768858675</v>
      </c>
      <c r="P26">
        <v>6.0719892278564398E-2</v>
      </c>
      <c r="Q26">
        <v>11851.643361956299</v>
      </c>
      <c r="R26">
        <v>486.00799999999998</v>
      </c>
      <c r="S26">
        <v>65430.595487111299</v>
      </c>
      <c r="T26">
        <v>13.1756061628615</v>
      </c>
      <c r="U26">
        <v>13.2250979147463</v>
      </c>
      <c r="V26">
        <v>67.599000000000004</v>
      </c>
      <c r="W26">
        <v>95.082817606029707</v>
      </c>
      <c r="X26">
        <v>0.10933398025065599</v>
      </c>
      <c r="Y26">
        <v>0.15187379977868901</v>
      </c>
      <c r="Z26">
        <v>0.27250769008296499</v>
      </c>
      <c r="AA26">
        <v>199.46617259249501</v>
      </c>
      <c r="AB26">
        <v>8.5708532571752194</v>
      </c>
      <c r="AC26">
        <v>1.5234844733456301</v>
      </c>
      <c r="AD26">
        <v>3.8495795075852</v>
      </c>
      <c r="AE26">
        <v>0.83777128881809804</v>
      </c>
      <c r="AF26">
        <v>21.684210526315798</v>
      </c>
      <c r="AG26">
        <v>0.14762344709566499</v>
      </c>
      <c r="AH26">
        <v>112.362631578947</v>
      </c>
      <c r="AI26">
        <v>3.5423015179954298</v>
      </c>
      <c r="AJ26">
        <v>1139184.7764999999</v>
      </c>
      <c r="AK26">
        <v>0.59266281052755398</v>
      </c>
      <c r="AL26">
        <v>111708245.9105</v>
      </c>
      <c r="AM26">
        <v>6427.5033873499997</v>
      </c>
    </row>
    <row r="27" spans="1:39" ht="14.5" x14ac:dyDescent="0.35">
      <c r="A27" t="s">
        <v>137</v>
      </c>
      <c r="B27">
        <v>1392277.05</v>
      </c>
      <c r="C27">
        <v>0.43455649623481302</v>
      </c>
      <c r="D27">
        <v>1381445.05</v>
      </c>
      <c r="E27">
        <v>7.6530781054527002E-3</v>
      </c>
      <c r="F27">
        <v>0.73713539957805396</v>
      </c>
      <c r="G27">
        <v>94.6</v>
      </c>
      <c r="H27">
        <v>62.381709049999998</v>
      </c>
      <c r="I27">
        <v>12.3109821</v>
      </c>
      <c r="J27">
        <v>24.343158500000001</v>
      </c>
      <c r="K27">
        <v>12815.07206765</v>
      </c>
      <c r="L27">
        <v>2075.0054436</v>
      </c>
      <c r="M27">
        <v>2552.25276597738</v>
      </c>
      <c r="N27">
        <v>0.40004015445369401</v>
      </c>
      <c r="O27">
        <v>0.16082435907784001</v>
      </c>
      <c r="P27">
        <v>6.2264442196280703E-3</v>
      </c>
      <c r="Q27">
        <v>10418.7738201224</v>
      </c>
      <c r="R27">
        <v>135.16300000000001</v>
      </c>
      <c r="S27">
        <v>62972.625785163102</v>
      </c>
      <c r="T27">
        <v>14.8934989605143</v>
      </c>
      <c r="U27">
        <v>15.3518747260715</v>
      </c>
      <c r="V27">
        <v>15.390499999999999</v>
      </c>
      <c r="W27">
        <v>134.823783736721</v>
      </c>
      <c r="X27">
        <v>0.11192949387607</v>
      </c>
      <c r="Y27">
        <v>0.172152909877755</v>
      </c>
      <c r="Z27">
        <v>0.29073099923399898</v>
      </c>
      <c r="AA27">
        <v>176.12924878208301</v>
      </c>
      <c r="AB27">
        <v>6.7577749325763898</v>
      </c>
      <c r="AC27">
        <v>1.3805582687348601</v>
      </c>
      <c r="AD27">
        <v>2.9811839740782502</v>
      </c>
      <c r="AE27">
        <v>1.2657627201644399</v>
      </c>
      <c r="AF27">
        <v>90.65</v>
      </c>
      <c r="AG27">
        <v>2.3058437015488101E-2</v>
      </c>
      <c r="AH27">
        <v>13.773</v>
      </c>
      <c r="AI27">
        <v>2.9037601375576498</v>
      </c>
      <c r="AJ27">
        <v>518462.06300000002</v>
      </c>
      <c r="AK27">
        <v>0.62007989937336205</v>
      </c>
      <c r="AL27">
        <v>26591344.300500002</v>
      </c>
      <c r="AM27">
        <v>2075.0054436</v>
      </c>
    </row>
    <row r="28" spans="1:39" ht="14.5" x14ac:dyDescent="0.35">
      <c r="A28" t="s">
        <v>139</v>
      </c>
      <c r="B28">
        <v>2393748.25</v>
      </c>
      <c r="C28">
        <v>0.38909292957552399</v>
      </c>
      <c r="D28">
        <v>1978439.6</v>
      </c>
      <c r="E28">
        <v>3.5463978623061802E-3</v>
      </c>
      <c r="F28">
        <v>0.79676132377397402</v>
      </c>
      <c r="G28">
        <v>173.8</v>
      </c>
      <c r="H28">
        <v>127.54188234999999</v>
      </c>
      <c r="I28">
        <v>9.5435592499999995</v>
      </c>
      <c r="J28">
        <v>-14.924387899999999</v>
      </c>
      <c r="K28">
        <v>13575.2118871619</v>
      </c>
      <c r="L28">
        <v>6908.6157069999999</v>
      </c>
      <c r="M28">
        <v>8328.79496556085</v>
      </c>
      <c r="N28">
        <v>0.17251044853202999</v>
      </c>
      <c r="O28">
        <v>0.13194405755213601</v>
      </c>
      <c r="P28">
        <v>4.8619178196532997E-2</v>
      </c>
      <c r="Q28">
        <v>11260.443132205801</v>
      </c>
      <c r="R28">
        <v>404.80849999999998</v>
      </c>
      <c r="S28">
        <v>78918.558989003403</v>
      </c>
      <c r="T28">
        <v>15.3424396967949</v>
      </c>
      <c r="U28">
        <v>17.066380046367598</v>
      </c>
      <c r="V28">
        <v>43.146999999999998</v>
      </c>
      <c r="W28">
        <v>160.11810107307599</v>
      </c>
      <c r="X28">
        <v>0.117271987635633</v>
      </c>
      <c r="Y28">
        <v>0.147635048587757</v>
      </c>
      <c r="Z28">
        <v>0.27162410115157698</v>
      </c>
      <c r="AA28">
        <v>147.28928965740201</v>
      </c>
      <c r="AB28">
        <v>7.2800210939820902</v>
      </c>
      <c r="AC28">
        <v>1.3761572311196599</v>
      </c>
      <c r="AD28">
        <v>3.9224170851575</v>
      </c>
      <c r="AE28">
        <v>0.92222194224906195</v>
      </c>
      <c r="AF28">
        <v>29.9</v>
      </c>
      <c r="AG28">
        <v>8.5185337989919396E-2</v>
      </c>
      <c r="AH28">
        <v>119.44499999999999</v>
      </c>
      <c r="AI28">
        <v>3.0118566569673502</v>
      </c>
      <c r="AJ28">
        <v>1457326.6675</v>
      </c>
      <c r="AK28">
        <v>0.53970371398392203</v>
      </c>
      <c r="AL28">
        <v>93785922.069499999</v>
      </c>
      <c r="AM28">
        <v>6908.6157069999999</v>
      </c>
    </row>
    <row r="29" spans="1:39" ht="14.5" x14ac:dyDescent="0.35">
      <c r="A29" t="s">
        <v>141</v>
      </c>
      <c r="B29">
        <v>-576205.65</v>
      </c>
      <c r="C29">
        <v>0.27613135496363</v>
      </c>
      <c r="D29">
        <v>-529617.1</v>
      </c>
      <c r="E29">
        <v>2.5832437349674799E-3</v>
      </c>
      <c r="F29">
        <v>0.74661205668118702</v>
      </c>
      <c r="G29">
        <v>55.315789473684198</v>
      </c>
      <c r="H29">
        <v>249.7027223</v>
      </c>
      <c r="I29">
        <v>66.900256099999993</v>
      </c>
      <c r="J29">
        <v>-122.9704371</v>
      </c>
      <c r="K29">
        <v>14929.419340796399</v>
      </c>
      <c r="L29">
        <v>2504.3990130500001</v>
      </c>
      <c r="M29">
        <v>3608.6636075599399</v>
      </c>
      <c r="N29">
        <v>0.96522088886549895</v>
      </c>
      <c r="O29">
        <v>0.190482249339744</v>
      </c>
      <c r="P29">
        <v>2.1906559643299399E-2</v>
      </c>
      <c r="Q29">
        <v>10360.9610450173</v>
      </c>
      <c r="R29">
        <v>177.3605</v>
      </c>
      <c r="S29">
        <v>62351.030674811998</v>
      </c>
      <c r="T29">
        <v>14.3563533030184</v>
      </c>
      <c r="U29">
        <v>14.1203876457836</v>
      </c>
      <c r="V29">
        <v>23.495000000000001</v>
      </c>
      <c r="W29">
        <v>106.59285009789301</v>
      </c>
      <c r="X29">
        <v>0.112237204070004</v>
      </c>
      <c r="Y29">
        <v>0.18041153205870999</v>
      </c>
      <c r="Z29">
        <v>0.29634294120126697</v>
      </c>
      <c r="AA29">
        <v>188.83252929574499</v>
      </c>
      <c r="AB29">
        <v>8.1434117869709404</v>
      </c>
      <c r="AC29">
        <v>1.4805014421287701</v>
      </c>
      <c r="AD29">
        <v>3.49152840274723</v>
      </c>
      <c r="AE29">
        <v>1.11495195766669</v>
      </c>
      <c r="AF29">
        <v>16.7</v>
      </c>
      <c r="AG29">
        <v>5.3811673542543903E-2</v>
      </c>
      <c r="AH29">
        <v>97.052499999999995</v>
      </c>
      <c r="AI29">
        <v>3.4217442014928801</v>
      </c>
      <c r="AJ29">
        <v>495397.19199999998</v>
      </c>
      <c r="AK29">
        <v>0.64354816484537203</v>
      </c>
      <c r="AL29">
        <v>37389223.0625</v>
      </c>
      <c r="AM29">
        <v>2504.3990130500001</v>
      </c>
    </row>
    <row r="30" spans="1:39" ht="14.5" x14ac:dyDescent="0.35">
      <c r="A30" t="s">
        <v>143</v>
      </c>
      <c r="B30">
        <v>1942646.7272727301</v>
      </c>
      <c r="C30">
        <v>0.35223068512571698</v>
      </c>
      <c r="D30">
        <v>-524470</v>
      </c>
      <c r="E30">
        <v>2.1332441957958199E-3</v>
      </c>
      <c r="F30">
        <v>0.79729272183839595</v>
      </c>
      <c r="G30">
        <v>413.45454545454498</v>
      </c>
      <c r="H30">
        <v>5066.5832449999998</v>
      </c>
      <c r="I30">
        <v>1427.29080290909</v>
      </c>
      <c r="J30">
        <v>-200.875768545455</v>
      </c>
      <c r="K30">
        <v>18352.915778868399</v>
      </c>
      <c r="L30">
        <v>17600.655601454499</v>
      </c>
      <c r="M30">
        <v>25556.808242573799</v>
      </c>
      <c r="N30">
        <v>0.84938501574602399</v>
      </c>
      <c r="O30">
        <v>0.19288919612699901</v>
      </c>
      <c r="P30">
        <v>0.120287370669799</v>
      </c>
      <c r="Q30">
        <v>12639.424565085401</v>
      </c>
      <c r="R30">
        <v>1250.05272727273</v>
      </c>
      <c r="S30">
        <v>72096.693677648494</v>
      </c>
      <c r="T30">
        <v>13.026577787991499</v>
      </c>
      <c r="U30">
        <v>14.079930564092599</v>
      </c>
      <c r="V30">
        <v>188.00181818181801</v>
      </c>
      <c r="W30">
        <v>93.619603106352997</v>
      </c>
      <c r="X30">
        <v>0.11175595375995501</v>
      </c>
      <c r="Y30">
        <v>0.15703139519291601</v>
      </c>
      <c r="Z30">
        <v>0.27797142065867703</v>
      </c>
      <c r="AA30">
        <v>227.54515512251299</v>
      </c>
      <c r="AB30">
        <v>7.2884199855891696</v>
      </c>
      <c r="AC30">
        <v>1.37631971079926</v>
      </c>
      <c r="AD30">
        <v>3.33424928684168</v>
      </c>
      <c r="AE30">
        <v>0.82644910361468704</v>
      </c>
      <c r="AF30">
        <v>59.818181818181799</v>
      </c>
      <c r="AG30">
        <v>0.17874779417272499</v>
      </c>
      <c r="AH30">
        <v>132.94818181818201</v>
      </c>
      <c r="AI30">
        <v>3.4054920249656702</v>
      </c>
      <c r="AJ30">
        <v>3648910.3709090902</v>
      </c>
      <c r="AK30">
        <v>0.56399907822372097</v>
      </c>
      <c r="AL30">
        <v>323023349.90636402</v>
      </c>
      <c r="AM30">
        <v>17600.655601454499</v>
      </c>
    </row>
    <row r="31" spans="1:39" ht="14.5" x14ac:dyDescent="0.35">
      <c r="A31" t="s">
        <v>145</v>
      </c>
      <c r="B31">
        <v>67554.55</v>
      </c>
      <c r="C31">
        <v>0.26686436653461199</v>
      </c>
      <c r="D31">
        <v>37759</v>
      </c>
      <c r="E31">
        <v>2.98225592809269E-3</v>
      </c>
      <c r="F31">
        <v>0.76055063086594599</v>
      </c>
      <c r="G31">
        <v>50.052631578947398</v>
      </c>
      <c r="H31">
        <v>100.6139718</v>
      </c>
      <c r="I31">
        <v>13.52251835</v>
      </c>
      <c r="J31">
        <v>-111.70693545</v>
      </c>
      <c r="K31">
        <v>13606.1325182076</v>
      </c>
      <c r="L31">
        <v>1978.4849207499999</v>
      </c>
      <c r="M31">
        <v>2663.8543996727799</v>
      </c>
      <c r="N31">
        <v>0.74440259053968305</v>
      </c>
      <c r="O31">
        <v>0.17836339059194201</v>
      </c>
      <c r="P31">
        <v>1.023835756217E-2</v>
      </c>
      <c r="Q31">
        <v>10105.4802470836</v>
      </c>
      <c r="R31">
        <v>135.2535</v>
      </c>
      <c r="S31">
        <v>61855.3049385044</v>
      </c>
      <c r="T31">
        <v>14.622172439160501</v>
      </c>
      <c r="U31">
        <v>14.6279757695734</v>
      </c>
      <c r="V31">
        <v>17.109500000000001</v>
      </c>
      <c r="W31">
        <v>115.63662998626501</v>
      </c>
      <c r="X31">
        <v>0.113447722423315</v>
      </c>
      <c r="Y31">
        <v>0.17812764191524499</v>
      </c>
      <c r="Z31">
        <v>0.30579064281590002</v>
      </c>
      <c r="AA31">
        <v>189.47147186641001</v>
      </c>
      <c r="AB31">
        <v>7.2808858594840897</v>
      </c>
      <c r="AC31">
        <v>1.3465510917287999</v>
      </c>
      <c r="AD31">
        <v>3.3478562458710299</v>
      </c>
      <c r="AE31">
        <v>1.1547953907124899</v>
      </c>
      <c r="AF31">
        <v>43.9</v>
      </c>
      <c r="AG31">
        <v>3.3949041562483899E-2</v>
      </c>
      <c r="AH31">
        <v>30.4025</v>
      </c>
      <c r="AI31">
        <v>3.0739543985987199</v>
      </c>
      <c r="AJ31">
        <v>438271.92300000001</v>
      </c>
      <c r="AK31">
        <v>0.58596422784431201</v>
      </c>
      <c r="AL31">
        <v>26919528.017000001</v>
      </c>
      <c r="AM31">
        <v>1978.4849207499999</v>
      </c>
    </row>
    <row r="32" spans="1:39" ht="14.5" x14ac:dyDescent="0.35">
      <c r="A32" t="s">
        <v>147</v>
      </c>
      <c r="B32">
        <v>488447.2</v>
      </c>
      <c r="C32">
        <v>0.377346236759458</v>
      </c>
      <c r="D32">
        <v>486206.65</v>
      </c>
      <c r="E32">
        <v>8.2939475769744104E-3</v>
      </c>
      <c r="F32">
        <v>0.745067505319427</v>
      </c>
      <c r="G32">
        <v>36.75</v>
      </c>
      <c r="H32">
        <v>50.118500300000001</v>
      </c>
      <c r="I32">
        <v>5.42421095</v>
      </c>
      <c r="J32">
        <v>-10.992644</v>
      </c>
      <c r="K32">
        <v>14651.8598057163</v>
      </c>
      <c r="L32">
        <v>1511.18036035</v>
      </c>
      <c r="M32">
        <v>2132.3720535259399</v>
      </c>
      <c r="N32">
        <v>0.89612027139921102</v>
      </c>
      <c r="O32">
        <v>0.18803196862232199</v>
      </c>
      <c r="P32">
        <v>1.8068881264229699E-3</v>
      </c>
      <c r="Q32">
        <v>10383.555132599</v>
      </c>
      <c r="R32">
        <v>104.652</v>
      </c>
      <c r="S32">
        <v>62586.890341321698</v>
      </c>
      <c r="T32">
        <v>14.7933149868134</v>
      </c>
      <c r="U32">
        <v>14.440052367369899</v>
      </c>
      <c r="V32">
        <v>13.782</v>
      </c>
      <c r="W32">
        <v>109.648843444348</v>
      </c>
      <c r="X32">
        <v>0.106654069399496</v>
      </c>
      <c r="Y32">
        <v>0.19698317611086699</v>
      </c>
      <c r="Z32">
        <v>0.30735327309496602</v>
      </c>
      <c r="AA32">
        <v>170.81822711103399</v>
      </c>
      <c r="AB32">
        <v>9.08972198112515</v>
      </c>
      <c r="AC32">
        <v>1.6876073416786399</v>
      </c>
      <c r="AD32">
        <v>4.2596697104620604</v>
      </c>
      <c r="AE32">
        <v>1.19841968770907</v>
      </c>
      <c r="AF32">
        <v>89.2</v>
      </c>
      <c r="AG32">
        <v>1.7209211454167199E-2</v>
      </c>
      <c r="AH32">
        <v>12.3231578947368</v>
      </c>
      <c r="AI32">
        <v>3.3768389106427801</v>
      </c>
      <c r="AJ32">
        <v>220830.041</v>
      </c>
      <c r="AK32">
        <v>0.61950874231029296</v>
      </c>
      <c r="AL32">
        <v>22141602.780999999</v>
      </c>
      <c r="AM32">
        <v>1511.18036035</v>
      </c>
    </row>
    <row r="33" spans="1:39" ht="14.5" x14ac:dyDescent="0.35">
      <c r="A33" t="s">
        <v>149</v>
      </c>
      <c r="B33">
        <v>13702.909090909099</v>
      </c>
      <c r="C33">
        <v>0.28129754922002498</v>
      </c>
      <c r="D33">
        <v>-1630766.9090909101</v>
      </c>
      <c r="E33">
        <v>2.0501324814064998E-3</v>
      </c>
      <c r="F33">
        <v>0.70518672277537897</v>
      </c>
      <c r="G33">
        <v>311.2</v>
      </c>
      <c r="H33">
        <v>4662.4172310000004</v>
      </c>
      <c r="I33">
        <v>2221.8014173636402</v>
      </c>
      <c r="J33">
        <v>-442.00291199999998</v>
      </c>
      <c r="K33">
        <v>18549.9737439606</v>
      </c>
      <c r="L33">
        <v>15923.383573363601</v>
      </c>
      <c r="M33">
        <v>23363.7425759293</v>
      </c>
      <c r="N33">
        <v>0.94226474246388203</v>
      </c>
      <c r="O33">
        <v>0.19272648804633599</v>
      </c>
      <c r="P33">
        <v>9.8184090167916405E-2</v>
      </c>
      <c r="Q33">
        <v>12642.595519145299</v>
      </c>
      <c r="R33">
        <v>1145.99272727273</v>
      </c>
      <c r="S33">
        <v>70605.940398638093</v>
      </c>
      <c r="T33">
        <v>12.9266249508168</v>
      </c>
      <c r="U33">
        <v>13.8948382432222</v>
      </c>
      <c r="V33">
        <v>141.489090909091</v>
      </c>
      <c r="W33">
        <v>112.541422600522</v>
      </c>
      <c r="X33">
        <v>0.11404708159108699</v>
      </c>
      <c r="Y33">
        <v>0.145417548284974</v>
      </c>
      <c r="Z33">
        <v>0.26910672742130898</v>
      </c>
      <c r="AA33">
        <v>191.74094640732801</v>
      </c>
      <c r="AB33">
        <v>9.0433678647171796</v>
      </c>
      <c r="AC33">
        <v>1.5454035560896899</v>
      </c>
      <c r="AD33">
        <v>3.9011804720294498</v>
      </c>
      <c r="AE33">
        <v>0.65733711657703098</v>
      </c>
      <c r="AF33">
        <v>49.5</v>
      </c>
      <c r="AG33">
        <v>0.20486486140190199</v>
      </c>
      <c r="AH33">
        <v>105.193</v>
      </c>
      <c r="AI33">
        <v>3.6543945709252501</v>
      </c>
      <c r="AJ33">
        <v>3388228.1309090899</v>
      </c>
      <c r="AK33">
        <v>0.548222812129878</v>
      </c>
      <c r="AL33">
        <v>295378347.20090902</v>
      </c>
      <c r="AM33">
        <v>15923.383573363601</v>
      </c>
    </row>
    <row r="34" spans="1:39" ht="14.5" x14ac:dyDescent="0.35">
      <c r="A34" t="s">
        <v>150</v>
      </c>
      <c r="B34">
        <v>2716794.1666666698</v>
      </c>
      <c r="C34">
        <v>0.43416973706087802</v>
      </c>
      <c r="D34">
        <v>2600315.1666666698</v>
      </c>
      <c r="E34">
        <v>2.6577325657081699E-3</v>
      </c>
      <c r="F34">
        <v>0.74643081288061297</v>
      </c>
      <c r="G34">
        <v>164.666666666667</v>
      </c>
      <c r="H34">
        <v>236.91393083333301</v>
      </c>
      <c r="I34">
        <v>103.10249</v>
      </c>
      <c r="J34">
        <v>17.552643833333299</v>
      </c>
      <c r="K34">
        <v>15102.773849962899</v>
      </c>
      <c r="L34">
        <v>4880.55918583333</v>
      </c>
      <c r="M34">
        <v>6503.7320070454298</v>
      </c>
      <c r="N34">
        <v>0.62351711947949695</v>
      </c>
      <c r="O34">
        <v>0.15560541594722899</v>
      </c>
      <c r="P34">
        <v>0.12365450966187901</v>
      </c>
      <c r="Q34">
        <v>11333.489996997199</v>
      </c>
      <c r="R34">
        <v>330.65666666666698</v>
      </c>
      <c r="S34">
        <v>71300.493250803993</v>
      </c>
      <c r="T34">
        <v>14.132987892778999</v>
      </c>
      <c r="U34">
        <v>14.7602019793945</v>
      </c>
      <c r="V34">
        <v>44.733333333333299</v>
      </c>
      <c r="W34">
        <v>109.103409519374</v>
      </c>
      <c r="X34">
        <v>0.118960430141268</v>
      </c>
      <c r="Y34">
        <v>0.140608924126573</v>
      </c>
      <c r="Z34">
        <v>0.26694422355050501</v>
      </c>
      <c r="AA34">
        <v>357.12755450768299</v>
      </c>
      <c r="AB34">
        <v>3.7395276629814398</v>
      </c>
      <c r="AC34">
        <v>0.60338127192542501</v>
      </c>
      <c r="AD34">
        <v>1.50699678415145</v>
      </c>
      <c r="AE34">
        <v>0.82904542690562599</v>
      </c>
      <c r="AF34">
        <v>19.3333333333333</v>
      </c>
      <c r="AG34">
        <v>0.127059063771883</v>
      </c>
      <c r="AH34">
        <v>159.25833333333301</v>
      </c>
      <c r="AI34">
        <v>2.8495459097103599</v>
      </c>
      <c r="AJ34">
        <v>1241257.175</v>
      </c>
      <c r="AK34">
        <v>0.57318416860497601</v>
      </c>
      <c r="AL34">
        <v>73709981.644999996</v>
      </c>
      <c r="AM34">
        <v>4880.55918583333</v>
      </c>
    </row>
    <row r="35" spans="1:39" ht="14.5" x14ac:dyDescent="0.35">
      <c r="A35" t="s">
        <v>151</v>
      </c>
      <c r="B35">
        <v>6264990.125</v>
      </c>
      <c r="C35">
        <v>0.31317674746540602</v>
      </c>
      <c r="D35">
        <v>3680451.75</v>
      </c>
      <c r="E35">
        <v>4.7967562253979201E-4</v>
      </c>
      <c r="F35">
        <v>0.69893934948016401</v>
      </c>
      <c r="G35">
        <v>317.5</v>
      </c>
      <c r="H35">
        <v>5079.1284196249999</v>
      </c>
      <c r="I35">
        <v>1833.3430778750001</v>
      </c>
      <c r="J35">
        <v>-282.81881512500001</v>
      </c>
      <c r="K35">
        <v>18133.169648180301</v>
      </c>
      <c r="L35">
        <v>20350.756754875001</v>
      </c>
      <c r="M35">
        <v>29465.931846347801</v>
      </c>
      <c r="N35">
        <v>0.85172704667839105</v>
      </c>
      <c r="O35">
        <v>0.20349554339707601</v>
      </c>
      <c r="P35">
        <v>9.2530847073974895E-2</v>
      </c>
      <c r="Q35">
        <v>12523.741880260301</v>
      </c>
      <c r="R35">
        <v>1445.25125</v>
      </c>
      <c r="S35">
        <v>71507.065671107397</v>
      </c>
      <c r="T35">
        <v>13.698137261600699</v>
      </c>
      <c r="U35">
        <v>14.081120327607399</v>
      </c>
      <c r="V35">
        <v>223.63874999999999</v>
      </c>
      <c r="W35">
        <v>90.9983478036566</v>
      </c>
      <c r="X35">
        <v>0.11033073471079601</v>
      </c>
      <c r="Y35">
        <v>0.15080320020362301</v>
      </c>
      <c r="Z35">
        <v>0.27033512450132302</v>
      </c>
      <c r="AA35">
        <v>205.068995726672</v>
      </c>
      <c r="AB35">
        <v>7.8544483697200196</v>
      </c>
      <c r="AC35">
        <v>1.6046005388289899</v>
      </c>
      <c r="AD35">
        <v>3.6975566856805502</v>
      </c>
      <c r="AE35">
        <v>0.73632050569225505</v>
      </c>
      <c r="AF35">
        <v>67.125</v>
      </c>
      <c r="AG35">
        <v>0.196014278403566</v>
      </c>
      <c r="AH35">
        <v>86.907499999999999</v>
      </c>
      <c r="AI35">
        <v>3.5431846404819698</v>
      </c>
      <c r="AJ35">
        <v>3135326.8512499998</v>
      </c>
      <c r="AK35">
        <v>0.54986223042145199</v>
      </c>
      <c r="AL35">
        <v>369023724.70499998</v>
      </c>
      <c r="AM35">
        <v>20350.756754875001</v>
      </c>
    </row>
    <row r="36" spans="1:39" ht="14.5" x14ac:dyDescent="0.35">
      <c r="A36" t="s">
        <v>152</v>
      </c>
      <c r="B36">
        <v>548254.6</v>
      </c>
      <c r="C36">
        <v>0.40070501411146803</v>
      </c>
      <c r="D36">
        <v>536326.5</v>
      </c>
      <c r="E36">
        <v>4.4556708272008297E-3</v>
      </c>
      <c r="F36">
        <v>0.72436833094552899</v>
      </c>
      <c r="G36">
        <v>44.421052631578902</v>
      </c>
      <c r="H36">
        <v>61.555566200000001</v>
      </c>
      <c r="I36">
        <v>3.045115</v>
      </c>
      <c r="J36">
        <v>-55.196463250000001</v>
      </c>
      <c r="K36">
        <v>13127.009569141799</v>
      </c>
      <c r="L36">
        <v>1625.3143806</v>
      </c>
      <c r="M36">
        <v>2099.4710907035301</v>
      </c>
      <c r="N36">
        <v>0.53457114234063297</v>
      </c>
      <c r="O36">
        <v>0.175275171530098</v>
      </c>
      <c r="P36">
        <v>6.6797719749407099E-3</v>
      </c>
      <c r="Q36">
        <v>10162.3297036448</v>
      </c>
      <c r="R36">
        <v>112.3265</v>
      </c>
      <c r="S36">
        <v>57944.698842214399</v>
      </c>
      <c r="T36">
        <v>14.545988702576899</v>
      </c>
      <c r="U36">
        <v>14.469554206709899</v>
      </c>
      <c r="V36">
        <v>14.682</v>
      </c>
      <c r="W36">
        <v>110.701156559052</v>
      </c>
      <c r="X36">
        <v>0.11693212887407201</v>
      </c>
      <c r="Y36">
        <v>0.19115044722621</v>
      </c>
      <c r="Z36">
        <v>0.31281409846005698</v>
      </c>
      <c r="AA36">
        <v>199.285076085052</v>
      </c>
      <c r="AB36">
        <v>6.4848071493472199</v>
      </c>
      <c r="AC36">
        <v>1.3100365404974199</v>
      </c>
      <c r="AD36">
        <v>3.1637254589289499</v>
      </c>
      <c r="AE36">
        <v>1.1905690945908101</v>
      </c>
      <c r="AF36">
        <v>50.45</v>
      </c>
      <c r="AG36">
        <v>1.6727274183684401E-2</v>
      </c>
      <c r="AH36">
        <v>18.416499999999999</v>
      </c>
      <c r="AI36">
        <v>3.0623445331560499</v>
      </c>
      <c r="AJ36">
        <v>346384.614</v>
      </c>
      <c r="AK36">
        <v>0.59284188705002405</v>
      </c>
      <c r="AL36">
        <v>21335517.427000001</v>
      </c>
      <c r="AM36">
        <v>1625.3143806</v>
      </c>
    </row>
    <row r="37" spans="1:39" ht="14.5" x14ac:dyDescent="0.35">
      <c r="A37" t="s">
        <v>153</v>
      </c>
      <c r="B37">
        <v>752599.85</v>
      </c>
      <c r="C37">
        <v>0.37461214696001999</v>
      </c>
      <c r="D37">
        <v>782048.25</v>
      </c>
      <c r="E37">
        <v>4.5400449028398402E-3</v>
      </c>
      <c r="F37">
        <v>0.74090692139842895</v>
      </c>
      <c r="G37">
        <v>31.7</v>
      </c>
      <c r="H37">
        <v>113.13237030000001</v>
      </c>
      <c r="I37">
        <v>24.107697300000002</v>
      </c>
      <c r="J37">
        <v>-140.74983779999999</v>
      </c>
      <c r="K37">
        <v>14467.150633650999</v>
      </c>
      <c r="L37">
        <v>1712.027666</v>
      </c>
      <c r="M37">
        <v>2386.73296730114</v>
      </c>
      <c r="N37">
        <v>0.859950917551352</v>
      </c>
      <c r="O37">
        <v>0.18513594423421001</v>
      </c>
      <c r="P37">
        <v>7.0012078881907499E-3</v>
      </c>
      <c r="Q37">
        <v>10377.4332832077</v>
      </c>
      <c r="R37">
        <v>122.1765</v>
      </c>
      <c r="S37">
        <v>61030.371716328402</v>
      </c>
      <c r="T37">
        <v>13.7350472472202</v>
      </c>
      <c r="U37">
        <v>14.0127411245207</v>
      </c>
      <c r="V37">
        <v>17.073</v>
      </c>
      <c r="W37">
        <v>100.276908920518</v>
      </c>
      <c r="X37">
        <v>0.109833501757532</v>
      </c>
      <c r="Y37">
        <v>0.18172091125772299</v>
      </c>
      <c r="Z37">
        <v>0.29495694613588902</v>
      </c>
      <c r="AA37">
        <v>177.29351343321099</v>
      </c>
      <c r="AB37">
        <v>8.7082685465161092</v>
      </c>
      <c r="AC37">
        <v>1.6548150603199501</v>
      </c>
      <c r="AD37">
        <v>4.01560117338766</v>
      </c>
      <c r="AE37">
        <v>1.1004157679701201</v>
      </c>
      <c r="AF37">
        <v>20.45</v>
      </c>
      <c r="AG37">
        <v>5.6970417880641298E-2</v>
      </c>
      <c r="AH37">
        <v>58.395263157894703</v>
      </c>
      <c r="AI37">
        <v>3.3702276823184101</v>
      </c>
      <c r="AJ37">
        <v>318201.837</v>
      </c>
      <c r="AK37">
        <v>0.62581981273504295</v>
      </c>
      <c r="AL37">
        <v>24768162.133000001</v>
      </c>
      <c r="AM37">
        <v>1712.027666</v>
      </c>
    </row>
    <row r="38" spans="1:39" ht="14.5" x14ac:dyDescent="0.35">
      <c r="A38" t="s">
        <v>155</v>
      </c>
      <c r="B38">
        <v>2641626.0499999998</v>
      </c>
      <c r="C38">
        <v>0.36711034132225101</v>
      </c>
      <c r="D38">
        <v>2634775.2000000002</v>
      </c>
      <c r="E38">
        <v>3.65368820452321E-3</v>
      </c>
      <c r="F38">
        <v>0.790641186953426</v>
      </c>
      <c r="G38">
        <v>128.65</v>
      </c>
      <c r="H38">
        <v>253.34734144999999</v>
      </c>
      <c r="I38">
        <v>33.094485749999997</v>
      </c>
      <c r="J38">
        <v>18.99368265</v>
      </c>
      <c r="K38">
        <v>14248.0028893419</v>
      </c>
      <c r="L38">
        <v>4790.5578235499997</v>
      </c>
      <c r="M38">
        <v>6024.4499517593504</v>
      </c>
      <c r="N38">
        <v>0.37254353692937398</v>
      </c>
      <c r="O38">
        <v>0.16202454821322099</v>
      </c>
      <c r="P38">
        <v>3.8006429805512103E-2</v>
      </c>
      <c r="Q38">
        <v>11329.8113949087</v>
      </c>
      <c r="R38">
        <v>311.75900000000001</v>
      </c>
      <c r="S38">
        <v>73284.296211175897</v>
      </c>
      <c r="T38">
        <v>15.9472541289907</v>
      </c>
      <c r="U38">
        <v>15.366221419590101</v>
      </c>
      <c r="V38">
        <v>32.244500000000002</v>
      </c>
      <c r="W38">
        <v>148.569766116702</v>
      </c>
      <c r="X38">
        <v>0.116111431877396</v>
      </c>
      <c r="Y38">
        <v>0.16060533677615799</v>
      </c>
      <c r="Z38">
        <v>0.28189981172843598</v>
      </c>
      <c r="AA38">
        <v>158.22750249955101</v>
      </c>
      <c r="AB38">
        <v>7.0650902357262204</v>
      </c>
      <c r="AC38">
        <v>1.3011235247322599</v>
      </c>
      <c r="AD38">
        <v>3.7842794789696002</v>
      </c>
      <c r="AE38">
        <v>0.96343273636934601</v>
      </c>
      <c r="AF38">
        <v>20.9</v>
      </c>
      <c r="AG38">
        <v>9.8638512169533801E-2</v>
      </c>
      <c r="AH38">
        <v>105.326842105263</v>
      </c>
      <c r="AI38">
        <v>3.02461117547118</v>
      </c>
      <c r="AJ38">
        <v>1095914.1040000001</v>
      </c>
      <c r="AK38">
        <v>0.55263246479632999</v>
      </c>
      <c r="AL38">
        <v>68255881.711500004</v>
      </c>
      <c r="AM38">
        <v>4790.5578235499997</v>
      </c>
    </row>
    <row r="39" spans="1:39" ht="14.5" x14ac:dyDescent="0.35">
      <c r="A39" t="s">
        <v>156</v>
      </c>
      <c r="B39">
        <v>1904377.55</v>
      </c>
      <c r="C39">
        <v>0.286071546838016</v>
      </c>
      <c r="D39">
        <v>1174804.8</v>
      </c>
      <c r="E39">
        <v>1.30888486477555E-3</v>
      </c>
      <c r="F39">
        <v>0.77645715545113303</v>
      </c>
      <c r="G39">
        <v>140.105263157895</v>
      </c>
      <c r="H39">
        <v>1968.8955163999999</v>
      </c>
      <c r="I39">
        <v>664.31717404999995</v>
      </c>
      <c r="J39">
        <v>-335.47650805000001</v>
      </c>
      <c r="K39">
        <v>18174.2059486902</v>
      </c>
      <c r="L39">
        <v>8069.7353510000003</v>
      </c>
      <c r="M39">
        <v>11868.362776424199</v>
      </c>
      <c r="N39">
        <v>0.93762087093877</v>
      </c>
      <c r="O39">
        <v>0.20252025326301201</v>
      </c>
      <c r="P39">
        <v>6.3042597182193502E-2</v>
      </c>
      <c r="Q39">
        <v>12357.309511286099</v>
      </c>
      <c r="R39">
        <v>586.96749999999997</v>
      </c>
      <c r="S39">
        <v>68823.980792803704</v>
      </c>
      <c r="T39">
        <v>13.823167381498999</v>
      </c>
      <c r="U39">
        <v>13.7481808635061</v>
      </c>
      <c r="V39">
        <v>99.953999999999994</v>
      </c>
      <c r="W39">
        <v>80.734491376033006</v>
      </c>
      <c r="X39">
        <v>0.110029811010595</v>
      </c>
      <c r="Y39">
        <v>0.15884506454898101</v>
      </c>
      <c r="Z39">
        <v>0.279315690495129</v>
      </c>
      <c r="AA39">
        <v>209.84127438456301</v>
      </c>
      <c r="AB39">
        <v>8.0407036595892194</v>
      </c>
      <c r="AC39">
        <v>1.6643052845917199</v>
      </c>
      <c r="AD39">
        <v>3.77322585985744</v>
      </c>
      <c r="AE39">
        <v>0.83673932761486003</v>
      </c>
      <c r="AF39">
        <v>25.947368421052602</v>
      </c>
      <c r="AG39">
        <v>0.16368759507014399</v>
      </c>
      <c r="AH39">
        <v>111.502105263158</v>
      </c>
      <c r="AI39">
        <v>3.5297654965695799</v>
      </c>
      <c r="AJ39">
        <v>1160799.5955000001</v>
      </c>
      <c r="AK39">
        <v>0.583117222807505</v>
      </c>
      <c r="AL39">
        <v>146661032.22049999</v>
      </c>
      <c r="AM39">
        <v>8069.7353510000003</v>
      </c>
    </row>
    <row r="40" spans="1:39" ht="14.5" x14ac:dyDescent="0.35">
      <c r="A40" t="s">
        <v>157</v>
      </c>
      <c r="B40">
        <v>1398232.4</v>
      </c>
      <c r="C40">
        <v>0.44541874733766401</v>
      </c>
      <c r="D40">
        <v>1351419.8</v>
      </c>
      <c r="E40">
        <v>1.9565326480547101E-3</v>
      </c>
      <c r="F40">
        <v>0.74773798028351801</v>
      </c>
      <c r="G40">
        <v>51</v>
      </c>
      <c r="H40">
        <v>84.432486699999998</v>
      </c>
      <c r="I40">
        <v>3.3424341499999999</v>
      </c>
      <c r="J40">
        <v>51.792363049999999</v>
      </c>
      <c r="K40">
        <v>14832.121521455099</v>
      </c>
      <c r="L40">
        <v>2208.8546963499998</v>
      </c>
      <c r="M40">
        <v>2727.972125149</v>
      </c>
      <c r="N40">
        <v>0.32675494010206102</v>
      </c>
      <c r="O40">
        <v>0.14869135837351499</v>
      </c>
      <c r="P40">
        <v>3.0796202082647699E-2</v>
      </c>
      <c r="Q40">
        <v>12009.653976105201</v>
      </c>
      <c r="R40">
        <v>151.54050000000001</v>
      </c>
      <c r="S40">
        <v>73301.426955170406</v>
      </c>
      <c r="T40">
        <v>15.8416396936792</v>
      </c>
      <c r="U40">
        <v>14.5760024307033</v>
      </c>
      <c r="V40">
        <v>18.297499999999999</v>
      </c>
      <c r="W40">
        <v>120.71893408115901</v>
      </c>
      <c r="X40">
        <v>0.11904946722669001</v>
      </c>
      <c r="Y40">
        <v>0.15726236089591</v>
      </c>
      <c r="Z40">
        <v>0.28113439144886299</v>
      </c>
      <c r="AA40">
        <v>166.769797311118</v>
      </c>
      <c r="AB40">
        <v>7.7900590153520799</v>
      </c>
      <c r="AC40">
        <v>1.4913026581272499</v>
      </c>
      <c r="AD40">
        <v>3.9228699698197702</v>
      </c>
      <c r="AE40">
        <v>0.90383289315600801</v>
      </c>
      <c r="AF40">
        <v>12.6</v>
      </c>
      <c r="AG40">
        <v>0.110413626149994</v>
      </c>
      <c r="AH40">
        <v>76.64</v>
      </c>
      <c r="AI40">
        <v>2.9470729819081201</v>
      </c>
      <c r="AJ40">
        <v>443907.35934210499</v>
      </c>
      <c r="AK40">
        <v>0.52928233790554802</v>
      </c>
      <c r="AL40">
        <v>32762001.2795</v>
      </c>
      <c r="AM40">
        <v>2208.8546963499998</v>
      </c>
    </row>
    <row r="41" spans="1:39" ht="14.5" x14ac:dyDescent="0.35">
      <c r="A41" t="s">
        <v>158</v>
      </c>
      <c r="B41">
        <v>934438.65</v>
      </c>
      <c r="C41">
        <v>0.41906687628315797</v>
      </c>
      <c r="D41">
        <v>751295.85</v>
      </c>
      <c r="E41">
        <v>1.81477481622955E-3</v>
      </c>
      <c r="F41">
        <v>0.75656572438888103</v>
      </c>
      <c r="G41">
        <v>75.45</v>
      </c>
      <c r="H41">
        <v>95.486813150000003</v>
      </c>
      <c r="I41">
        <v>9.0283115499999997</v>
      </c>
      <c r="J41">
        <v>-69.682360450000004</v>
      </c>
      <c r="K41">
        <v>12864.1237793372</v>
      </c>
      <c r="L41">
        <v>2422.9192730999998</v>
      </c>
      <c r="M41">
        <v>3009.46132389987</v>
      </c>
      <c r="N41">
        <v>0.45499822599929401</v>
      </c>
      <c r="O41">
        <v>0.155922435363123</v>
      </c>
      <c r="P41">
        <v>2.3672395934436399E-2</v>
      </c>
      <c r="Q41">
        <v>10356.9144381325</v>
      </c>
      <c r="R41">
        <v>156.119</v>
      </c>
      <c r="S41">
        <v>65257.275709554902</v>
      </c>
      <c r="T41">
        <v>14.508483912912601</v>
      </c>
      <c r="U41">
        <v>15.519695060178501</v>
      </c>
      <c r="V41">
        <v>18.604500000000002</v>
      </c>
      <c r="W41">
        <v>130.23296907199901</v>
      </c>
      <c r="X41">
        <v>0.111862351494565</v>
      </c>
      <c r="Y41">
        <v>0.15673538259903</v>
      </c>
      <c r="Z41">
        <v>0.28335429028648601</v>
      </c>
      <c r="AA41">
        <v>166.04616359556101</v>
      </c>
      <c r="AB41">
        <v>7.8323867902990303</v>
      </c>
      <c r="AC41">
        <v>1.42391328144798</v>
      </c>
      <c r="AD41">
        <v>3.67030217506642</v>
      </c>
      <c r="AE41">
        <v>1.1359998099669699</v>
      </c>
      <c r="AF41">
        <v>46.4</v>
      </c>
      <c r="AG41">
        <v>3.05095561652837E-2</v>
      </c>
      <c r="AH41">
        <v>29.956</v>
      </c>
      <c r="AI41">
        <v>3.1481635712538099</v>
      </c>
      <c r="AJ41">
        <v>491262.73200000002</v>
      </c>
      <c r="AK41">
        <v>0.58130851768290803</v>
      </c>
      <c r="AL41">
        <v>31168733.436500002</v>
      </c>
      <c r="AM41">
        <v>2422.9192730999998</v>
      </c>
    </row>
    <row r="42" spans="1:39" ht="14.5" x14ac:dyDescent="0.35">
      <c r="A42" t="s">
        <v>160</v>
      </c>
      <c r="B42">
        <v>1633011.05</v>
      </c>
      <c r="C42">
        <v>0.38195653026258403</v>
      </c>
      <c r="D42">
        <v>1659694.85</v>
      </c>
      <c r="E42">
        <v>3.6310080962560498E-3</v>
      </c>
      <c r="F42">
        <v>0.80023380285208101</v>
      </c>
      <c r="G42">
        <v>146.35</v>
      </c>
      <c r="H42">
        <v>119.53811115000001</v>
      </c>
      <c r="I42">
        <v>11.784261900000001</v>
      </c>
      <c r="J42">
        <v>-31.8034152</v>
      </c>
      <c r="K42">
        <v>13698.586770792301</v>
      </c>
      <c r="L42">
        <v>5472.68992385</v>
      </c>
      <c r="M42">
        <v>6659.1578427099403</v>
      </c>
      <c r="N42">
        <v>0.236094834419385</v>
      </c>
      <c r="O42">
        <v>0.14722772836783901</v>
      </c>
      <c r="P42">
        <v>1.75843311313169E-2</v>
      </c>
      <c r="Q42">
        <v>11257.8977045229</v>
      </c>
      <c r="R42">
        <v>343.2235</v>
      </c>
      <c r="S42">
        <v>75725.561252361804</v>
      </c>
      <c r="T42">
        <v>15.9334952297847</v>
      </c>
      <c r="U42">
        <v>15.944974408366599</v>
      </c>
      <c r="V42">
        <v>35.808500000000002</v>
      </c>
      <c r="W42">
        <v>152.832146664898</v>
      </c>
      <c r="X42">
        <v>0.118441453142149</v>
      </c>
      <c r="Y42">
        <v>0.158579649835935</v>
      </c>
      <c r="Z42">
        <v>0.28325331680739702</v>
      </c>
      <c r="AA42">
        <v>1354.4268272347999</v>
      </c>
      <c r="AB42">
        <v>0.87640922594126403</v>
      </c>
      <c r="AC42">
        <v>0.13848151823966501</v>
      </c>
      <c r="AD42">
        <v>0.44660410488400498</v>
      </c>
      <c r="AE42">
        <v>0.90366323330771803</v>
      </c>
      <c r="AF42">
        <v>31.45</v>
      </c>
      <c r="AG42">
        <v>0.106439535711886</v>
      </c>
      <c r="AH42">
        <v>94.623000000000005</v>
      </c>
      <c r="AI42">
        <v>2.9216313001210499</v>
      </c>
      <c r="AJ42">
        <v>1369639.281</v>
      </c>
      <c r="AK42">
        <v>0.59547169486844898</v>
      </c>
      <c r="AL42">
        <v>74968117.791500002</v>
      </c>
      <c r="AM42">
        <v>5472.68992385</v>
      </c>
    </row>
    <row r="43" spans="1:39" ht="14.5" x14ac:dyDescent="0.35">
      <c r="A43" t="s">
        <v>162</v>
      </c>
      <c r="B43">
        <v>352057.2</v>
      </c>
      <c r="C43">
        <v>0.49198028270802902</v>
      </c>
      <c r="D43">
        <v>307848.3</v>
      </c>
      <c r="E43">
        <v>3.5507606193536999E-3</v>
      </c>
      <c r="F43">
        <v>0.71799036376754499</v>
      </c>
      <c r="G43">
        <v>39.6</v>
      </c>
      <c r="H43">
        <v>34.92604755</v>
      </c>
      <c r="I43">
        <v>3.0994999999999999</v>
      </c>
      <c r="J43">
        <v>27.252875400000001</v>
      </c>
      <c r="K43">
        <v>13587.075682065701</v>
      </c>
      <c r="L43">
        <v>995.17798504999996</v>
      </c>
      <c r="M43">
        <v>1216.4331469782301</v>
      </c>
      <c r="N43">
        <v>0.42544040423957702</v>
      </c>
      <c r="O43">
        <v>0.15407447090210299</v>
      </c>
      <c r="P43">
        <v>3.44558089257543E-3</v>
      </c>
      <c r="Q43">
        <v>11115.743297187501</v>
      </c>
      <c r="R43">
        <v>71.213999999999999</v>
      </c>
      <c r="S43">
        <v>58398.876534108502</v>
      </c>
      <c r="T43">
        <v>14.7632487993934</v>
      </c>
      <c r="U43">
        <v>13.974471101890099</v>
      </c>
      <c r="V43">
        <v>9.94</v>
      </c>
      <c r="W43">
        <v>100.118509562374</v>
      </c>
      <c r="X43">
        <v>0.11514062224321001</v>
      </c>
      <c r="Y43">
        <v>0.17246933268779999</v>
      </c>
      <c r="Z43">
        <v>0.29197295697762898</v>
      </c>
      <c r="AA43">
        <v>209.321652135958</v>
      </c>
      <c r="AB43">
        <v>6.79602755094154</v>
      </c>
      <c r="AC43">
        <v>1.526628209184</v>
      </c>
      <c r="AD43">
        <v>2.9085184240200901</v>
      </c>
      <c r="AE43">
        <v>1.0818544793851299</v>
      </c>
      <c r="AF43">
        <v>42.1</v>
      </c>
      <c r="AG43">
        <v>9.5888901649915804E-3</v>
      </c>
      <c r="AH43">
        <v>15.037000000000001</v>
      </c>
      <c r="AI43">
        <v>3.3009348335909898</v>
      </c>
      <c r="AJ43">
        <v>170419.63099999999</v>
      </c>
      <c r="AK43">
        <v>0.61249903505947301</v>
      </c>
      <c r="AL43">
        <v>13521558.6</v>
      </c>
      <c r="AM43">
        <v>995.17798504999996</v>
      </c>
    </row>
    <row r="44" spans="1:39" ht="14.5" x14ac:dyDescent="0.35">
      <c r="A44" t="s">
        <v>164</v>
      </c>
      <c r="B44">
        <v>793254.15</v>
      </c>
      <c r="C44">
        <v>0.43886376140155198</v>
      </c>
      <c r="D44">
        <v>763980.2</v>
      </c>
      <c r="E44">
        <v>4.8523052546056503E-3</v>
      </c>
      <c r="F44">
        <v>0.76108615422967996</v>
      </c>
      <c r="G44">
        <v>80.099999999999994</v>
      </c>
      <c r="H44">
        <v>76.213711900000007</v>
      </c>
      <c r="I44">
        <v>14.33383845</v>
      </c>
      <c r="J44">
        <v>-3.6561725500000399</v>
      </c>
      <c r="K44">
        <v>12890.770830007999</v>
      </c>
      <c r="L44">
        <v>2366.2190710499999</v>
      </c>
      <c r="M44">
        <v>2869.0149520741902</v>
      </c>
      <c r="N44">
        <v>0.32763588271900002</v>
      </c>
      <c r="O44">
        <v>0.141840830274885</v>
      </c>
      <c r="P44">
        <v>1.80355360465685E-2</v>
      </c>
      <c r="Q44">
        <v>10631.658700993499</v>
      </c>
      <c r="R44">
        <v>152.1695</v>
      </c>
      <c r="S44">
        <v>66689.662777363395</v>
      </c>
      <c r="T44">
        <v>14.8584308944959</v>
      </c>
      <c r="U44">
        <v>15.5498905565833</v>
      </c>
      <c r="V44">
        <v>19.015999999999998</v>
      </c>
      <c r="W44">
        <v>124.433060109907</v>
      </c>
      <c r="X44">
        <v>0.118611226944728</v>
      </c>
      <c r="Y44">
        <v>0.165900568760975</v>
      </c>
      <c r="Z44">
        <v>0.28875807932334302</v>
      </c>
      <c r="AA44">
        <v>155.25775043178001</v>
      </c>
      <c r="AB44">
        <v>8.1027523447844807</v>
      </c>
      <c r="AC44">
        <v>1.3645911501322201</v>
      </c>
      <c r="AD44">
        <v>3.9505476097441301</v>
      </c>
      <c r="AE44">
        <v>1.010410851234</v>
      </c>
      <c r="AF44">
        <v>41.4</v>
      </c>
      <c r="AG44">
        <v>4.73523632908842E-2</v>
      </c>
      <c r="AH44">
        <v>32.93</v>
      </c>
      <c r="AI44">
        <v>3.1385806481038401</v>
      </c>
      <c r="AJ44">
        <v>502928.64750000002</v>
      </c>
      <c r="AK44">
        <v>0.56922349941263695</v>
      </c>
      <c r="AL44">
        <v>30502387.778499998</v>
      </c>
      <c r="AM44">
        <v>2366.2190710499999</v>
      </c>
    </row>
    <row r="45" spans="1:39" ht="14.5" x14ac:dyDescent="0.35">
      <c r="A45" t="s">
        <v>165</v>
      </c>
      <c r="B45">
        <v>532463.1</v>
      </c>
      <c r="C45">
        <v>0.397652662513236</v>
      </c>
      <c r="D45">
        <v>280305.40000000002</v>
      </c>
      <c r="E45">
        <v>5.0950287685914402E-3</v>
      </c>
      <c r="F45">
        <v>0.73103622444119798</v>
      </c>
      <c r="G45">
        <v>47.117647058823501</v>
      </c>
      <c r="H45">
        <v>577.00193539999998</v>
      </c>
      <c r="I45">
        <v>310.01484420000003</v>
      </c>
      <c r="J45">
        <v>-166.0634063</v>
      </c>
      <c r="K45">
        <v>17685.536906899801</v>
      </c>
      <c r="L45">
        <v>2788.17699545</v>
      </c>
      <c r="M45">
        <v>4082.5864972527702</v>
      </c>
      <c r="N45">
        <v>0.99258558209047199</v>
      </c>
      <c r="O45">
        <v>0.189796479066277</v>
      </c>
      <c r="P45">
        <v>4.91913770445064E-2</v>
      </c>
      <c r="Q45">
        <v>12078.2271702465</v>
      </c>
      <c r="R45">
        <v>208.23400000000001</v>
      </c>
      <c r="S45">
        <v>64803.368690991803</v>
      </c>
      <c r="T45">
        <v>13.4341654100675</v>
      </c>
      <c r="U45">
        <v>13.3896337555346</v>
      </c>
      <c r="V45">
        <v>33.103499999999997</v>
      </c>
      <c r="W45">
        <v>84.226048467684706</v>
      </c>
      <c r="X45">
        <v>0.1150183570776</v>
      </c>
      <c r="Y45">
        <v>0.15139526057714001</v>
      </c>
      <c r="Z45">
        <v>0.274113385558786</v>
      </c>
      <c r="AA45">
        <v>206.856810360748</v>
      </c>
      <c r="AB45">
        <v>8.5885897560378499</v>
      </c>
      <c r="AC45">
        <v>1.5352810741991301</v>
      </c>
      <c r="AD45">
        <v>3.8145790818051499</v>
      </c>
      <c r="AE45">
        <v>0.90993033766477505</v>
      </c>
      <c r="AF45">
        <v>9.2631578947368407</v>
      </c>
      <c r="AG45">
        <v>0.12758102179188299</v>
      </c>
      <c r="AH45">
        <v>117.011666666667</v>
      </c>
      <c r="AI45">
        <v>3.4540805066109801</v>
      </c>
      <c r="AJ45">
        <v>635424.06155263097</v>
      </c>
      <c r="AK45">
        <v>0.63776349310026703</v>
      </c>
      <c r="AL45">
        <v>49310407.156000003</v>
      </c>
      <c r="AM45">
        <v>2788.17699545</v>
      </c>
    </row>
    <row r="46" spans="1:39" ht="14.5" x14ac:dyDescent="0.35">
      <c r="A46" t="s">
        <v>166</v>
      </c>
      <c r="B46">
        <v>-289174</v>
      </c>
      <c r="C46">
        <v>0.29360509326112899</v>
      </c>
      <c r="D46">
        <v>-269100.40000000002</v>
      </c>
      <c r="E46">
        <v>4.6795631299212598E-3</v>
      </c>
      <c r="F46">
        <v>0.74337939001786002</v>
      </c>
      <c r="G46">
        <v>53.7368421052632</v>
      </c>
      <c r="H46">
        <v>191.97595634999999</v>
      </c>
      <c r="I46">
        <v>44.856176349999998</v>
      </c>
      <c r="J46">
        <v>-131.5105097</v>
      </c>
      <c r="K46">
        <v>14759.033587858699</v>
      </c>
      <c r="L46">
        <v>2256.03117015</v>
      </c>
      <c r="M46">
        <v>3215.84789269151</v>
      </c>
      <c r="N46">
        <v>0.946580382556511</v>
      </c>
      <c r="O46">
        <v>0.188118315968029</v>
      </c>
      <c r="P46">
        <v>1.45962451830001E-2</v>
      </c>
      <c r="Q46">
        <v>10353.9846804235</v>
      </c>
      <c r="R46">
        <v>158.3835</v>
      </c>
      <c r="S46">
        <v>62157.563821357697</v>
      </c>
      <c r="T46">
        <v>14.3335637866318</v>
      </c>
      <c r="U46">
        <v>14.2441047845893</v>
      </c>
      <c r="V46">
        <v>22.6175</v>
      </c>
      <c r="W46">
        <v>99.747150222173104</v>
      </c>
      <c r="X46">
        <v>0.109867301530883</v>
      </c>
      <c r="Y46">
        <v>0.18296947300282501</v>
      </c>
      <c r="Z46">
        <v>0.29675739698706199</v>
      </c>
      <c r="AA46">
        <v>187.09289374398901</v>
      </c>
      <c r="AB46">
        <v>8.4770877394113207</v>
      </c>
      <c r="AC46">
        <v>1.47623176503255</v>
      </c>
      <c r="AD46">
        <v>3.45761302398508</v>
      </c>
      <c r="AE46">
        <v>1.14761003879539</v>
      </c>
      <c r="AF46">
        <v>18.55</v>
      </c>
      <c r="AG46">
        <v>5.51078434814542E-2</v>
      </c>
      <c r="AH46">
        <v>84.462499999999906</v>
      </c>
      <c r="AI46">
        <v>3.4518247047222799</v>
      </c>
      <c r="AJ46">
        <v>417669.29450000002</v>
      </c>
      <c r="AK46">
        <v>0.63329404753575103</v>
      </c>
      <c r="AL46">
        <v>33296839.815499999</v>
      </c>
      <c r="AM46">
        <v>2256.03117015</v>
      </c>
    </row>
    <row r="47" spans="1:39" ht="14.5" x14ac:dyDescent="0.35">
      <c r="A47" t="s">
        <v>168</v>
      </c>
      <c r="B47">
        <v>361137</v>
      </c>
      <c r="C47">
        <v>0.45479649328939897</v>
      </c>
      <c r="D47">
        <v>276436.05</v>
      </c>
      <c r="E47">
        <v>6.8394262352389603E-3</v>
      </c>
      <c r="F47">
        <v>0.70987336422006797</v>
      </c>
      <c r="G47">
        <v>44.85</v>
      </c>
      <c r="H47">
        <v>34.354777400000003</v>
      </c>
      <c r="I47">
        <v>3.0695000000000001</v>
      </c>
      <c r="J47">
        <v>18.755509450000002</v>
      </c>
      <c r="K47">
        <v>12838.824028941999</v>
      </c>
      <c r="L47">
        <v>1081.3823311000001</v>
      </c>
      <c r="M47">
        <v>1317.50361996733</v>
      </c>
      <c r="N47">
        <v>0.40387596134082998</v>
      </c>
      <c r="O47">
        <v>0.15105009445072501</v>
      </c>
      <c r="P47">
        <v>2.02086601301969E-3</v>
      </c>
      <c r="Q47">
        <v>10537.866649158999</v>
      </c>
      <c r="R47">
        <v>74.993499999999997</v>
      </c>
      <c r="S47">
        <v>57605.863108136102</v>
      </c>
      <c r="T47">
        <v>14.696607039276699</v>
      </c>
      <c r="U47">
        <v>14.4196807870015</v>
      </c>
      <c r="V47">
        <v>9.6750000000000007</v>
      </c>
      <c r="W47">
        <v>111.770783576227</v>
      </c>
      <c r="X47">
        <v>0.122921996472944</v>
      </c>
      <c r="Y47">
        <v>0.17204448478608</v>
      </c>
      <c r="Z47">
        <v>0.29997751760824798</v>
      </c>
      <c r="AA47">
        <v>193.68991334169601</v>
      </c>
      <c r="AB47">
        <v>6.6080828525369801</v>
      </c>
      <c r="AC47">
        <v>1.4502296101485399</v>
      </c>
      <c r="AD47">
        <v>3.0874117850389702</v>
      </c>
      <c r="AE47">
        <v>1.1201954085280299</v>
      </c>
      <c r="AF47">
        <v>43.3</v>
      </c>
      <c r="AG47">
        <v>4.0580169578812698E-2</v>
      </c>
      <c r="AH47">
        <v>13.917999999999999</v>
      </c>
      <c r="AI47">
        <v>3.1257453133641899</v>
      </c>
      <c r="AJ47">
        <v>216872.5275</v>
      </c>
      <c r="AK47">
        <v>0.57544659264479203</v>
      </c>
      <c r="AL47">
        <v>13883677.457</v>
      </c>
      <c r="AM47">
        <v>1081.3823311000001</v>
      </c>
    </row>
    <row r="48" spans="1:39" ht="14.5" x14ac:dyDescent="0.35">
      <c r="A48" t="s">
        <v>169</v>
      </c>
      <c r="B48">
        <v>1061983.3500000001</v>
      </c>
      <c r="C48">
        <v>0.455958040365322</v>
      </c>
      <c r="D48">
        <v>982267</v>
      </c>
      <c r="E48">
        <v>4.5585700070775604E-3</v>
      </c>
      <c r="F48">
        <v>0.75489149068435002</v>
      </c>
      <c r="G48">
        <v>69.05</v>
      </c>
      <c r="H48">
        <v>53.1193806</v>
      </c>
      <c r="I48">
        <v>3.3525</v>
      </c>
      <c r="J48">
        <v>-46.845524849999997</v>
      </c>
      <c r="K48">
        <v>12755.712169265</v>
      </c>
      <c r="L48">
        <v>1787.39076415</v>
      </c>
      <c r="M48">
        <v>2199.6230729234098</v>
      </c>
      <c r="N48">
        <v>0.35589236442234201</v>
      </c>
      <c r="O48">
        <v>0.164175281972853</v>
      </c>
      <c r="P48">
        <v>9.2567856911067101E-3</v>
      </c>
      <c r="Q48">
        <v>10365.158650203801</v>
      </c>
      <c r="R48">
        <v>118.87</v>
      </c>
      <c r="S48">
        <v>61392.311129805697</v>
      </c>
      <c r="T48">
        <v>15.633465129973899</v>
      </c>
      <c r="U48">
        <v>15.036516902077899</v>
      </c>
      <c r="V48">
        <v>14.946</v>
      </c>
      <c r="W48">
        <v>119.58990794527</v>
      </c>
      <c r="X48">
        <v>0.11566516215051401</v>
      </c>
      <c r="Y48">
        <v>0.175509453063879</v>
      </c>
      <c r="Z48">
        <v>0.29705485323981501</v>
      </c>
      <c r="AA48">
        <v>188.55722920794801</v>
      </c>
      <c r="AB48">
        <v>6.0013653004543102</v>
      </c>
      <c r="AC48">
        <v>1.37866204466161</v>
      </c>
      <c r="AD48">
        <v>2.8753725749791301</v>
      </c>
      <c r="AE48">
        <v>1.21219339050807</v>
      </c>
      <c r="AF48">
        <v>95.05</v>
      </c>
      <c r="AG48">
        <v>2.6389761010590301E-2</v>
      </c>
      <c r="AH48">
        <v>10.157999999999999</v>
      </c>
      <c r="AI48">
        <v>3.2331959055250699</v>
      </c>
      <c r="AJ48">
        <v>340566.23349999997</v>
      </c>
      <c r="AK48">
        <v>0.63626949687359002</v>
      </c>
      <c r="AL48">
        <v>22799442.1215</v>
      </c>
      <c r="AM48">
        <v>1787.39076415</v>
      </c>
    </row>
    <row r="49" spans="1:39" ht="14.5" x14ac:dyDescent="0.35">
      <c r="A49" t="s">
        <v>171</v>
      </c>
      <c r="B49">
        <v>2449847.35</v>
      </c>
      <c r="C49">
        <v>0.43255918587784897</v>
      </c>
      <c r="D49">
        <v>2207055.4500000002</v>
      </c>
      <c r="E49">
        <v>3.11739444900439E-3</v>
      </c>
      <c r="F49">
        <v>0.75522565362094796</v>
      </c>
      <c r="G49">
        <v>136.35</v>
      </c>
      <c r="H49">
        <v>855.51846980000005</v>
      </c>
      <c r="I49">
        <v>326.33239244999999</v>
      </c>
      <c r="J49">
        <v>-182.22507665000001</v>
      </c>
      <c r="K49">
        <v>15199.355878965</v>
      </c>
      <c r="L49">
        <v>5289.82441965</v>
      </c>
      <c r="M49">
        <v>7332.3343480318299</v>
      </c>
      <c r="N49">
        <v>0.762969548130491</v>
      </c>
      <c r="O49">
        <v>0.18380384455450999</v>
      </c>
      <c r="P49">
        <v>4.96280359561291E-2</v>
      </c>
      <c r="Q49">
        <v>10965.3924760103</v>
      </c>
      <c r="R49">
        <v>369.25349999999997</v>
      </c>
      <c r="S49">
        <v>65426.945373571303</v>
      </c>
      <c r="T49">
        <v>13.6916779394102</v>
      </c>
      <c r="U49">
        <v>14.325725875719501</v>
      </c>
      <c r="V49">
        <v>43.313499999999998</v>
      </c>
      <c r="W49">
        <v>122.128768620638</v>
      </c>
      <c r="X49">
        <v>0.11369687428440101</v>
      </c>
      <c r="Y49">
        <v>0.15733223954411599</v>
      </c>
      <c r="Z49">
        <v>0.275021341746088</v>
      </c>
      <c r="AA49">
        <v>180.051325798639</v>
      </c>
      <c r="AB49">
        <v>7.9567808178762798</v>
      </c>
      <c r="AC49">
        <v>1.3449369713511601</v>
      </c>
      <c r="AD49">
        <v>3.8028450887032399</v>
      </c>
      <c r="AE49">
        <v>0.945283073443975</v>
      </c>
      <c r="AF49">
        <v>20.578947368421101</v>
      </c>
      <c r="AG49">
        <v>0.10784632918178499</v>
      </c>
      <c r="AH49">
        <v>112.93</v>
      </c>
      <c r="AI49">
        <v>3.1926632666904098</v>
      </c>
      <c r="AJ49">
        <v>1227193.6055000001</v>
      </c>
      <c r="AK49">
        <v>0.59792212456171201</v>
      </c>
      <c r="AL49">
        <v>80401923.891499996</v>
      </c>
      <c r="AM49">
        <v>5289.82441965</v>
      </c>
    </row>
    <row r="50" spans="1:39" ht="14.5" x14ac:dyDescent="0.35">
      <c r="A50" t="s">
        <v>173</v>
      </c>
      <c r="B50">
        <v>2168679.1</v>
      </c>
      <c r="C50">
        <v>0.37517642063220902</v>
      </c>
      <c r="D50">
        <v>1852488.55</v>
      </c>
      <c r="E50">
        <v>3.7960996380071999E-3</v>
      </c>
      <c r="F50">
        <v>0.74108015253496995</v>
      </c>
      <c r="G50">
        <v>100.31578947368401</v>
      </c>
      <c r="H50">
        <v>986.55242090000002</v>
      </c>
      <c r="I50">
        <v>477.35393805000001</v>
      </c>
      <c r="J50">
        <v>-285.85079200000001</v>
      </c>
      <c r="K50">
        <v>17001.920357211799</v>
      </c>
      <c r="L50">
        <v>4704.3858530999996</v>
      </c>
      <c r="M50">
        <v>6849.6684929694802</v>
      </c>
      <c r="N50">
        <v>0.97710074684264903</v>
      </c>
      <c r="O50">
        <v>0.184579604004591</v>
      </c>
      <c r="P50">
        <v>7.2828253410428201E-2</v>
      </c>
      <c r="Q50">
        <v>11677.002133182899</v>
      </c>
      <c r="R50">
        <v>352.12650000000002</v>
      </c>
      <c r="S50">
        <v>62555.580290037797</v>
      </c>
      <c r="T50">
        <v>12.9662209461657</v>
      </c>
      <c r="U50">
        <v>13.3599313119007</v>
      </c>
      <c r="V50">
        <v>49.442</v>
      </c>
      <c r="W50">
        <v>95.149586446745701</v>
      </c>
      <c r="X50">
        <v>0.116129352754733</v>
      </c>
      <c r="Y50">
        <v>0.15243355783773699</v>
      </c>
      <c r="Z50">
        <v>0.27356300980033799</v>
      </c>
      <c r="AA50">
        <v>201.076639871422</v>
      </c>
      <c r="AB50">
        <v>8.4805493333048592</v>
      </c>
      <c r="AC50">
        <v>1.4851671576939001</v>
      </c>
      <c r="AD50">
        <v>3.8495618156756102</v>
      </c>
      <c r="AE50">
        <v>0.92610899128411395</v>
      </c>
      <c r="AF50">
        <v>15.842105263157899</v>
      </c>
      <c r="AG50">
        <v>0.14595526621430999</v>
      </c>
      <c r="AH50">
        <v>130.164210526316</v>
      </c>
      <c r="AI50">
        <v>3.45183174601627</v>
      </c>
      <c r="AJ50">
        <v>925455.40700000001</v>
      </c>
      <c r="AK50">
        <v>0.62543823352391903</v>
      </c>
      <c r="AL50">
        <v>79983593.604000002</v>
      </c>
      <c r="AM50">
        <v>4704.3858530999996</v>
      </c>
    </row>
    <row r="51" spans="1:39" ht="14.5" x14ac:dyDescent="0.35">
      <c r="A51" t="s">
        <v>174</v>
      </c>
      <c r="B51">
        <v>260899.55</v>
      </c>
      <c r="C51">
        <v>0.41095716842010299</v>
      </c>
      <c r="D51">
        <v>294524.75</v>
      </c>
      <c r="E51">
        <v>1.6076016059194699E-3</v>
      </c>
      <c r="F51">
        <v>0.76090198776478302</v>
      </c>
      <c r="G51">
        <v>117.789473684211</v>
      </c>
      <c r="H51">
        <v>266.12086245</v>
      </c>
      <c r="I51">
        <v>53.834830349999997</v>
      </c>
      <c r="J51">
        <v>-68.853485699999894</v>
      </c>
      <c r="K51">
        <v>13695.9605775461</v>
      </c>
      <c r="L51">
        <v>3923.0912266999999</v>
      </c>
      <c r="M51">
        <v>5225.3004686059403</v>
      </c>
      <c r="N51">
        <v>0.655552605352826</v>
      </c>
      <c r="O51">
        <v>0.17697797214724201</v>
      </c>
      <c r="P51">
        <v>3.8150171166398197E-2</v>
      </c>
      <c r="Q51">
        <v>10282.7584950985</v>
      </c>
      <c r="R51">
        <v>263.65199999999999</v>
      </c>
      <c r="S51">
        <v>66609.413689257097</v>
      </c>
      <c r="T51">
        <v>14.2885318525936</v>
      </c>
      <c r="U51">
        <v>14.879808333333299</v>
      </c>
      <c r="V51">
        <v>28.727</v>
      </c>
      <c r="W51">
        <v>136.56459869460801</v>
      </c>
      <c r="X51">
        <v>0.112798622706781</v>
      </c>
      <c r="Y51">
        <v>0.16324504824470601</v>
      </c>
      <c r="Z51">
        <v>0.28181500263086401</v>
      </c>
      <c r="AA51">
        <v>167.71604634681501</v>
      </c>
      <c r="AB51">
        <v>7.6083424803449002</v>
      </c>
      <c r="AC51">
        <v>1.2541124901182099</v>
      </c>
      <c r="AD51">
        <v>3.2800492031989199</v>
      </c>
      <c r="AE51">
        <v>1.06608918888792</v>
      </c>
      <c r="AF51">
        <v>27.4</v>
      </c>
      <c r="AG51">
        <v>7.3803555936950302E-2</v>
      </c>
      <c r="AH51">
        <v>98.245000000000005</v>
      </c>
      <c r="AI51">
        <v>3.0276110428818299</v>
      </c>
      <c r="AJ51">
        <v>908111.33849999995</v>
      </c>
      <c r="AK51">
        <v>0.59123345437186003</v>
      </c>
      <c r="AL51">
        <v>53730502.783</v>
      </c>
      <c r="AM51">
        <v>3923.0912266999999</v>
      </c>
    </row>
    <row r="52" spans="1:39" ht="14.5" x14ac:dyDescent="0.35">
      <c r="A52" t="s">
        <v>176</v>
      </c>
      <c r="B52">
        <v>1764923.85</v>
      </c>
      <c r="C52">
        <v>0.48357266007889599</v>
      </c>
      <c r="D52">
        <v>1846852</v>
      </c>
      <c r="E52">
        <v>4.1037427923673901E-3</v>
      </c>
      <c r="F52">
        <v>0.77631195654838703</v>
      </c>
      <c r="G52">
        <v>67.95</v>
      </c>
      <c r="H52">
        <v>69.078652649999995</v>
      </c>
      <c r="I52">
        <v>3.161</v>
      </c>
      <c r="J52">
        <v>2.5577891500000001</v>
      </c>
      <c r="K52">
        <v>14589.6026259026</v>
      </c>
      <c r="L52">
        <v>3144.2162717000001</v>
      </c>
      <c r="M52">
        <v>3788.2688561115501</v>
      </c>
      <c r="N52">
        <v>0.20820927830007199</v>
      </c>
      <c r="O52">
        <v>0.13508240206719599</v>
      </c>
      <c r="P52">
        <v>2.4397060307344901E-2</v>
      </c>
      <c r="Q52">
        <v>12109.189636842701</v>
      </c>
      <c r="R52">
        <v>207.74850000000001</v>
      </c>
      <c r="S52">
        <v>77883.139897520305</v>
      </c>
      <c r="T52">
        <v>16.517568117218701</v>
      </c>
      <c r="U52">
        <v>15.134724302221199</v>
      </c>
      <c r="V52">
        <v>21.883500000000002</v>
      </c>
      <c r="W52">
        <v>143.679771138072</v>
      </c>
      <c r="X52">
        <v>0.11657293955574</v>
      </c>
      <c r="Y52">
        <v>0.15833790969710301</v>
      </c>
      <c r="Z52">
        <v>0.279587358387759</v>
      </c>
      <c r="AA52">
        <v>169.64179748093801</v>
      </c>
      <c r="AB52">
        <v>7.9022416259757202</v>
      </c>
      <c r="AC52">
        <v>1.4179069809079801</v>
      </c>
      <c r="AD52">
        <v>3.9698276600351901</v>
      </c>
      <c r="AE52">
        <v>0.88034546743724196</v>
      </c>
      <c r="AF52">
        <v>18.350000000000001</v>
      </c>
      <c r="AG52">
        <v>0.122195777226008</v>
      </c>
      <c r="AH52">
        <v>86.538421052631605</v>
      </c>
      <c r="AI52">
        <v>2.9649109217104002</v>
      </c>
      <c r="AJ52">
        <v>691104.37450000003</v>
      </c>
      <c r="AK52">
        <v>0.53890041206621997</v>
      </c>
      <c r="AL52">
        <v>45872865.973999999</v>
      </c>
      <c r="AM52">
        <v>3144.2162717000001</v>
      </c>
    </row>
    <row r="53" spans="1:39" ht="14.5" x14ac:dyDescent="0.35">
      <c r="A53" t="s">
        <v>177</v>
      </c>
      <c r="B53">
        <v>2471511.7894736798</v>
      </c>
      <c r="C53">
        <v>0.33890305603184701</v>
      </c>
      <c r="D53">
        <v>2500883.8947368399</v>
      </c>
      <c r="E53">
        <v>4.1360525244719601E-3</v>
      </c>
      <c r="F53">
        <v>0.78502352652067398</v>
      </c>
      <c r="G53">
        <v>166.65</v>
      </c>
      <c r="H53">
        <v>249.2193273</v>
      </c>
      <c r="I53">
        <v>33.594624449999998</v>
      </c>
      <c r="J53">
        <v>-52.864596999999897</v>
      </c>
      <c r="K53">
        <v>13720.200156819999</v>
      </c>
      <c r="L53">
        <v>5024.5400884500004</v>
      </c>
      <c r="M53">
        <v>6234.4267595149504</v>
      </c>
      <c r="N53">
        <v>0.32293193769711698</v>
      </c>
      <c r="O53">
        <v>0.156317885831078</v>
      </c>
      <c r="P53">
        <v>2.55942750055102E-2</v>
      </c>
      <c r="Q53">
        <v>11057.5836991408</v>
      </c>
      <c r="R53">
        <v>322.3005</v>
      </c>
      <c r="S53">
        <v>72023.692388004405</v>
      </c>
      <c r="T53">
        <v>15.629203181503</v>
      </c>
      <c r="U53">
        <v>15.589613073668801</v>
      </c>
      <c r="V53">
        <v>34.572000000000003</v>
      </c>
      <c r="W53">
        <v>145.33553420253401</v>
      </c>
      <c r="X53">
        <v>0.116605842333474</v>
      </c>
      <c r="Y53">
        <v>0.165035137535326</v>
      </c>
      <c r="Z53">
        <v>0.28802960256286803</v>
      </c>
      <c r="AA53">
        <v>149.762652253439</v>
      </c>
      <c r="AB53">
        <v>7.0973910170980004</v>
      </c>
      <c r="AC53">
        <v>1.32193337585447</v>
      </c>
      <c r="AD53">
        <v>3.9590398962269799</v>
      </c>
      <c r="AE53">
        <v>0.90381243532227695</v>
      </c>
      <c r="AF53">
        <v>27.6</v>
      </c>
      <c r="AG53">
        <v>9.3618844041379004E-2</v>
      </c>
      <c r="AH53">
        <v>88.560500000000005</v>
      </c>
      <c r="AI53">
        <v>3.42562593767979</v>
      </c>
      <c r="AJ53">
        <v>885854.64850000001</v>
      </c>
      <c r="AK53">
        <v>0.59231219902695098</v>
      </c>
      <c r="AL53">
        <v>68937695.7095</v>
      </c>
      <c r="AM53">
        <v>5024.5400884500004</v>
      </c>
    </row>
    <row r="54" spans="1:39" ht="14.5" x14ac:dyDescent="0.35">
      <c r="A54" t="s">
        <v>179</v>
      </c>
      <c r="B54">
        <v>1182428.2</v>
      </c>
      <c r="C54">
        <v>0.39385597925328802</v>
      </c>
      <c r="D54">
        <v>1087422.3</v>
      </c>
      <c r="E54">
        <v>4.78188164473526E-3</v>
      </c>
      <c r="F54">
        <v>0.74479990323232703</v>
      </c>
      <c r="G54">
        <v>74.599999999999994</v>
      </c>
      <c r="H54">
        <v>104.42031710000001</v>
      </c>
      <c r="I54">
        <v>18.932438650000002</v>
      </c>
      <c r="J54">
        <v>-74.08170475</v>
      </c>
      <c r="K54">
        <v>13654.784558933799</v>
      </c>
      <c r="L54">
        <v>2169.7381177000002</v>
      </c>
      <c r="M54">
        <v>2762.6722831985999</v>
      </c>
      <c r="N54">
        <v>0.53061183820211799</v>
      </c>
      <c r="O54">
        <v>0.16588932132581299</v>
      </c>
      <c r="P54">
        <v>2.3191696195733E-2</v>
      </c>
      <c r="Q54">
        <v>10724.1480383615</v>
      </c>
      <c r="R54">
        <v>147.28</v>
      </c>
      <c r="S54">
        <v>66717.641553503505</v>
      </c>
      <c r="T54">
        <v>15.0370043454644</v>
      </c>
      <c r="U54">
        <v>14.732062178843</v>
      </c>
      <c r="V54">
        <v>17.6935</v>
      </c>
      <c r="W54">
        <v>122.62910773447901</v>
      </c>
      <c r="X54">
        <v>0.117110196829767</v>
      </c>
      <c r="Y54">
        <v>0.154431884985296</v>
      </c>
      <c r="Z54">
        <v>0.28655174669386002</v>
      </c>
      <c r="AA54">
        <v>182.369958278399</v>
      </c>
      <c r="AB54">
        <v>7.1156839123966797</v>
      </c>
      <c r="AC54">
        <v>1.3648502615840199</v>
      </c>
      <c r="AD54">
        <v>3.3581816982547501</v>
      </c>
      <c r="AE54">
        <v>1.1625987177091099</v>
      </c>
      <c r="AF54">
        <v>40.65</v>
      </c>
      <c r="AG54">
        <v>4.9844675992137599E-2</v>
      </c>
      <c r="AH54">
        <v>37.374000000000002</v>
      </c>
      <c r="AI54">
        <v>3.1034420477068601</v>
      </c>
      <c r="AJ54">
        <v>502730.23800000001</v>
      </c>
      <c r="AK54">
        <v>0.59446831165174596</v>
      </c>
      <c r="AL54">
        <v>29627306.546500001</v>
      </c>
      <c r="AM54">
        <v>2169.7381177000002</v>
      </c>
    </row>
    <row r="55" spans="1:39" ht="14.5" x14ac:dyDescent="0.35">
      <c r="A55" t="s">
        <v>181</v>
      </c>
      <c r="B55">
        <v>1026592.9</v>
      </c>
      <c r="C55">
        <v>0.40222214881500101</v>
      </c>
      <c r="D55">
        <v>935429.4</v>
      </c>
      <c r="E55">
        <v>4.3724238265371203E-3</v>
      </c>
      <c r="F55">
        <v>0.75232643729250703</v>
      </c>
      <c r="G55">
        <v>84.4</v>
      </c>
      <c r="H55">
        <v>98.500815900000006</v>
      </c>
      <c r="I55">
        <v>3.9843753</v>
      </c>
      <c r="J55">
        <v>-37.654866599999998</v>
      </c>
      <c r="K55">
        <v>12533.879633954501</v>
      </c>
      <c r="L55">
        <v>2674.6355457</v>
      </c>
      <c r="M55">
        <v>3345.68344699614</v>
      </c>
      <c r="N55">
        <v>0.44020077183706902</v>
      </c>
      <c r="O55">
        <v>0.160145788045264</v>
      </c>
      <c r="P55">
        <v>1.51810385214084E-2</v>
      </c>
      <c r="Q55">
        <v>10019.9437650321</v>
      </c>
      <c r="R55">
        <v>165.34899999999999</v>
      </c>
      <c r="S55">
        <v>66196.380749203207</v>
      </c>
      <c r="T55">
        <v>15.287059492346501</v>
      </c>
      <c r="U55">
        <v>16.1756983453181</v>
      </c>
      <c r="V55">
        <v>18.974499999999999</v>
      </c>
      <c r="W55">
        <v>140.95947433133901</v>
      </c>
      <c r="X55">
        <v>0.11376851348886</v>
      </c>
      <c r="Y55">
        <v>0.16527963549778399</v>
      </c>
      <c r="Z55">
        <v>0.29250029896412499</v>
      </c>
      <c r="AA55">
        <v>153.60954529319699</v>
      </c>
      <c r="AB55">
        <v>7.3293316726280899</v>
      </c>
      <c r="AC55">
        <v>1.33734941659301</v>
      </c>
      <c r="AD55">
        <v>3.7146504748514402</v>
      </c>
      <c r="AE55">
        <v>1.156629193124</v>
      </c>
      <c r="AF55">
        <v>32.65</v>
      </c>
      <c r="AG55">
        <v>2.3533330693762299E-2</v>
      </c>
      <c r="AH55">
        <v>51.38</v>
      </c>
      <c r="AI55">
        <v>2.9786226048100999</v>
      </c>
      <c r="AJ55">
        <v>606808.9645</v>
      </c>
      <c r="AK55">
        <v>0.57324019849210595</v>
      </c>
      <c r="AL55">
        <v>33523559.9945</v>
      </c>
      <c r="AM55">
        <v>2674.6355457</v>
      </c>
    </row>
    <row r="56" spans="1:39" ht="14.5" x14ac:dyDescent="0.35">
      <c r="A56" t="s">
        <v>183</v>
      </c>
      <c r="B56">
        <v>626312</v>
      </c>
      <c r="C56">
        <v>0.38155570781349701</v>
      </c>
      <c r="D56">
        <v>381715.25</v>
      </c>
      <c r="E56">
        <v>4.0737110501134002E-3</v>
      </c>
      <c r="F56">
        <v>0.74426634007785997</v>
      </c>
      <c r="G56">
        <v>85.421052631578902</v>
      </c>
      <c r="H56">
        <v>153.652399</v>
      </c>
      <c r="I56">
        <v>39.529314100000001</v>
      </c>
      <c r="J56">
        <v>-119.4956136</v>
      </c>
      <c r="K56">
        <v>13634.532873353301</v>
      </c>
      <c r="L56">
        <v>2557.3500680500001</v>
      </c>
      <c r="M56">
        <v>3279.71602650163</v>
      </c>
      <c r="N56">
        <v>0.52843978277892101</v>
      </c>
      <c r="O56">
        <v>0.16805632671076201</v>
      </c>
      <c r="P56">
        <v>3.1158849250059701E-2</v>
      </c>
      <c r="Q56">
        <v>10631.491656517899</v>
      </c>
      <c r="R56">
        <v>168.11699999999999</v>
      </c>
      <c r="S56">
        <v>65242.887810275002</v>
      </c>
      <c r="T56">
        <v>14.206475252354</v>
      </c>
      <c r="U56">
        <v>15.211727951664599</v>
      </c>
      <c r="V56">
        <v>19.654499999999999</v>
      </c>
      <c r="W56">
        <v>130.11524424686499</v>
      </c>
      <c r="X56">
        <v>0.11395409038851299</v>
      </c>
      <c r="Y56">
        <v>0.171842855926678</v>
      </c>
      <c r="Z56">
        <v>0.29246754598797797</v>
      </c>
      <c r="AA56">
        <v>168.76303146447501</v>
      </c>
      <c r="AB56">
        <v>7.7157623698072797</v>
      </c>
      <c r="AC56">
        <v>1.28124522184041</v>
      </c>
      <c r="AD56">
        <v>3.41988283683339</v>
      </c>
      <c r="AE56">
        <v>1.2048594613916199</v>
      </c>
      <c r="AF56">
        <v>59.9</v>
      </c>
      <c r="AG56">
        <v>3.71302763590396E-2</v>
      </c>
      <c r="AH56">
        <v>25.496500000000001</v>
      </c>
      <c r="AI56">
        <v>3.18569990202873</v>
      </c>
      <c r="AJ56">
        <v>579004.20149999997</v>
      </c>
      <c r="AK56">
        <v>0.60711140343518</v>
      </c>
      <c r="AL56">
        <v>34868273.571500003</v>
      </c>
      <c r="AM56">
        <v>2557.3500680500001</v>
      </c>
    </row>
    <row r="57" spans="1:39" ht="14.5" x14ac:dyDescent="0.35">
      <c r="A57" t="s">
        <v>185</v>
      </c>
      <c r="B57">
        <v>413014.05</v>
      </c>
      <c r="C57">
        <v>0.36014698836127801</v>
      </c>
      <c r="D57">
        <v>391117.65</v>
      </c>
      <c r="E57">
        <v>7.7696506891274499E-3</v>
      </c>
      <c r="F57">
        <v>0.71780265978767699</v>
      </c>
      <c r="G57">
        <v>47.2</v>
      </c>
      <c r="H57">
        <v>71.021085150000005</v>
      </c>
      <c r="I57">
        <v>1.5664758999999999</v>
      </c>
      <c r="J57">
        <v>-64.665617299999994</v>
      </c>
      <c r="K57">
        <v>13204.2829218104</v>
      </c>
      <c r="L57">
        <v>1594.996594</v>
      </c>
      <c r="M57">
        <v>2058.2161605945798</v>
      </c>
      <c r="N57">
        <v>0.538007010189264</v>
      </c>
      <c r="O57">
        <v>0.17508403710735401</v>
      </c>
      <c r="P57">
        <v>5.4050562442768497E-3</v>
      </c>
      <c r="Q57">
        <v>10232.5434469506</v>
      </c>
      <c r="R57">
        <v>109.1075</v>
      </c>
      <c r="S57">
        <v>58395.3500813418</v>
      </c>
      <c r="T57">
        <v>14.951767751987701</v>
      </c>
      <c r="U57">
        <v>14.618578869463599</v>
      </c>
      <c r="V57">
        <v>14.8635</v>
      </c>
      <c r="W57">
        <v>107.309623843644</v>
      </c>
      <c r="X57">
        <v>0.11787985330819099</v>
      </c>
      <c r="Y57">
        <v>0.17525637522634099</v>
      </c>
      <c r="Z57">
        <v>0.31006086454301102</v>
      </c>
      <c r="AA57">
        <v>210.556844612296</v>
      </c>
      <c r="AB57">
        <v>6.2607010177096099</v>
      </c>
      <c r="AC57">
        <v>1.1836450997350101</v>
      </c>
      <c r="AD57">
        <v>3.0177842122729301</v>
      </c>
      <c r="AE57">
        <v>1.1707096032932101</v>
      </c>
      <c r="AF57">
        <v>42.05</v>
      </c>
      <c r="AG57">
        <v>1.8990667468262699E-2</v>
      </c>
      <c r="AH57">
        <v>23.641999999999999</v>
      </c>
      <c r="AI57">
        <v>3.05404676364605</v>
      </c>
      <c r="AJ57">
        <v>331395.66649999999</v>
      </c>
      <c r="AK57">
        <v>0.56809665025668499</v>
      </c>
      <c r="AL57">
        <v>21060786.286499999</v>
      </c>
      <c r="AM57">
        <v>1594.996594</v>
      </c>
    </row>
    <row r="58" spans="1:39" ht="14.5" x14ac:dyDescent="0.35">
      <c r="A58" t="s">
        <v>186</v>
      </c>
      <c r="B58">
        <v>371344.2</v>
      </c>
      <c r="C58">
        <v>0.37996283770436601</v>
      </c>
      <c r="D58">
        <v>489212.8</v>
      </c>
      <c r="E58">
        <v>7.6977775802527203E-3</v>
      </c>
      <c r="F58">
        <v>0.75441354858563003</v>
      </c>
      <c r="G58">
        <v>79.947368421052602</v>
      </c>
      <c r="H58">
        <v>47.694739200000001</v>
      </c>
      <c r="I58">
        <v>4.5148441000000004</v>
      </c>
      <c r="J58">
        <v>2.5845242499999599</v>
      </c>
      <c r="K58">
        <v>13218.3341039313</v>
      </c>
      <c r="L58">
        <v>1733.00270245</v>
      </c>
      <c r="M58">
        <v>2152.8905525125001</v>
      </c>
      <c r="N58">
        <v>0.46860604527731903</v>
      </c>
      <c r="O58">
        <v>0.156759614319088</v>
      </c>
      <c r="P58">
        <v>7.0644150079467198E-3</v>
      </c>
      <c r="Q58">
        <v>10640.3034270675</v>
      </c>
      <c r="R58">
        <v>118.78449999999999</v>
      </c>
      <c r="S58">
        <v>59282.587627173598</v>
      </c>
      <c r="T58">
        <v>14.847475891214801</v>
      </c>
      <c r="U58">
        <v>14.589468343512801</v>
      </c>
      <c r="V58">
        <v>13.9985</v>
      </c>
      <c r="W58">
        <v>123.799171514805</v>
      </c>
      <c r="X58">
        <v>0.110888565249538</v>
      </c>
      <c r="Y58">
        <v>0.19076387994706501</v>
      </c>
      <c r="Z58">
        <v>0.30777883635898201</v>
      </c>
      <c r="AA58">
        <v>172.17356301763101</v>
      </c>
      <c r="AB58">
        <v>7.0383872396437699</v>
      </c>
      <c r="AC58">
        <v>1.4729969426288401</v>
      </c>
      <c r="AD58">
        <v>3.3223776762471</v>
      </c>
      <c r="AE58">
        <v>1.23336971154996</v>
      </c>
      <c r="AF58">
        <v>102.25</v>
      </c>
      <c r="AG58">
        <v>2.2580505918803902E-2</v>
      </c>
      <c r="AH58">
        <v>10.1035</v>
      </c>
      <c r="AI58">
        <v>3.0018867407426302</v>
      </c>
      <c r="AJ58">
        <v>350552.56699999998</v>
      </c>
      <c r="AK58">
        <v>0.59456549586127305</v>
      </c>
      <c r="AL58">
        <v>22907408.723999999</v>
      </c>
      <c r="AM58">
        <v>1733.00270245</v>
      </c>
    </row>
    <row r="59" spans="1:39" ht="14.5" x14ac:dyDescent="0.35">
      <c r="A59" t="s">
        <v>188</v>
      </c>
      <c r="B59">
        <v>-181056.4</v>
      </c>
      <c r="C59">
        <v>0.380549974097596</v>
      </c>
      <c r="D59">
        <v>-420185.5</v>
      </c>
      <c r="E59">
        <v>1.95529046061118E-3</v>
      </c>
      <c r="F59">
        <v>0.73083789157208401</v>
      </c>
      <c r="G59">
        <v>77.9444444444444</v>
      </c>
      <c r="H59">
        <v>693.88494630000002</v>
      </c>
      <c r="I59">
        <v>355.74911350000002</v>
      </c>
      <c r="J59">
        <v>-227.1038872</v>
      </c>
      <c r="K59">
        <v>16918.416497242801</v>
      </c>
      <c r="L59">
        <v>3760.9707965500002</v>
      </c>
      <c r="M59">
        <v>5463.3267574666297</v>
      </c>
      <c r="N59">
        <v>0.95122218425139504</v>
      </c>
      <c r="O59">
        <v>0.188931712871</v>
      </c>
      <c r="P59">
        <v>5.8733552837642498E-2</v>
      </c>
      <c r="Q59">
        <v>11646.6894979398</v>
      </c>
      <c r="R59">
        <v>276.6275</v>
      </c>
      <c r="S59">
        <v>64476.3607956548</v>
      </c>
      <c r="T59">
        <v>13.0312423746735</v>
      </c>
      <c r="U59">
        <v>13.5957950549024</v>
      </c>
      <c r="V59">
        <v>40.133499999999998</v>
      </c>
      <c r="W59">
        <v>93.711507756612306</v>
      </c>
      <c r="X59">
        <v>0.11472415138087801</v>
      </c>
      <c r="Y59">
        <v>0.15092423463964499</v>
      </c>
      <c r="Z59">
        <v>0.27235565718295102</v>
      </c>
      <c r="AA59">
        <v>195.86969424908901</v>
      </c>
      <c r="AB59">
        <v>8.4906887741458004</v>
      </c>
      <c r="AC59">
        <v>1.4901293364294701</v>
      </c>
      <c r="AD59">
        <v>3.6611837689887401</v>
      </c>
      <c r="AE59">
        <v>0.897226447341685</v>
      </c>
      <c r="AF59">
        <v>13.105263157894701</v>
      </c>
      <c r="AG59">
        <v>0.13131578977341701</v>
      </c>
      <c r="AH59">
        <v>117.593888888889</v>
      </c>
      <c r="AI59">
        <v>3.4438074899250402</v>
      </c>
      <c r="AJ59">
        <v>727238.9645</v>
      </c>
      <c r="AK59">
        <v>0.63790370944198505</v>
      </c>
      <c r="AL59">
        <v>63629670.369999997</v>
      </c>
      <c r="AM59">
        <v>3760.9707965500002</v>
      </c>
    </row>
    <row r="60" spans="1:39" ht="14.5" x14ac:dyDescent="0.35">
      <c r="A60" t="s">
        <v>189</v>
      </c>
      <c r="B60">
        <v>644324.05000000005</v>
      </c>
      <c r="C60">
        <v>0.41984707713821801</v>
      </c>
      <c r="D60">
        <v>634002.6</v>
      </c>
      <c r="E60">
        <v>7.0705241373685002E-3</v>
      </c>
      <c r="F60">
        <v>0.74312425755310696</v>
      </c>
      <c r="G60">
        <v>80.849999999999994</v>
      </c>
      <c r="H60">
        <v>55.268140449999997</v>
      </c>
      <c r="I60">
        <v>3.1420466500000002</v>
      </c>
      <c r="J60">
        <v>16.13463265</v>
      </c>
      <c r="K60">
        <v>12968.9385782401</v>
      </c>
      <c r="L60">
        <v>1899.27521045</v>
      </c>
      <c r="M60">
        <v>2340.0479215661899</v>
      </c>
      <c r="N60">
        <v>0.42222624316778101</v>
      </c>
      <c r="O60">
        <v>0.15641250626317299</v>
      </c>
      <c r="P60">
        <v>6.5758226250111898E-3</v>
      </c>
      <c r="Q60">
        <v>10526.102188118501</v>
      </c>
      <c r="R60">
        <v>126.36799999999999</v>
      </c>
      <c r="S60">
        <v>61527.297009527698</v>
      </c>
      <c r="T60">
        <v>15.4584230184857</v>
      </c>
      <c r="U60">
        <v>15.029716466589599</v>
      </c>
      <c r="V60">
        <v>14.694000000000001</v>
      </c>
      <c r="W60">
        <v>129.255152473799</v>
      </c>
      <c r="X60">
        <v>0.115197694459182</v>
      </c>
      <c r="Y60">
        <v>0.17608156800878899</v>
      </c>
      <c r="Z60">
        <v>0.29823857801827403</v>
      </c>
      <c r="AA60">
        <v>182.712488474895</v>
      </c>
      <c r="AB60">
        <v>6.4345200597196799</v>
      </c>
      <c r="AC60">
        <v>1.2819307791769601</v>
      </c>
      <c r="AD60">
        <v>2.8809705542570399</v>
      </c>
      <c r="AE60">
        <v>1.26665115329283</v>
      </c>
      <c r="AF60">
        <v>89.7</v>
      </c>
      <c r="AG60">
        <v>2.0519472235779102E-2</v>
      </c>
      <c r="AH60">
        <v>13.3415</v>
      </c>
      <c r="AI60">
        <v>3.0474943918319202</v>
      </c>
      <c r="AJ60">
        <v>420305.54450000002</v>
      </c>
      <c r="AK60">
        <v>0.62605022175008795</v>
      </c>
      <c r="AL60">
        <v>24631583.547499999</v>
      </c>
      <c r="AM60">
        <v>1899.27521045</v>
      </c>
    </row>
    <row r="61" spans="1:39" ht="14.5" x14ac:dyDescent="0.35">
      <c r="A61" t="s">
        <v>190</v>
      </c>
      <c r="B61">
        <v>1127415.05</v>
      </c>
      <c r="C61">
        <v>0.33734210019932198</v>
      </c>
      <c r="D61">
        <v>1051579.25</v>
      </c>
      <c r="E61">
        <v>4.11486025724748E-3</v>
      </c>
      <c r="F61">
        <v>0.74741019956862897</v>
      </c>
      <c r="G61">
        <v>58.65</v>
      </c>
      <c r="H61">
        <v>107.89677905000001</v>
      </c>
      <c r="I61">
        <v>6.5259602000000001</v>
      </c>
      <c r="J61">
        <v>24.40416755</v>
      </c>
      <c r="K61">
        <v>13274.069029521301</v>
      </c>
      <c r="L61">
        <v>2165.7512911499998</v>
      </c>
      <c r="M61">
        <v>2764.8227083461402</v>
      </c>
      <c r="N61">
        <v>0.54100145941866096</v>
      </c>
      <c r="O61">
        <v>0.164736240863813</v>
      </c>
      <c r="P61">
        <v>1.31121239848926E-2</v>
      </c>
      <c r="Q61">
        <v>10397.893525945699</v>
      </c>
      <c r="R61">
        <v>147.255</v>
      </c>
      <c r="S61">
        <v>64231.851859020098</v>
      </c>
      <c r="T61">
        <v>15.049404094937399</v>
      </c>
      <c r="U61">
        <v>14.707488989508001</v>
      </c>
      <c r="V61">
        <v>17.3185</v>
      </c>
      <c r="W61">
        <v>125.054207416924</v>
      </c>
      <c r="X61">
        <v>0.11363111364214799</v>
      </c>
      <c r="Y61">
        <v>0.17750646397794501</v>
      </c>
      <c r="Z61">
        <v>0.304185706487267</v>
      </c>
      <c r="AA61">
        <v>167.11170921561401</v>
      </c>
      <c r="AB61">
        <v>7.4796335581881603</v>
      </c>
      <c r="AC61">
        <v>1.2960713912706101</v>
      </c>
      <c r="AD61">
        <v>3.6464377280875699</v>
      </c>
      <c r="AE61">
        <v>1.0947951918290699</v>
      </c>
      <c r="AF61">
        <v>18.850000000000001</v>
      </c>
      <c r="AG61">
        <v>3.3279536627893701E-2</v>
      </c>
      <c r="AH61">
        <v>61.932000000000002</v>
      </c>
      <c r="AI61">
        <v>3.1813198420502302</v>
      </c>
      <c r="AJ61">
        <v>428312.02600000001</v>
      </c>
      <c r="AK61">
        <v>0.57382114648492</v>
      </c>
      <c r="AL61">
        <v>28748332.1395</v>
      </c>
      <c r="AM61">
        <v>2165.7512911499998</v>
      </c>
    </row>
    <row r="62" spans="1:39" ht="14.5" x14ac:dyDescent="0.35">
      <c r="A62" t="s">
        <v>192</v>
      </c>
      <c r="B62">
        <v>197534.909090909</v>
      </c>
      <c r="C62">
        <v>0.42375836687330498</v>
      </c>
      <c r="D62">
        <v>223462.727272727</v>
      </c>
      <c r="E62">
        <v>1.6399758154879E-3</v>
      </c>
      <c r="F62">
        <v>0.788621505316911</v>
      </c>
      <c r="G62">
        <v>31.909090909090899</v>
      </c>
      <c r="H62">
        <v>16.377835909090901</v>
      </c>
      <c r="I62">
        <v>0</v>
      </c>
      <c r="J62">
        <v>-2.2945709090909099</v>
      </c>
      <c r="K62">
        <v>16775.943213729399</v>
      </c>
      <c r="L62">
        <v>2289.6755489090901</v>
      </c>
      <c r="M62">
        <v>2676.0908738502098</v>
      </c>
      <c r="N62">
        <v>6.0048931891864298E-2</v>
      </c>
      <c r="O62">
        <v>0.126991416059478</v>
      </c>
      <c r="P62">
        <v>1.44274012245625E-2</v>
      </c>
      <c r="Q62">
        <v>14353.573476038</v>
      </c>
      <c r="R62">
        <v>159.755454545455</v>
      </c>
      <c r="S62">
        <v>84637.512971530407</v>
      </c>
      <c r="T62">
        <v>16.721011090814901</v>
      </c>
      <c r="U62">
        <v>14.3323779173851</v>
      </c>
      <c r="V62">
        <v>16.428181818181798</v>
      </c>
      <c r="W62">
        <v>139.37486048364801</v>
      </c>
      <c r="X62">
        <v>0.12072677340832701</v>
      </c>
      <c r="Y62">
        <v>0.130615855686465</v>
      </c>
      <c r="Z62">
        <v>0.25480523712674702</v>
      </c>
      <c r="AA62">
        <v>191.94918854147801</v>
      </c>
      <c r="AB62">
        <v>7.7391286923300502</v>
      </c>
      <c r="AC62">
        <v>1.40180898394151</v>
      </c>
      <c r="AD62">
        <v>3.81107598383706</v>
      </c>
      <c r="AE62">
        <v>0.75438342999873897</v>
      </c>
      <c r="AF62">
        <v>4.8181818181818201</v>
      </c>
      <c r="AG62">
        <v>0.194440789790781</v>
      </c>
      <c r="AH62">
        <v>120.715</v>
      </c>
      <c r="AI62">
        <v>4.4327659685141896</v>
      </c>
      <c r="AJ62">
        <v>217648.81555555601</v>
      </c>
      <c r="AK62">
        <v>0.33174145716505699</v>
      </c>
      <c r="AL62">
        <v>38411466.986363597</v>
      </c>
      <c r="AM62">
        <v>2289.6755489090901</v>
      </c>
    </row>
    <row r="63" spans="1:39" ht="14.5" x14ac:dyDescent="0.35">
      <c r="A63" t="s">
        <v>193</v>
      </c>
      <c r="B63">
        <v>1406562.1</v>
      </c>
      <c r="C63">
        <v>0.40672235757973901</v>
      </c>
      <c r="D63">
        <v>1058893.05</v>
      </c>
      <c r="E63">
        <v>4.1086453762832504E-3</v>
      </c>
      <c r="F63">
        <v>0.74323597625617399</v>
      </c>
      <c r="G63">
        <v>126.055555555556</v>
      </c>
      <c r="H63">
        <v>435.4500041</v>
      </c>
      <c r="I63">
        <v>177.08810170000001</v>
      </c>
      <c r="J63">
        <v>-53.332695100000002</v>
      </c>
      <c r="K63">
        <v>14887.0683612868</v>
      </c>
      <c r="L63">
        <v>4206.0845208000001</v>
      </c>
      <c r="M63">
        <v>5672.6481604382498</v>
      </c>
      <c r="N63">
        <v>0.661304330831887</v>
      </c>
      <c r="O63">
        <v>0.17386086987403501</v>
      </c>
      <c r="P63">
        <v>6.0537485371684803E-2</v>
      </c>
      <c r="Q63">
        <v>11038.278071112099</v>
      </c>
      <c r="R63">
        <v>286.64499999999998</v>
      </c>
      <c r="S63">
        <v>69943.406007430807</v>
      </c>
      <c r="T63">
        <v>13.648589718990401</v>
      </c>
      <c r="U63">
        <v>14.673496906626699</v>
      </c>
      <c r="V63">
        <v>37.3765</v>
      </c>
      <c r="W63">
        <v>112.53286211389501</v>
      </c>
      <c r="X63">
        <v>0.115786988107381</v>
      </c>
      <c r="Y63">
        <v>0.15572747042558299</v>
      </c>
      <c r="Z63">
        <v>0.27808027410342401</v>
      </c>
      <c r="AA63">
        <v>229.755642146772</v>
      </c>
      <c r="AB63">
        <v>5.6356293026601101</v>
      </c>
      <c r="AC63">
        <v>0.939231958015325</v>
      </c>
      <c r="AD63">
        <v>2.54968723420229</v>
      </c>
      <c r="AE63">
        <v>0.92718195773792</v>
      </c>
      <c r="AF63">
        <v>18.5</v>
      </c>
      <c r="AG63">
        <v>9.4791842634811899E-2</v>
      </c>
      <c r="AH63">
        <v>126.6035</v>
      </c>
      <c r="AI63">
        <v>2.9617513919244498</v>
      </c>
      <c r="AJ63">
        <v>1030501.101</v>
      </c>
      <c r="AK63">
        <v>0.59298585151510996</v>
      </c>
      <c r="AL63">
        <v>62616267.794500001</v>
      </c>
      <c r="AM63">
        <v>4206.0845208000001</v>
      </c>
    </row>
    <row r="64" spans="1:39" ht="14.5" x14ac:dyDescent="0.35">
      <c r="A64" t="s">
        <v>194</v>
      </c>
      <c r="B64">
        <v>897628.25</v>
      </c>
      <c r="C64">
        <v>0.404776865061928</v>
      </c>
      <c r="D64">
        <v>886789.2</v>
      </c>
      <c r="E64">
        <v>6.4461495117458497E-3</v>
      </c>
      <c r="F64">
        <v>0.75744933995027497</v>
      </c>
      <c r="G64">
        <v>89.05</v>
      </c>
      <c r="H64">
        <v>57.277631649999996</v>
      </c>
      <c r="I64">
        <v>5.6148441</v>
      </c>
      <c r="J64">
        <v>-11.007846600000001</v>
      </c>
      <c r="K64">
        <v>12908.236391411299</v>
      </c>
      <c r="L64">
        <v>2000.4026991000001</v>
      </c>
      <c r="M64">
        <v>2469.3617112513198</v>
      </c>
      <c r="N64">
        <v>0.399310386383391</v>
      </c>
      <c r="O64">
        <v>0.16042351892165599</v>
      </c>
      <c r="P64">
        <v>7.3180632362605099E-3</v>
      </c>
      <c r="Q64">
        <v>10456.8199953644</v>
      </c>
      <c r="R64">
        <v>133.17250000000001</v>
      </c>
      <c r="S64">
        <v>62197.2397792337</v>
      </c>
      <c r="T64">
        <v>15.5001971127673</v>
      </c>
      <c r="U64">
        <v>15.021139492763099</v>
      </c>
      <c r="V64">
        <v>15.688499999999999</v>
      </c>
      <c r="W64">
        <v>127.507581929439</v>
      </c>
      <c r="X64">
        <v>0.113396386793936</v>
      </c>
      <c r="Y64">
        <v>0.17575371947965199</v>
      </c>
      <c r="Z64">
        <v>0.296360189465738</v>
      </c>
      <c r="AA64">
        <v>178.37995827567201</v>
      </c>
      <c r="AB64">
        <v>6.6179306087532899</v>
      </c>
      <c r="AC64">
        <v>1.4181331860183399</v>
      </c>
      <c r="AD64">
        <v>3.15166495414155</v>
      </c>
      <c r="AE64">
        <v>1.2144865719323801</v>
      </c>
      <c r="AF64">
        <v>99.55</v>
      </c>
      <c r="AG64">
        <v>2.1005175454445999E-2</v>
      </c>
      <c r="AH64">
        <v>10.4655</v>
      </c>
      <c r="AI64">
        <v>2.9914528181570499</v>
      </c>
      <c r="AJ64">
        <v>482904.538</v>
      </c>
      <c r="AK64">
        <v>0.637792414117757</v>
      </c>
      <c r="AL64">
        <v>25821670.918000001</v>
      </c>
      <c r="AM64">
        <v>2000.4026991000001</v>
      </c>
    </row>
    <row r="65" spans="1:39" ht="14.5" x14ac:dyDescent="0.35">
      <c r="A65" t="s">
        <v>196</v>
      </c>
      <c r="B65">
        <v>2800134.15</v>
      </c>
      <c r="C65">
        <v>0.35226560711277599</v>
      </c>
      <c r="D65">
        <v>1949898.45</v>
      </c>
      <c r="E65">
        <v>2.6172335765626501E-3</v>
      </c>
      <c r="F65">
        <v>0.76701948459722602</v>
      </c>
      <c r="G65">
        <v>128.157894736842</v>
      </c>
      <c r="H65">
        <v>1442.80336635</v>
      </c>
      <c r="I65">
        <v>714.33183780000002</v>
      </c>
      <c r="J65">
        <v>-405.94235444999998</v>
      </c>
      <c r="K65">
        <v>17090.218927808</v>
      </c>
      <c r="L65">
        <v>6436.3988251500004</v>
      </c>
      <c r="M65">
        <v>9382.5112927759201</v>
      </c>
      <c r="N65">
        <v>0.95175338019194899</v>
      </c>
      <c r="O65">
        <v>0.197030027155044</v>
      </c>
      <c r="P65">
        <v>5.1041262385157403E-2</v>
      </c>
      <c r="Q65">
        <v>11723.8830411208</v>
      </c>
      <c r="R65">
        <v>483.97399999999999</v>
      </c>
      <c r="S65">
        <v>66198.723503741901</v>
      </c>
      <c r="T65">
        <v>13.8117956749743</v>
      </c>
      <c r="U65">
        <v>13.299059092327299</v>
      </c>
      <c r="V65">
        <v>67.291499999999999</v>
      </c>
      <c r="W65">
        <v>95.649507369429998</v>
      </c>
      <c r="X65">
        <v>0.109951426715392</v>
      </c>
      <c r="Y65">
        <v>0.15214944345911699</v>
      </c>
      <c r="Z65">
        <v>0.27311041503476002</v>
      </c>
      <c r="AA65">
        <v>199.947530437567</v>
      </c>
      <c r="AB65">
        <v>8.4538353568445395</v>
      </c>
      <c r="AC65">
        <v>1.48454268278824</v>
      </c>
      <c r="AD65">
        <v>3.7953336698416198</v>
      </c>
      <c r="AE65">
        <v>0.83123854475096504</v>
      </c>
      <c r="AF65">
        <v>20.7368421052632</v>
      </c>
      <c r="AG65">
        <v>0.13821451147477201</v>
      </c>
      <c r="AH65">
        <v>110.324736842105</v>
      </c>
      <c r="AI65">
        <v>3.5959547537102199</v>
      </c>
      <c r="AJ65">
        <v>1104737.3430000001</v>
      </c>
      <c r="AK65">
        <v>0.59494168221547405</v>
      </c>
      <c r="AL65">
        <v>109999465.02850001</v>
      </c>
      <c r="AM65">
        <v>6436.3988251500004</v>
      </c>
    </row>
    <row r="66" spans="1:39" ht="14.5" x14ac:dyDescent="0.35">
      <c r="A66" t="s">
        <v>198</v>
      </c>
      <c r="B66">
        <v>881224.85</v>
      </c>
      <c r="C66">
        <v>0.37588101478870001</v>
      </c>
      <c r="D66">
        <v>858101.5</v>
      </c>
      <c r="E66">
        <v>4.8717376990157603E-3</v>
      </c>
      <c r="F66">
        <v>0.75521319369066298</v>
      </c>
      <c r="G66">
        <v>75.7</v>
      </c>
      <c r="H66">
        <v>68.560730750000005</v>
      </c>
      <c r="I66">
        <v>7.9877246</v>
      </c>
      <c r="J66">
        <v>28.50156235</v>
      </c>
      <c r="K66">
        <v>13073.888068121199</v>
      </c>
      <c r="L66">
        <v>2111.8984880500002</v>
      </c>
      <c r="M66">
        <v>2595.6658375699499</v>
      </c>
      <c r="N66">
        <v>0.343790422247232</v>
      </c>
      <c r="O66">
        <v>0.155814106247047</v>
      </c>
      <c r="P66">
        <v>1.84790795678983E-2</v>
      </c>
      <c r="Q66">
        <v>10637.2415294601</v>
      </c>
      <c r="R66">
        <v>137.58349999999999</v>
      </c>
      <c r="S66">
        <v>65841.285717400693</v>
      </c>
      <c r="T66">
        <v>15.737352226102701</v>
      </c>
      <c r="U66">
        <v>15.349940131265701</v>
      </c>
      <c r="V66">
        <v>16.306999999999999</v>
      </c>
      <c r="W66">
        <v>129.50870718403101</v>
      </c>
      <c r="X66">
        <v>0.117079213971331</v>
      </c>
      <c r="Y66">
        <v>0.16079449329048301</v>
      </c>
      <c r="Z66">
        <v>0.291176147560472</v>
      </c>
      <c r="AA66">
        <v>177.38122931556899</v>
      </c>
      <c r="AB66">
        <v>7.2407069570673501</v>
      </c>
      <c r="AC66">
        <v>1.32344121898134</v>
      </c>
      <c r="AD66">
        <v>3.5897650376930899</v>
      </c>
      <c r="AE66">
        <v>1.0276728911263799</v>
      </c>
      <c r="AF66">
        <v>27.15</v>
      </c>
      <c r="AG66">
        <v>3.8122045702865599E-2</v>
      </c>
      <c r="AH66">
        <v>42.327500000000001</v>
      </c>
      <c r="AI66">
        <v>3.16300695727162</v>
      </c>
      <c r="AJ66">
        <v>423372.39799999999</v>
      </c>
      <c r="AK66">
        <v>0.53564982500653802</v>
      </c>
      <c r="AL66">
        <v>27610724.443999998</v>
      </c>
      <c r="AM66">
        <v>2111.8984880500002</v>
      </c>
    </row>
    <row r="67" spans="1:39" ht="14.5" x14ac:dyDescent="0.35">
      <c r="A67" t="s">
        <v>200</v>
      </c>
      <c r="B67">
        <v>564852.4</v>
      </c>
      <c r="C67">
        <v>0.41329043043602798</v>
      </c>
      <c r="D67">
        <v>696376.05</v>
      </c>
      <c r="E67">
        <v>5.2755695966228899E-3</v>
      </c>
      <c r="F67">
        <v>0.75980447265907602</v>
      </c>
      <c r="G67">
        <v>78.315789473684205</v>
      </c>
      <c r="H67">
        <v>50.568232100000003</v>
      </c>
      <c r="I67">
        <v>4.2792857</v>
      </c>
      <c r="J67">
        <v>-4.8877918000000298</v>
      </c>
      <c r="K67">
        <v>12926.7713340836</v>
      </c>
      <c r="L67">
        <v>1844.9190649499999</v>
      </c>
      <c r="M67">
        <v>2275.7681851744901</v>
      </c>
      <c r="N67">
        <v>0.42169066030063701</v>
      </c>
      <c r="O67">
        <v>0.15771283601423799</v>
      </c>
      <c r="P67">
        <v>7.8517553562126498E-3</v>
      </c>
      <c r="Q67">
        <v>10479.4710805185</v>
      </c>
      <c r="R67">
        <v>124.40600000000001</v>
      </c>
      <c r="S67">
        <v>60195.325378197202</v>
      </c>
      <c r="T67">
        <v>15.3782775750366</v>
      </c>
      <c r="U67">
        <v>14.8298238424996</v>
      </c>
      <c r="V67">
        <v>14.7065</v>
      </c>
      <c r="W67">
        <v>125.449227549043</v>
      </c>
      <c r="X67">
        <v>0.11430928955816599</v>
      </c>
      <c r="Y67">
        <v>0.183385370085029</v>
      </c>
      <c r="Z67">
        <v>0.30464725200298298</v>
      </c>
      <c r="AA67">
        <v>175.674156204128</v>
      </c>
      <c r="AB67">
        <v>6.9971296643120802</v>
      </c>
      <c r="AC67">
        <v>1.43591077232474</v>
      </c>
      <c r="AD67">
        <v>3.1308576783544599</v>
      </c>
      <c r="AE67">
        <v>1.2494059964879201</v>
      </c>
      <c r="AF67">
        <v>103.5</v>
      </c>
      <c r="AG67">
        <v>2.1166172587761899E-2</v>
      </c>
      <c r="AH67">
        <v>9.3915000000000006</v>
      </c>
      <c r="AI67">
        <v>2.9730920751008898</v>
      </c>
      <c r="AJ67">
        <v>403469.92</v>
      </c>
      <c r="AK67">
        <v>0.61276220087047795</v>
      </c>
      <c r="AL67">
        <v>23848846.8825</v>
      </c>
      <c r="AM67">
        <v>1844.9190649499999</v>
      </c>
    </row>
    <row r="68" spans="1:39" ht="14.5" x14ac:dyDescent="0.35">
      <c r="A68" t="s">
        <v>202</v>
      </c>
      <c r="B68">
        <v>962935.55</v>
      </c>
      <c r="C68">
        <v>0.45351050086214401</v>
      </c>
      <c r="D68">
        <v>943565.75</v>
      </c>
      <c r="E68">
        <v>5.55490271861552E-3</v>
      </c>
      <c r="F68">
        <v>0.754611424375766</v>
      </c>
      <c r="G68">
        <v>61.2</v>
      </c>
      <c r="H68">
        <v>47.527934500000001</v>
      </c>
      <c r="I68">
        <v>1.0706117500000001</v>
      </c>
      <c r="J68">
        <v>51.107058899999998</v>
      </c>
      <c r="K68">
        <v>12078.385830314901</v>
      </c>
      <c r="L68">
        <v>1672.4909958000001</v>
      </c>
      <c r="M68">
        <v>1967.4548987629801</v>
      </c>
      <c r="N68">
        <v>0.23491408837873501</v>
      </c>
      <c r="O68">
        <v>0.12970614245144901</v>
      </c>
      <c r="P68">
        <v>1.5871792593599301E-2</v>
      </c>
      <c r="Q68">
        <v>10267.575413139701</v>
      </c>
      <c r="R68">
        <v>106.604</v>
      </c>
      <c r="S68">
        <v>64423.930776518697</v>
      </c>
      <c r="T68">
        <v>15.8192938351281</v>
      </c>
      <c r="U68">
        <v>15.688820267532201</v>
      </c>
      <c r="V68">
        <v>13.227</v>
      </c>
      <c r="W68">
        <v>126.445225357224</v>
      </c>
      <c r="X68">
        <v>0.118650360488549</v>
      </c>
      <c r="Y68">
        <v>0.152750761223058</v>
      </c>
      <c r="Z68">
        <v>0.276160810998615</v>
      </c>
      <c r="AA68">
        <v>183.621706048769</v>
      </c>
      <c r="AB68">
        <v>6.5224338399505202</v>
      </c>
      <c r="AC68">
        <v>1.2794024580791701</v>
      </c>
      <c r="AD68">
        <v>3.3497805934211899</v>
      </c>
      <c r="AE68">
        <v>1.0798340043421</v>
      </c>
      <c r="AF68">
        <v>33.549999999999997</v>
      </c>
      <c r="AG68">
        <v>4.51387741144922E-2</v>
      </c>
      <c r="AH68">
        <v>25.917894736842101</v>
      </c>
      <c r="AI68">
        <v>3.2372835560053401</v>
      </c>
      <c r="AJ68">
        <v>337529.5515</v>
      </c>
      <c r="AK68">
        <v>0.565712230132839</v>
      </c>
      <c r="AL68">
        <v>20200991.545000002</v>
      </c>
      <c r="AM68">
        <v>1672.4909958000001</v>
      </c>
    </row>
    <row r="69" spans="1:39" ht="14.5" x14ac:dyDescent="0.35">
      <c r="A69" t="s">
        <v>204</v>
      </c>
      <c r="B69">
        <v>-169142.65</v>
      </c>
      <c r="C69">
        <v>0.32785448625542202</v>
      </c>
      <c r="D69">
        <v>-107940.65</v>
      </c>
      <c r="E69">
        <v>1.41601601870344E-3</v>
      </c>
      <c r="F69">
        <v>0.74391158972668903</v>
      </c>
      <c r="G69">
        <v>37.105263157894697</v>
      </c>
      <c r="H69">
        <v>140.34284205</v>
      </c>
      <c r="I69">
        <v>30.8693232</v>
      </c>
      <c r="J69">
        <v>-110.50116875000001</v>
      </c>
      <c r="K69">
        <v>14562.203712423499</v>
      </c>
      <c r="L69">
        <v>1964.5365764999999</v>
      </c>
      <c r="M69">
        <v>2771.9571115126901</v>
      </c>
      <c r="N69">
        <v>0.92069192024025404</v>
      </c>
      <c r="O69">
        <v>0.18295294908193299</v>
      </c>
      <c r="P69">
        <v>1.19489038945873E-2</v>
      </c>
      <c r="Q69">
        <v>10320.499443762399</v>
      </c>
      <c r="R69">
        <v>139.97450000000001</v>
      </c>
      <c r="S69">
        <v>61619.520655548004</v>
      </c>
      <c r="T69">
        <v>13.6589164454954</v>
      </c>
      <c r="U69">
        <v>14.0349604856599</v>
      </c>
      <c r="V69">
        <v>19.588999999999999</v>
      </c>
      <c r="W69">
        <v>100.287741921487</v>
      </c>
      <c r="X69">
        <v>0.110154730516332</v>
      </c>
      <c r="Y69">
        <v>0.18080960743802599</v>
      </c>
      <c r="Z69">
        <v>0.29443685592403901</v>
      </c>
      <c r="AA69">
        <v>191.77703510678299</v>
      </c>
      <c r="AB69">
        <v>8.2048527881662494</v>
      </c>
      <c r="AC69">
        <v>1.4629923278646799</v>
      </c>
      <c r="AD69">
        <v>3.38932959923345</v>
      </c>
      <c r="AE69">
        <v>1.1044439395510099</v>
      </c>
      <c r="AF69">
        <v>12.35</v>
      </c>
      <c r="AG69">
        <v>5.0457104418646898E-2</v>
      </c>
      <c r="AH69">
        <v>82.233500000000006</v>
      </c>
      <c r="AI69">
        <v>3.4454517963610498</v>
      </c>
      <c r="AJ69">
        <v>369637.16600000003</v>
      </c>
      <c r="AK69">
        <v>0.63556252821609605</v>
      </c>
      <c r="AL69">
        <v>28607981.827500001</v>
      </c>
      <c r="AM69">
        <v>1964.5365764999999</v>
      </c>
    </row>
    <row r="70" spans="1:39" ht="14.5" x14ac:dyDescent="0.35">
      <c r="A70" t="s">
        <v>206</v>
      </c>
      <c r="B70">
        <v>644199.30000000005</v>
      </c>
      <c r="C70">
        <v>0.484584219172143</v>
      </c>
      <c r="D70">
        <v>668842.19999999995</v>
      </c>
      <c r="E70">
        <v>5.8555019128819696E-3</v>
      </c>
      <c r="F70">
        <v>0.74017030705916897</v>
      </c>
      <c r="G70">
        <v>88.421052631578902</v>
      </c>
      <c r="H70">
        <v>48.196665850000002</v>
      </c>
      <c r="I70">
        <v>1.89639555</v>
      </c>
      <c r="J70">
        <v>-12.2978288</v>
      </c>
      <c r="K70">
        <v>13062.2706200541</v>
      </c>
      <c r="L70">
        <v>1777.73925575</v>
      </c>
      <c r="M70">
        <v>2165.0493194471401</v>
      </c>
      <c r="N70">
        <v>0.40016332847973102</v>
      </c>
      <c r="O70">
        <v>0.156776716128945</v>
      </c>
      <c r="P70">
        <v>2.3038134173800099E-3</v>
      </c>
      <c r="Q70">
        <v>10725.5345372131</v>
      </c>
      <c r="R70">
        <v>121.27849999999999</v>
      </c>
      <c r="S70">
        <v>61346.610986283602</v>
      </c>
      <c r="T70">
        <v>15.3551536339912</v>
      </c>
      <c r="U70">
        <v>14.658321596573201</v>
      </c>
      <c r="V70">
        <v>15.0185</v>
      </c>
      <c r="W70">
        <v>118.36996076505601</v>
      </c>
      <c r="X70">
        <v>0.114297302462377</v>
      </c>
      <c r="Y70">
        <v>0.18977641166682699</v>
      </c>
      <c r="Z70">
        <v>0.30967099916950303</v>
      </c>
      <c r="AA70">
        <v>181.45672879564501</v>
      </c>
      <c r="AB70">
        <v>7.02180621251446</v>
      </c>
      <c r="AC70">
        <v>1.4203464196396101</v>
      </c>
      <c r="AD70">
        <v>3.5491176031576401</v>
      </c>
      <c r="AE70">
        <v>1.33907554154635</v>
      </c>
      <c r="AF70">
        <v>132.15</v>
      </c>
      <c r="AG70">
        <v>1.0697903383851201E-2</v>
      </c>
      <c r="AH70">
        <v>7.5164999999999997</v>
      </c>
      <c r="AI70">
        <v>3.1893474785102098</v>
      </c>
      <c r="AJ70">
        <v>366234.3885</v>
      </c>
      <c r="AK70">
        <v>0.60819739756083702</v>
      </c>
      <c r="AL70">
        <v>23221311.250500001</v>
      </c>
      <c r="AM70">
        <v>1777.73925575</v>
      </c>
    </row>
    <row r="71" spans="1:39" ht="14.5" x14ac:dyDescent="0.35">
      <c r="A71" t="s">
        <v>208</v>
      </c>
      <c r="B71">
        <v>1723257.15</v>
      </c>
      <c r="C71">
        <v>0.34870482211035397</v>
      </c>
      <c r="D71">
        <v>1720492.5</v>
      </c>
      <c r="E71">
        <v>2.9894362930954102E-3</v>
      </c>
      <c r="F71">
        <v>0.78633529560564996</v>
      </c>
      <c r="G71">
        <v>109</v>
      </c>
      <c r="H71">
        <v>139.0376636</v>
      </c>
      <c r="I71">
        <v>15.9863529</v>
      </c>
      <c r="J71">
        <v>22.833197949999999</v>
      </c>
      <c r="K71">
        <v>13686.1564971146</v>
      </c>
      <c r="L71">
        <v>3668.4678517000002</v>
      </c>
      <c r="M71">
        <v>4574.9436034111504</v>
      </c>
      <c r="N71">
        <v>0.37126334085737001</v>
      </c>
      <c r="O71">
        <v>0.15671934031903201</v>
      </c>
      <c r="P71">
        <v>2.96638088976496E-2</v>
      </c>
      <c r="Q71">
        <v>10974.392140170799</v>
      </c>
      <c r="R71">
        <v>238.16399999999999</v>
      </c>
      <c r="S71">
        <v>69834.268932332299</v>
      </c>
      <c r="T71">
        <v>15.800666767437599</v>
      </c>
      <c r="U71">
        <v>15.403116557078301</v>
      </c>
      <c r="V71">
        <v>25.990500000000001</v>
      </c>
      <c r="W71">
        <v>141.146490129086</v>
      </c>
      <c r="X71">
        <v>0.117316400503948</v>
      </c>
      <c r="Y71">
        <v>0.17102154916808299</v>
      </c>
      <c r="Z71">
        <v>0.29366829053545102</v>
      </c>
      <c r="AA71">
        <v>153.201328925251</v>
      </c>
      <c r="AB71">
        <v>7.7885007806298097</v>
      </c>
      <c r="AC71">
        <v>1.34986323831882</v>
      </c>
      <c r="AD71">
        <v>4.0936080728572399</v>
      </c>
      <c r="AE71">
        <v>0.99945687704185604</v>
      </c>
      <c r="AF71">
        <v>30.6</v>
      </c>
      <c r="AG71">
        <v>7.4762932372298696E-2</v>
      </c>
      <c r="AH71">
        <v>74.819500000000005</v>
      </c>
      <c r="AI71">
        <v>2.9388261846309298</v>
      </c>
      <c r="AJ71">
        <v>876035.78300000005</v>
      </c>
      <c r="AK71">
        <v>0.548246895547712</v>
      </c>
      <c r="AL71">
        <v>50207225.123000003</v>
      </c>
      <c r="AM71">
        <v>3668.4678517000002</v>
      </c>
    </row>
    <row r="72" spans="1:39" ht="14.5" x14ac:dyDescent="0.35">
      <c r="A72" t="s">
        <v>210</v>
      </c>
      <c r="B72">
        <v>713322.1</v>
      </c>
      <c r="C72">
        <v>0.43220156682592598</v>
      </c>
      <c r="D72">
        <v>753276</v>
      </c>
      <c r="E72">
        <v>6.0588993236563001E-3</v>
      </c>
      <c r="F72">
        <v>0.73397842186678197</v>
      </c>
      <c r="G72">
        <v>72.95</v>
      </c>
      <c r="H72">
        <v>48.299230350000002</v>
      </c>
      <c r="I72">
        <v>2.2557368499999999</v>
      </c>
      <c r="J72">
        <v>-35.876890699999997</v>
      </c>
      <c r="K72">
        <v>13129.9337081826</v>
      </c>
      <c r="L72">
        <v>1667.6011370000001</v>
      </c>
      <c r="M72">
        <v>2084.62665904701</v>
      </c>
      <c r="N72">
        <v>0.45935026434321702</v>
      </c>
      <c r="O72">
        <v>0.16232162526403901</v>
      </c>
      <c r="P72">
        <v>4.5641969360206798E-3</v>
      </c>
      <c r="Q72">
        <v>10503.315922530501</v>
      </c>
      <c r="R72">
        <v>113.9765</v>
      </c>
      <c r="S72">
        <v>59731.703829298203</v>
      </c>
      <c r="T72">
        <v>15.410194206700501</v>
      </c>
      <c r="U72">
        <v>14.6310962084289</v>
      </c>
      <c r="V72">
        <v>12.811</v>
      </c>
      <c r="W72">
        <v>130.169474436032</v>
      </c>
      <c r="X72">
        <v>0.116635552014746</v>
      </c>
      <c r="Y72">
        <v>0.18801357171528299</v>
      </c>
      <c r="Z72">
        <v>0.30940723021596001</v>
      </c>
      <c r="AA72">
        <v>204.165787876888</v>
      </c>
      <c r="AB72">
        <v>6.4017632423220903</v>
      </c>
      <c r="AC72">
        <v>1.3301942919007399</v>
      </c>
      <c r="AD72">
        <v>3.08843699582133</v>
      </c>
      <c r="AE72">
        <v>1.2396756609091899</v>
      </c>
      <c r="AF72">
        <v>89.05</v>
      </c>
      <c r="AG72">
        <v>2.39028434275439E-2</v>
      </c>
      <c r="AH72">
        <v>9.343</v>
      </c>
      <c r="AI72">
        <v>3.1164101983364398</v>
      </c>
      <c r="AJ72">
        <v>349685.51549999998</v>
      </c>
      <c r="AK72">
        <v>0.60970864721432105</v>
      </c>
      <c r="AL72">
        <v>21895492.3805</v>
      </c>
      <c r="AM72">
        <v>1667.6011370000001</v>
      </c>
    </row>
    <row r="73" spans="1:39" ht="14.5" x14ac:dyDescent="0.35">
      <c r="A73" t="s">
        <v>212</v>
      </c>
      <c r="B73">
        <v>1440088.35</v>
      </c>
      <c r="C73">
        <v>0.36451762904138402</v>
      </c>
      <c r="D73">
        <v>1448003.15</v>
      </c>
      <c r="E73">
        <v>3.6024987347820902E-3</v>
      </c>
      <c r="F73">
        <v>0.79997984114780196</v>
      </c>
      <c r="G73">
        <v>180.55</v>
      </c>
      <c r="H73">
        <v>249.36376215000001</v>
      </c>
      <c r="I73">
        <v>30.34618815</v>
      </c>
      <c r="J73">
        <v>-54.57931645</v>
      </c>
      <c r="K73">
        <v>13571.4256914625</v>
      </c>
      <c r="L73">
        <v>5661.1655000500004</v>
      </c>
      <c r="M73">
        <v>7061.8588406322197</v>
      </c>
      <c r="N73">
        <v>0.30927543335105401</v>
      </c>
      <c r="O73">
        <v>0.15904275751910901</v>
      </c>
      <c r="P73">
        <v>3.2969569843586399E-2</v>
      </c>
      <c r="Q73">
        <v>10879.5840648836</v>
      </c>
      <c r="R73">
        <v>360.601</v>
      </c>
      <c r="S73">
        <v>72536.426910907103</v>
      </c>
      <c r="T73">
        <v>15.0984051624926</v>
      </c>
      <c r="U73">
        <v>15.699250695505601</v>
      </c>
      <c r="V73">
        <v>38.165999999999997</v>
      </c>
      <c r="W73">
        <v>148.33007126893</v>
      </c>
      <c r="X73">
        <v>0.116150346641599</v>
      </c>
      <c r="Y73">
        <v>0.15851733827321701</v>
      </c>
      <c r="Z73">
        <v>0.28105570531540802</v>
      </c>
      <c r="AA73">
        <v>151.70099690468601</v>
      </c>
      <c r="AB73">
        <v>6.9570243779011598</v>
      </c>
      <c r="AC73">
        <v>1.1968217770646199</v>
      </c>
      <c r="AD73">
        <v>3.6125799924534601</v>
      </c>
      <c r="AE73">
        <v>0.92754268534645401</v>
      </c>
      <c r="AF73">
        <v>28.25</v>
      </c>
      <c r="AG73">
        <v>0.10855076748320699</v>
      </c>
      <c r="AH73">
        <v>96.501999999999995</v>
      </c>
      <c r="AI73">
        <v>3.4156062892399199</v>
      </c>
      <c r="AJ73">
        <v>995567.11100000003</v>
      </c>
      <c r="AK73">
        <v>0.56828487388220805</v>
      </c>
      <c r="AL73">
        <v>76830086.910999998</v>
      </c>
      <c r="AM73">
        <v>5661.1655000500004</v>
      </c>
    </row>
    <row r="74" spans="1:39" ht="14.5" x14ac:dyDescent="0.35">
      <c r="A74" t="s">
        <v>213</v>
      </c>
      <c r="B74">
        <v>1935604.65</v>
      </c>
      <c r="C74">
        <v>0.42131003147072299</v>
      </c>
      <c r="D74">
        <v>1869348.65</v>
      </c>
      <c r="E74">
        <v>3.5313013461845998E-3</v>
      </c>
      <c r="F74">
        <v>0.80151304557896397</v>
      </c>
      <c r="G74">
        <v>113.68421052631599</v>
      </c>
      <c r="H74">
        <v>131.74298485</v>
      </c>
      <c r="I74">
        <v>11.8217619</v>
      </c>
      <c r="J74">
        <v>-8.7151492500000103</v>
      </c>
      <c r="K74">
        <v>14614.884814339601</v>
      </c>
      <c r="L74">
        <v>4766.4226842999997</v>
      </c>
      <c r="M74">
        <v>5844.3626954230904</v>
      </c>
      <c r="N74">
        <v>0.23858321960109799</v>
      </c>
      <c r="O74">
        <v>0.145569596174389</v>
      </c>
      <c r="P74">
        <v>2.4823691589445501E-2</v>
      </c>
      <c r="Q74">
        <v>11919.301066317001</v>
      </c>
      <c r="R74">
        <v>311.86950000000002</v>
      </c>
      <c r="S74">
        <v>77607.184131503702</v>
      </c>
      <c r="T74">
        <v>15.501996828801801</v>
      </c>
      <c r="U74">
        <v>15.283388354103201</v>
      </c>
      <c r="V74">
        <v>32.777500000000003</v>
      </c>
      <c r="W74">
        <v>145.41751763557301</v>
      </c>
      <c r="X74">
        <v>0.118926736422271</v>
      </c>
      <c r="Y74">
        <v>0.15983962808827401</v>
      </c>
      <c r="Z74">
        <v>0.28562652554789603</v>
      </c>
      <c r="AA74">
        <v>146.57441151856301</v>
      </c>
      <c r="AB74">
        <v>9.0912732782297407</v>
      </c>
      <c r="AC74">
        <v>1.41870464588406</v>
      </c>
      <c r="AD74">
        <v>4.8180822706429502</v>
      </c>
      <c r="AE74">
        <v>0.84605506437390898</v>
      </c>
      <c r="AF74">
        <v>21.15</v>
      </c>
      <c r="AG74">
        <v>0.13040704911071399</v>
      </c>
      <c r="AH74">
        <v>106.5265</v>
      </c>
      <c r="AI74">
        <v>3.0012450353407201</v>
      </c>
      <c r="AJ74">
        <v>1044064.566</v>
      </c>
      <c r="AK74">
        <v>0.52948537682653096</v>
      </c>
      <c r="AL74">
        <v>69660718.507499993</v>
      </c>
      <c r="AM74">
        <v>4766.4226842999997</v>
      </c>
    </row>
    <row r="75" spans="1:39" ht="14.5" x14ac:dyDescent="0.35">
      <c r="A75" t="s">
        <v>214</v>
      </c>
      <c r="B75">
        <v>1611571.1</v>
      </c>
      <c r="C75">
        <v>0.35773898691640599</v>
      </c>
      <c r="D75">
        <v>1544756.4</v>
      </c>
      <c r="E75">
        <v>1.38928243251922E-3</v>
      </c>
      <c r="F75">
        <v>0.76158359431005596</v>
      </c>
      <c r="G75">
        <v>140.44999999999999</v>
      </c>
      <c r="H75">
        <v>140.51482849999999</v>
      </c>
      <c r="I75">
        <v>11.6258669</v>
      </c>
      <c r="J75">
        <v>-67.619276499999998</v>
      </c>
      <c r="K75">
        <v>12769.946700360601</v>
      </c>
      <c r="L75">
        <v>3654.8511963000001</v>
      </c>
      <c r="M75">
        <v>4591.6201568698198</v>
      </c>
      <c r="N75">
        <v>0.414120039150224</v>
      </c>
      <c r="O75">
        <v>0.16671633340827999</v>
      </c>
      <c r="P75">
        <v>1.8327936666153E-2</v>
      </c>
      <c r="Q75">
        <v>10164.6593968951</v>
      </c>
      <c r="R75">
        <v>231.1765</v>
      </c>
      <c r="S75">
        <v>65789.672053604096</v>
      </c>
      <c r="T75">
        <v>14.545596113791801</v>
      </c>
      <c r="U75">
        <v>15.8097868784241</v>
      </c>
      <c r="V75">
        <v>24.726500000000001</v>
      </c>
      <c r="W75">
        <v>147.81110130022401</v>
      </c>
      <c r="X75">
        <v>0.11303061031952499</v>
      </c>
      <c r="Y75">
        <v>0.16614564063953399</v>
      </c>
      <c r="Z75">
        <v>0.290155001283259</v>
      </c>
      <c r="AA75">
        <v>155.94183439724799</v>
      </c>
      <c r="AB75">
        <v>7.6797385919533898</v>
      </c>
      <c r="AC75">
        <v>1.3390176099695399</v>
      </c>
      <c r="AD75">
        <v>3.86151979790302</v>
      </c>
      <c r="AE75">
        <v>1.0447667199988799</v>
      </c>
      <c r="AF75">
        <v>44.75</v>
      </c>
      <c r="AG75">
        <v>4.2297716697027997E-2</v>
      </c>
      <c r="AH75">
        <v>47.844000000000001</v>
      </c>
      <c r="AI75">
        <v>3.4942944836677401</v>
      </c>
      <c r="AJ75">
        <v>524651.1925</v>
      </c>
      <c r="AK75">
        <v>0.55952695963327503</v>
      </c>
      <c r="AL75">
        <v>46672254.9745</v>
      </c>
      <c r="AM75">
        <v>3654.8511963000001</v>
      </c>
    </row>
    <row r="76" spans="1:39" ht="14.5" x14ac:dyDescent="0.35">
      <c r="A76" t="s">
        <v>216</v>
      </c>
      <c r="B76">
        <v>1516330.68421053</v>
      </c>
      <c r="C76">
        <v>0.42314709780368998</v>
      </c>
      <c r="D76">
        <v>1544350.5263157899</v>
      </c>
      <c r="E76">
        <v>1.8999565184074699E-3</v>
      </c>
      <c r="F76">
        <v>0.80431890196206801</v>
      </c>
      <c r="G76">
        <v>155.894736842105</v>
      </c>
      <c r="H76">
        <v>99.005955850000007</v>
      </c>
      <c r="I76">
        <v>7.3879700499999998</v>
      </c>
      <c r="J76">
        <v>-48.0129436</v>
      </c>
      <c r="K76">
        <v>12318.7032008641</v>
      </c>
      <c r="L76">
        <v>3981.1292997999999</v>
      </c>
      <c r="M76">
        <v>4789.3805202400099</v>
      </c>
      <c r="N76">
        <v>0.210705212536589</v>
      </c>
      <c r="O76">
        <v>0.145672105947208</v>
      </c>
      <c r="P76">
        <v>1.61936015248836E-2</v>
      </c>
      <c r="Q76">
        <v>10239.810773281901</v>
      </c>
      <c r="R76">
        <v>237.6465</v>
      </c>
      <c r="S76">
        <v>71167.848722787894</v>
      </c>
      <c r="T76">
        <v>15.1233028889548</v>
      </c>
      <c r="U76">
        <v>16.752316149406798</v>
      </c>
      <c r="V76">
        <v>26.6935</v>
      </c>
      <c r="W76">
        <v>149.14227432895601</v>
      </c>
      <c r="X76">
        <v>0.11824676073328701</v>
      </c>
      <c r="Y76">
        <v>0.149124882878233</v>
      </c>
      <c r="Z76">
        <v>0.27458032641740499</v>
      </c>
      <c r="AA76">
        <v>1821.0069189072101</v>
      </c>
      <c r="AB76">
        <v>0.58716998939537002</v>
      </c>
      <c r="AC76">
        <v>0.105605673518111</v>
      </c>
      <c r="AD76">
        <v>0.27326707003248701</v>
      </c>
      <c r="AE76">
        <v>1.1076653134218499</v>
      </c>
      <c r="AF76">
        <v>47.35</v>
      </c>
      <c r="AG76">
        <v>6.0784944619616997E-2</v>
      </c>
      <c r="AH76">
        <v>59.311578947368403</v>
      </c>
      <c r="AI76">
        <v>2.9155319871545098</v>
      </c>
      <c r="AJ76">
        <v>939435.66650000005</v>
      </c>
      <c r="AK76">
        <v>0.55719505409356895</v>
      </c>
      <c r="AL76">
        <v>49042350.248499997</v>
      </c>
      <c r="AM76">
        <v>3981.1292997999999</v>
      </c>
    </row>
    <row r="77" spans="1:39" ht="14.5" x14ac:dyDescent="0.35">
      <c r="A77" t="s">
        <v>217</v>
      </c>
      <c r="B77">
        <v>723870</v>
      </c>
      <c r="C77">
        <v>0.32063810899564998</v>
      </c>
      <c r="D77">
        <v>555570.65</v>
      </c>
      <c r="E77">
        <v>2.7762080459708999E-3</v>
      </c>
      <c r="F77">
        <v>0.73488016022218094</v>
      </c>
      <c r="G77">
        <v>69.2222222222222</v>
      </c>
      <c r="H77">
        <v>739.37749050000002</v>
      </c>
      <c r="I77">
        <v>360.70206630000001</v>
      </c>
      <c r="J77">
        <v>-270.67958164999999</v>
      </c>
      <c r="K77">
        <v>16818.095995658001</v>
      </c>
      <c r="L77">
        <v>4025.9917507</v>
      </c>
      <c r="M77">
        <v>5911.6604705898799</v>
      </c>
      <c r="N77">
        <v>0.99646672887555598</v>
      </c>
      <c r="O77">
        <v>0.19252979844413001</v>
      </c>
      <c r="P77">
        <v>4.8589118858971297E-2</v>
      </c>
      <c r="Q77">
        <v>11453.5528685807</v>
      </c>
      <c r="R77">
        <v>292.4375</v>
      </c>
      <c r="S77">
        <v>64957.765454156797</v>
      </c>
      <c r="T77">
        <v>13.3956828382133</v>
      </c>
      <c r="U77">
        <v>13.767016031459701</v>
      </c>
      <c r="V77">
        <v>44.308500000000002</v>
      </c>
      <c r="W77">
        <v>90.862740799169501</v>
      </c>
      <c r="X77">
        <v>0.115653991600425</v>
      </c>
      <c r="Y77">
        <v>0.157996746958916</v>
      </c>
      <c r="Z77">
        <v>0.28012345121839499</v>
      </c>
      <c r="AA77">
        <v>197.259942189876</v>
      </c>
      <c r="AB77">
        <v>8.1990806510571002</v>
      </c>
      <c r="AC77">
        <v>1.5272187363890399</v>
      </c>
      <c r="AD77">
        <v>3.7181816441858699</v>
      </c>
      <c r="AE77">
        <v>0.88325118051227702</v>
      </c>
      <c r="AF77">
        <v>13.421052631578901</v>
      </c>
      <c r="AG77">
        <v>0.128549691296721</v>
      </c>
      <c r="AH77">
        <v>121.62421052631601</v>
      </c>
      <c r="AI77">
        <v>3.5058911023424599</v>
      </c>
      <c r="AJ77">
        <v>797714.10800000001</v>
      </c>
      <c r="AK77">
        <v>0.62806705387265904</v>
      </c>
      <c r="AL77">
        <v>67709515.740999997</v>
      </c>
      <c r="AM77">
        <v>4025.9917507</v>
      </c>
    </row>
    <row r="78" spans="1:39" ht="14.5" x14ac:dyDescent="0.35">
      <c r="A78" t="s">
        <v>218</v>
      </c>
      <c r="B78">
        <v>-150382.54999999999</v>
      </c>
      <c r="C78">
        <v>0.43187102936976701</v>
      </c>
      <c r="D78">
        <v>-314662.05</v>
      </c>
      <c r="E78">
        <v>3.2620418325139998E-3</v>
      </c>
      <c r="F78">
        <v>0.71841342808698305</v>
      </c>
      <c r="G78">
        <v>37</v>
      </c>
      <c r="H78">
        <v>243.84169614999999</v>
      </c>
      <c r="I78">
        <v>107.78898285</v>
      </c>
      <c r="J78">
        <v>-23.696045699999999</v>
      </c>
      <c r="K78">
        <v>16858.483507660501</v>
      </c>
      <c r="L78">
        <v>1826.3791638499999</v>
      </c>
      <c r="M78">
        <v>2645.6592230636602</v>
      </c>
      <c r="N78">
        <v>0.97666466843601196</v>
      </c>
      <c r="O78">
        <v>0.18795180937477701</v>
      </c>
      <c r="P78">
        <v>4.9714417820338801E-2</v>
      </c>
      <c r="Q78">
        <v>11637.924772807801</v>
      </c>
      <c r="R78">
        <v>139.804</v>
      </c>
      <c r="S78">
        <v>63130.626176647304</v>
      </c>
      <c r="T78">
        <v>12.865511716403001</v>
      </c>
      <c r="U78">
        <v>13.063854852865401</v>
      </c>
      <c r="V78">
        <v>20.394500000000001</v>
      </c>
      <c r="W78">
        <v>89.552534450464606</v>
      </c>
      <c r="X78">
        <v>0.114375644200015</v>
      </c>
      <c r="Y78">
        <v>0.16208267858551201</v>
      </c>
      <c r="Z78">
        <v>0.28198647997033899</v>
      </c>
      <c r="AA78">
        <v>219.60212749828599</v>
      </c>
      <c r="AB78">
        <v>8.0705403716370991</v>
      </c>
      <c r="AC78">
        <v>1.4838237095518501</v>
      </c>
      <c r="AD78">
        <v>3.6038331080024002</v>
      </c>
      <c r="AE78">
        <v>0.95005871385603502</v>
      </c>
      <c r="AF78">
        <v>6.85</v>
      </c>
      <c r="AG78">
        <v>8.7685248484106096E-2</v>
      </c>
      <c r="AH78">
        <v>110.358947368421</v>
      </c>
      <c r="AI78">
        <v>3.3646290233415499</v>
      </c>
      <c r="AJ78">
        <v>350814.36849999998</v>
      </c>
      <c r="AK78">
        <v>0.66437981141143898</v>
      </c>
      <c r="AL78">
        <v>30789983.012499999</v>
      </c>
      <c r="AM78">
        <v>1826.3791638499999</v>
      </c>
    </row>
    <row r="79" spans="1:39" ht="14.5" x14ac:dyDescent="0.35">
      <c r="A79" t="s">
        <v>219</v>
      </c>
      <c r="B79">
        <v>870761.35</v>
      </c>
      <c r="C79">
        <v>0.46134472842427998</v>
      </c>
      <c r="D79">
        <v>832702.8</v>
      </c>
      <c r="E79">
        <v>6.8091432915239102E-3</v>
      </c>
      <c r="F79">
        <v>0.74355194316628503</v>
      </c>
      <c r="G79">
        <v>59.05</v>
      </c>
      <c r="H79">
        <v>39.749689099999998</v>
      </c>
      <c r="I79">
        <v>6.59303755</v>
      </c>
      <c r="J79">
        <v>-27.357546500000002</v>
      </c>
      <c r="K79">
        <v>14968.065100258</v>
      </c>
      <c r="L79">
        <v>1559.160273</v>
      </c>
      <c r="M79">
        <v>2187.6239102782902</v>
      </c>
      <c r="N79">
        <v>0.89685525453354098</v>
      </c>
      <c r="O79">
        <v>0.18702345894109401</v>
      </c>
      <c r="P79">
        <v>5.4735210021606296E-4</v>
      </c>
      <c r="Q79">
        <v>10668.0185558181</v>
      </c>
      <c r="R79">
        <v>115.155</v>
      </c>
      <c r="S79">
        <v>60251.890143719298</v>
      </c>
      <c r="T79">
        <v>15.2112370283531</v>
      </c>
      <c r="U79">
        <v>13.539666301940899</v>
      </c>
      <c r="V79">
        <v>14.374499999999999</v>
      </c>
      <c r="W79">
        <v>108.46709610769101</v>
      </c>
      <c r="X79">
        <v>0.10626829678329899</v>
      </c>
      <c r="Y79">
        <v>0.203850473876832</v>
      </c>
      <c r="Z79">
        <v>0.313446166704827</v>
      </c>
      <c r="AA79">
        <v>201.837171873606</v>
      </c>
      <c r="AB79">
        <v>8.4355592801318107</v>
      </c>
      <c r="AC79">
        <v>1.44225686176999</v>
      </c>
      <c r="AD79">
        <v>3.6722957119002002</v>
      </c>
      <c r="AE79">
        <v>1.3198896620579099</v>
      </c>
      <c r="AF79">
        <v>168</v>
      </c>
      <c r="AG79">
        <v>2.1019725301408498E-2</v>
      </c>
      <c r="AH79">
        <v>7.4039999999999999</v>
      </c>
      <c r="AI79">
        <v>3.60869518967852</v>
      </c>
      <c r="AJ79">
        <v>193347.43100000001</v>
      </c>
      <c r="AK79">
        <v>0.61803923490694401</v>
      </c>
      <c r="AL79">
        <v>23337612.467999998</v>
      </c>
      <c r="AM79">
        <v>1559.160273</v>
      </c>
    </row>
    <row r="80" spans="1:39" ht="14.5" x14ac:dyDescent="0.35">
      <c r="A80" t="s">
        <v>221</v>
      </c>
      <c r="B80">
        <v>1212581.1499999999</v>
      </c>
      <c r="C80">
        <v>0.45153286708932799</v>
      </c>
      <c r="D80">
        <v>1151072.75</v>
      </c>
      <c r="E80">
        <v>3.3627598681316099E-3</v>
      </c>
      <c r="F80">
        <v>0.74681566429620405</v>
      </c>
      <c r="G80">
        <v>66.8</v>
      </c>
      <c r="H80">
        <v>70.062448000000003</v>
      </c>
      <c r="I80">
        <v>2.7609086500000002</v>
      </c>
      <c r="J80">
        <v>52.894581850000002</v>
      </c>
      <c r="K80">
        <v>12195.8927011547</v>
      </c>
      <c r="L80">
        <v>2043.3814840499999</v>
      </c>
      <c r="M80">
        <v>2483.4998918241099</v>
      </c>
      <c r="N80">
        <v>0.33601872612113698</v>
      </c>
      <c r="O80">
        <v>0.14956937560882899</v>
      </c>
      <c r="P80">
        <v>8.0414961808462394E-3</v>
      </c>
      <c r="Q80">
        <v>10034.5731477749</v>
      </c>
      <c r="R80">
        <v>129.20750000000001</v>
      </c>
      <c r="S80">
        <v>64704.3122148482</v>
      </c>
      <c r="T80">
        <v>14.334694193448501</v>
      </c>
      <c r="U80">
        <v>15.814728123754399</v>
      </c>
      <c r="V80">
        <v>14.236499999999999</v>
      </c>
      <c r="W80">
        <v>143.531168759878</v>
      </c>
      <c r="X80">
        <v>0.120046862249598</v>
      </c>
      <c r="Y80">
        <v>0.15717944701044601</v>
      </c>
      <c r="Z80">
        <v>0.28243688722788002</v>
      </c>
      <c r="AA80">
        <v>171.479287022563</v>
      </c>
      <c r="AB80">
        <v>6.1447298668712298</v>
      </c>
      <c r="AC80">
        <v>1.3365994230554099</v>
      </c>
      <c r="AD80">
        <v>3.2291101836884701</v>
      </c>
      <c r="AE80">
        <v>1.1891888889470501</v>
      </c>
      <c r="AF80">
        <v>55.05</v>
      </c>
      <c r="AG80">
        <v>2.7704942162821902E-2</v>
      </c>
      <c r="AH80">
        <v>23.177894736842099</v>
      </c>
      <c r="AI80">
        <v>3.1342985329359201</v>
      </c>
      <c r="AJ80">
        <v>411914.63949999999</v>
      </c>
      <c r="AK80">
        <v>0.58396421616858896</v>
      </c>
      <c r="AL80">
        <v>24920861.327</v>
      </c>
      <c r="AM80">
        <v>2043.3814840499999</v>
      </c>
    </row>
    <row r="81" spans="1:39" ht="14.5" x14ac:dyDescent="0.35">
      <c r="A81" t="s">
        <v>223</v>
      </c>
      <c r="B81">
        <v>2614818.9500000002</v>
      </c>
      <c r="C81">
        <v>0.35222044208687298</v>
      </c>
      <c r="D81">
        <v>2005343.05</v>
      </c>
      <c r="E81">
        <v>3.4018812302964402E-3</v>
      </c>
      <c r="F81">
        <v>0.73267664951321798</v>
      </c>
      <c r="G81">
        <v>93.9444444444444</v>
      </c>
      <c r="H81">
        <v>965.22517960000005</v>
      </c>
      <c r="I81">
        <v>487.46390355</v>
      </c>
      <c r="J81">
        <v>-306.99549159999998</v>
      </c>
      <c r="K81">
        <v>16824.775247706999</v>
      </c>
      <c r="L81">
        <v>4727.1782177499999</v>
      </c>
      <c r="M81">
        <v>6916.9862324485803</v>
      </c>
      <c r="N81">
        <v>0.98830534181207297</v>
      </c>
      <c r="O81">
        <v>0.19077156676974999</v>
      </c>
      <c r="P81">
        <v>6.0418755237018E-2</v>
      </c>
      <c r="Q81">
        <v>11498.318544628</v>
      </c>
      <c r="R81">
        <v>354.9975</v>
      </c>
      <c r="S81">
        <v>62557.1111416278</v>
      </c>
      <c r="T81">
        <v>12.5992436566455</v>
      </c>
      <c r="U81">
        <v>13.3160887548504</v>
      </c>
      <c r="V81">
        <v>50.283499999999997</v>
      </c>
      <c r="W81">
        <v>94.010524680063995</v>
      </c>
      <c r="X81">
        <v>0.11629367255690901</v>
      </c>
      <c r="Y81">
        <v>0.15518024707300701</v>
      </c>
      <c r="Z81">
        <v>0.277643669694835</v>
      </c>
      <c r="AA81">
        <v>198.15114997839899</v>
      </c>
      <c r="AB81">
        <v>8.4837948873049296</v>
      </c>
      <c r="AC81">
        <v>1.48311402271687</v>
      </c>
      <c r="AD81">
        <v>3.7563533833502798</v>
      </c>
      <c r="AE81">
        <v>0.88578247309980596</v>
      </c>
      <c r="AF81">
        <v>15.95</v>
      </c>
      <c r="AG81">
        <v>0.127767388071795</v>
      </c>
      <c r="AH81">
        <v>126.51</v>
      </c>
      <c r="AI81">
        <v>3.3822184763944199</v>
      </c>
      <c r="AJ81">
        <v>994841.16099999996</v>
      </c>
      <c r="AK81">
        <v>0.62440685839107501</v>
      </c>
      <c r="AL81">
        <v>79533711.069499999</v>
      </c>
      <c r="AM81">
        <v>4727.1782177499999</v>
      </c>
    </row>
    <row r="82" spans="1:39" ht="14.5" x14ac:dyDescent="0.35">
      <c r="A82" t="s">
        <v>224</v>
      </c>
      <c r="B82">
        <v>1804503.35</v>
      </c>
      <c r="C82">
        <v>0.36201409944077401</v>
      </c>
      <c r="D82">
        <v>1877045.4</v>
      </c>
      <c r="E82">
        <v>3.1057581778672501E-3</v>
      </c>
      <c r="F82">
        <v>0.80127552106682598</v>
      </c>
      <c r="G82">
        <v>139.75</v>
      </c>
      <c r="H82">
        <v>79.743534699999998</v>
      </c>
      <c r="I82">
        <v>0.15</v>
      </c>
      <c r="J82">
        <v>2.1889325500000001</v>
      </c>
      <c r="K82">
        <v>13517.906633328001</v>
      </c>
      <c r="L82">
        <v>4449.7646076499996</v>
      </c>
      <c r="M82">
        <v>5227.2372453731195</v>
      </c>
      <c r="N82">
        <v>0.12180540249661501</v>
      </c>
      <c r="O82">
        <v>0.11899184217288999</v>
      </c>
      <c r="P82">
        <v>2.12511775538482E-2</v>
      </c>
      <c r="Q82">
        <v>11507.3220676454</v>
      </c>
      <c r="R82">
        <v>272.04349999999999</v>
      </c>
      <c r="S82">
        <v>78031.577249594295</v>
      </c>
      <c r="T82">
        <v>16.3907610363784</v>
      </c>
      <c r="U82">
        <v>16.356812817251701</v>
      </c>
      <c r="V82">
        <v>26.668500000000002</v>
      </c>
      <c r="W82">
        <v>166.85470152614499</v>
      </c>
      <c r="X82">
        <v>0.114453475285867</v>
      </c>
      <c r="Y82">
        <v>0.15233933924314999</v>
      </c>
      <c r="Z82">
        <v>0.27344985851342102</v>
      </c>
      <c r="AA82">
        <v>155.49615788899399</v>
      </c>
      <c r="AB82">
        <v>7.1652304835824498</v>
      </c>
      <c r="AC82">
        <v>1.27726469325341</v>
      </c>
      <c r="AD82">
        <v>3.4917129108469398</v>
      </c>
      <c r="AE82">
        <v>0.95915975256664299</v>
      </c>
      <c r="AF82">
        <v>23.35</v>
      </c>
      <c r="AG82">
        <v>0.103640572699114</v>
      </c>
      <c r="AH82">
        <v>110.2615</v>
      </c>
      <c r="AI82">
        <v>3.0103541092425399</v>
      </c>
      <c r="AJ82">
        <v>1054368.341</v>
      </c>
      <c r="AK82">
        <v>0.575207517978641</v>
      </c>
      <c r="AL82">
        <v>60151502.506499998</v>
      </c>
      <c r="AM82">
        <v>4449.7646076499996</v>
      </c>
    </row>
    <row r="83" spans="1:39" ht="14.5" x14ac:dyDescent="0.35">
      <c r="A83" t="s">
        <v>225</v>
      </c>
      <c r="B83">
        <v>478914.5</v>
      </c>
      <c r="C83">
        <v>0.452883623975812</v>
      </c>
      <c r="D83">
        <v>407559.27777777798</v>
      </c>
      <c r="E83">
        <v>2.9704335185106699E-3</v>
      </c>
      <c r="F83">
        <v>0.79057852480065505</v>
      </c>
      <c r="G83">
        <v>53.2777777777778</v>
      </c>
      <c r="H83">
        <v>22.784944166666701</v>
      </c>
      <c r="I83">
        <v>0</v>
      </c>
      <c r="J83">
        <v>-9.9853303888888902</v>
      </c>
      <c r="K83">
        <v>16078.389657603</v>
      </c>
      <c r="L83">
        <v>2890.2737729999999</v>
      </c>
      <c r="M83">
        <v>3397.91017847591</v>
      </c>
      <c r="N83">
        <v>6.45749650543187E-2</v>
      </c>
      <c r="O83">
        <v>0.12302603183958701</v>
      </c>
      <c r="P83">
        <v>1.9776426018326701E-2</v>
      </c>
      <c r="Q83">
        <v>13676.332068403401</v>
      </c>
      <c r="R83">
        <v>197.604444444444</v>
      </c>
      <c r="S83">
        <v>81584.642014911995</v>
      </c>
      <c r="T83">
        <v>16.167258946042601</v>
      </c>
      <c r="U83">
        <v>14.626562581250999</v>
      </c>
      <c r="V83">
        <v>20.650555555555599</v>
      </c>
      <c r="W83">
        <v>139.96106619138601</v>
      </c>
      <c r="X83">
        <v>0.118782441585675</v>
      </c>
      <c r="Y83">
        <v>0.13652933760807101</v>
      </c>
      <c r="Z83">
        <v>0.26118824581387601</v>
      </c>
      <c r="AA83">
        <v>184.481466574358</v>
      </c>
      <c r="AB83">
        <v>7.8089957838571697</v>
      </c>
      <c r="AC83">
        <v>1.34064385444956</v>
      </c>
      <c r="AD83">
        <v>3.47357658110566</v>
      </c>
      <c r="AE83">
        <v>0.86736663552340998</v>
      </c>
      <c r="AF83">
        <v>16.2777777777778</v>
      </c>
      <c r="AG83">
        <v>0.14851595307738</v>
      </c>
      <c r="AH83">
        <v>86.5021428571429</v>
      </c>
      <c r="AI83">
        <v>3.9091307420150998</v>
      </c>
      <c r="AJ83">
        <v>518697.60941176501</v>
      </c>
      <c r="AK83">
        <v>0.447772204608819</v>
      </c>
      <c r="AL83">
        <v>46470947.9394444</v>
      </c>
      <c r="AM83">
        <v>2890.2737729999999</v>
      </c>
    </row>
    <row r="84" spans="1:39" ht="14.5" x14ac:dyDescent="0.35">
      <c r="A84" t="s">
        <v>226</v>
      </c>
      <c r="B84">
        <v>357625.7</v>
      </c>
      <c r="C84">
        <v>0.35622113823315998</v>
      </c>
      <c r="D84">
        <v>394434.6</v>
      </c>
      <c r="E84">
        <v>3.3499397128166999E-3</v>
      </c>
      <c r="F84">
        <v>0.75269094102899803</v>
      </c>
      <c r="G84">
        <v>61.421052631578902</v>
      </c>
      <c r="H84">
        <v>542.49393435000002</v>
      </c>
      <c r="I84">
        <v>267.89802570000001</v>
      </c>
      <c r="J84">
        <v>-256.5099429</v>
      </c>
      <c r="K84">
        <v>16307.359233908501</v>
      </c>
      <c r="L84">
        <v>3537.64117145</v>
      </c>
      <c r="M84">
        <v>5151.9110549740999</v>
      </c>
      <c r="N84">
        <v>0.99612805439100405</v>
      </c>
      <c r="O84">
        <v>0.18592615277326399</v>
      </c>
      <c r="P84">
        <v>4.8899735138794601E-2</v>
      </c>
      <c r="Q84">
        <v>11197.706017809</v>
      </c>
      <c r="R84">
        <v>253.7895</v>
      </c>
      <c r="S84">
        <v>63471.643300845797</v>
      </c>
      <c r="T84">
        <v>13.1303698537568</v>
      </c>
      <c r="U84">
        <v>13.9392731828937</v>
      </c>
      <c r="V84">
        <v>36.283000000000001</v>
      </c>
      <c r="W84">
        <v>97.501341439517105</v>
      </c>
      <c r="X84">
        <v>0.11339060944616999</v>
      </c>
      <c r="Y84">
        <v>0.15869584687755001</v>
      </c>
      <c r="Z84">
        <v>0.27652274959789502</v>
      </c>
      <c r="AA84">
        <v>189.775295871748</v>
      </c>
      <c r="AB84">
        <v>8.6525288233426991</v>
      </c>
      <c r="AC84">
        <v>1.58688473075945</v>
      </c>
      <c r="AD84">
        <v>3.8169856070593799</v>
      </c>
      <c r="AE84">
        <v>0.96270034879065203</v>
      </c>
      <c r="AF84">
        <v>13.473684210526301</v>
      </c>
      <c r="AG84">
        <v>0.111068081919882</v>
      </c>
      <c r="AH84">
        <v>111.466315789474</v>
      </c>
      <c r="AI84">
        <v>3.51150923929062</v>
      </c>
      <c r="AJ84">
        <v>692035.8175</v>
      </c>
      <c r="AK84">
        <v>0.65016604432041003</v>
      </c>
      <c r="AL84">
        <v>57689585.423500001</v>
      </c>
      <c r="AM84">
        <v>3537.64117145</v>
      </c>
    </row>
    <row r="85" spans="1:39" ht="14.5" x14ac:dyDescent="0.35">
      <c r="A85" t="s">
        <v>228</v>
      </c>
      <c r="B85">
        <v>93339.6</v>
      </c>
      <c r="C85">
        <v>0.35684916912804199</v>
      </c>
      <c r="D85">
        <v>-166533.1</v>
      </c>
      <c r="E85">
        <v>3.4962248936688399E-3</v>
      </c>
      <c r="F85">
        <v>0.73152543601701903</v>
      </c>
      <c r="G85">
        <v>70.4444444444444</v>
      </c>
      <c r="H85">
        <v>709.6589305</v>
      </c>
      <c r="I85">
        <v>375.37079434999998</v>
      </c>
      <c r="J85">
        <v>-211.10904815000001</v>
      </c>
      <c r="K85">
        <v>17221.182827056102</v>
      </c>
      <c r="L85">
        <v>3742.6647665999999</v>
      </c>
      <c r="M85">
        <v>5476.8019215035702</v>
      </c>
      <c r="N85">
        <v>0.99663684113193096</v>
      </c>
      <c r="O85">
        <v>0.188029466766616</v>
      </c>
      <c r="P85">
        <v>5.2123869052055398E-2</v>
      </c>
      <c r="Q85">
        <v>11768.385114118801</v>
      </c>
      <c r="R85">
        <v>279.76100000000002</v>
      </c>
      <c r="S85">
        <v>64668.0232394794</v>
      </c>
      <c r="T85">
        <v>13.3068940988916</v>
      </c>
      <c r="U85">
        <v>13.3780790267407</v>
      </c>
      <c r="V85">
        <v>41.420999999999999</v>
      </c>
      <c r="W85">
        <v>90.356697486782096</v>
      </c>
      <c r="X85">
        <v>0.11652560779113599</v>
      </c>
      <c r="Y85">
        <v>0.15213158028881199</v>
      </c>
      <c r="Z85">
        <v>0.27540170670502301</v>
      </c>
      <c r="AA85">
        <v>204.51585908276601</v>
      </c>
      <c r="AB85">
        <v>8.1986164410191709</v>
      </c>
      <c r="AC85">
        <v>1.50558558128372</v>
      </c>
      <c r="AD85">
        <v>3.78219650987681</v>
      </c>
      <c r="AE85">
        <v>0.85785768125046602</v>
      </c>
      <c r="AF85">
        <v>12.3157894736842</v>
      </c>
      <c r="AG85">
        <v>0.13135998529394899</v>
      </c>
      <c r="AH85">
        <v>114.900555555556</v>
      </c>
      <c r="AI85">
        <v>3.4562461307626302</v>
      </c>
      <c r="AJ85">
        <v>723626.72800000105</v>
      </c>
      <c r="AK85">
        <v>0.63927171452113396</v>
      </c>
      <c r="AL85">
        <v>64453114.206</v>
      </c>
      <c r="AM85">
        <v>3742.6647665999999</v>
      </c>
    </row>
    <row r="86" spans="1:39" ht="14.5" x14ac:dyDescent="0.35">
      <c r="A86" t="s">
        <v>229</v>
      </c>
      <c r="B86">
        <v>943336.65</v>
      </c>
      <c r="C86">
        <v>0.39794894111117701</v>
      </c>
      <c r="D86">
        <v>946063.35</v>
      </c>
      <c r="E86">
        <v>2.3861711529654201E-3</v>
      </c>
      <c r="F86">
        <v>0.79153919882994594</v>
      </c>
      <c r="G86">
        <v>58.1</v>
      </c>
      <c r="H86">
        <v>30.61470405</v>
      </c>
      <c r="I86">
        <v>0.50649999999999995</v>
      </c>
      <c r="J86">
        <v>-7.9866291499999997</v>
      </c>
      <c r="K86">
        <v>14477.9356465045</v>
      </c>
      <c r="L86">
        <v>2635.6740663999999</v>
      </c>
      <c r="M86">
        <v>3057.2711395394299</v>
      </c>
      <c r="N86">
        <v>8.27865503484016E-2</v>
      </c>
      <c r="O86">
        <v>0.112623873522209</v>
      </c>
      <c r="P86">
        <v>1.6779207058938501E-2</v>
      </c>
      <c r="Q86">
        <v>12481.4312427155</v>
      </c>
      <c r="R86">
        <v>167.43199999999999</v>
      </c>
      <c r="S86">
        <v>80831.065868531703</v>
      </c>
      <c r="T86">
        <v>16.882973386210502</v>
      </c>
      <c r="U86">
        <v>15.741758244541099</v>
      </c>
      <c r="V86">
        <v>17.984999999999999</v>
      </c>
      <c r="W86">
        <v>146.548460739505</v>
      </c>
      <c r="X86">
        <v>0.117352466095864</v>
      </c>
      <c r="Y86">
        <v>0.14077075208916401</v>
      </c>
      <c r="Z86">
        <v>0.26284239717270502</v>
      </c>
      <c r="AA86">
        <v>168.938775729648</v>
      </c>
      <c r="AB86">
        <v>7.7919434023431497</v>
      </c>
      <c r="AC86">
        <v>1.5060429420468699</v>
      </c>
      <c r="AD86">
        <v>3.54115890659447</v>
      </c>
      <c r="AE86">
        <v>0.883057101935244</v>
      </c>
      <c r="AF86">
        <v>14.25</v>
      </c>
      <c r="AG86">
        <v>0.157050856015615</v>
      </c>
      <c r="AH86">
        <v>102.42812499999999</v>
      </c>
      <c r="AI86">
        <v>3.7849800378531802</v>
      </c>
      <c r="AJ86">
        <v>433837.87388888898</v>
      </c>
      <c r="AK86">
        <v>0.42845765211199699</v>
      </c>
      <c r="AL86">
        <v>38159119.5185</v>
      </c>
      <c r="AM86">
        <v>2635.6740663999999</v>
      </c>
    </row>
    <row r="87" spans="1:39" ht="14.5" x14ac:dyDescent="0.35">
      <c r="A87" t="s">
        <v>230</v>
      </c>
      <c r="B87">
        <v>1122159.8</v>
      </c>
      <c r="C87">
        <v>0.39679342800008199</v>
      </c>
      <c r="D87">
        <v>1011482.2</v>
      </c>
      <c r="E87">
        <v>7.0046530301404097E-3</v>
      </c>
      <c r="F87">
        <v>0.737794149177604</v>
      </c>
      <c r="G87">
        <v>91.2</v>
      </c>
      <c r="H87">
        <v>75.324851550000005</v>
      </c>
      <c r="I87">
        <v>2.8583976999999998</v>
      </c>
      <c r="J87">
        <v>-46.10193185</v>
      </c>
      <c r="K87">
        <v>12738.8136222838</v>
      </c>
      <c r="L87">
        <v>2081.7123427500001</v>
      </c>
      <c r="M87">
        <v>2569.5103239448999</v>
      </c>
      <c r="N87">
        <v>0.410420994632401</v>
      </c>
      <c r="O87">
        <v>0.159435991291453</v>
      </c>
      <c r="P87">
        <v>7.3184199551194198E-3</v>
      </c>
      <c r="Q87">
        <v>10320.4666283601</v>
      </c>
      <c r="R87">
        <v>133.99199999999999</v>
      </c>
      <c r="S87">
        <v>62760.939880739199</v>
      </c>
      <c r="T87">
        <v>15.376291121857999</v>
      </c>
      <c r="U87">
        <v>15.5360942649561</v>
      </c>
      <c r="V87">
        <v>17.190000000000001</v>
      </c>
      <c r="W87">
        <v>121.100194458988</v>
      </c>
      <c r="X87">
        <v>0.118563906843775</v>
      </c>
      <c r="Y87">
        <v>0.17194843673910501</v>
      </c>
      <c r="Z87">
        <v>0.295718534001573</v>
      </c>
      <c r="AA87">
        <v>166.044435103544</v>
      </c>
      <c r="AB87">
        <v>6.6050740771010599</v>
      </c>
      <c r="AC87">
        <v>1.4364177337777999</v>
      </c>
      <c r="AD87">
        <v>3.3718131542346601</v>
      </c>
      <c r="AE87">
        <v>1.22552911404889</v>
      </c>
      <c r="AF87">
        <v>70.05</v>
      </c>
      <c r="AG87">
        <v>1.9398730775814801E-2</v>
      </c>
      <c r="AH87">
        <v>17.4435</v>
      </c>
      <c r="AI87">
        <v>3.0623240894808501</v>
      </c>
      <c r="AJ87">
        <v>407222.8125</v>
      </c>
      <c r="AK87">
        <v>0.59640658267142099</v>
      </c>
      <c r="AL87">
        <v>26518545.5495</v>
      </c>
      <c r="AM87">
        <v>2081.7123427500001</v>
      </c>
    </row>
    <row r="88" spans="1:39" ht="14.5" x14ac:dyDescent="0.35">
      <c r="A88" t="s">
        <v>231</v>
      </c>
      <c r="B88">
        <v>713370.85</v>
      </c>
      <c r="C88">
        <v>0.34263281765536202</v>
      </c>
      <c r="D88">
        <v>665954.05000000005</v>
      </c>
      <c r="E88">
        <v>1.66198613199896E-3</v>
      </c>
      <c r="F88">
        <v>0.76158524219255697</v>
      </c>
      <c r="G88">
        <v>84.15</v>
      </c>
      <c r="H88">
        <v>490.78350755000002</v>
      </c>
      <c r="I88">
        <v>233.4468406</v>
      </c>
      <c r="J88">
        <v>-267.40864800000003</v>
      </c>
      <c r="K88">
        <v>15483.8980083716</v>
      </c>
      <c r="L88">
        <v>4015.6865819499999</v>
      </c>
      <c r="M88">
        <v>5843.0784424035901</v>
      </c>
      <c r="N88">
        <v>0.98204905535356901</v>
      </c>
      <c r="O88">
        <v>0.19057293876963399</v>
      </c>
      <c r="P88">
        <v>4.9507896082731498E-2</v>
      </c>
      <c r="Q88">
        <v>10641.3908492597</v>
      </c>
      <c r="R88">
        <v>288.04450000000003</v>
      </c>
      <c r="S88">
        <v>64064.737375648503</v>
      </c>
      <c r="T88">
        <v>13.3425564452715</v>
      </c>
      <c r="U88">
        <v>13.941202077977501</v>
      </c>
      <c r="V88">
        <v>36.769500000000001</v>
      </c>
      <c r="W88">
        <v>109.212433727682</v>
      </c>
      <c r="X88">
        <v>0.115385279333066</v>
      </c>
      <c r="Y88">
        <v>0.162031252564621</v>
      </c>
      <c r="Z88">
        <v>0.28162321027587101</v>
      </c>
      <c r="AA88">
        <v>193.16766489861899</v>
      </c>
      <c r="AB88">
        <v>7.9845233419895898</v>
      </c>
      <c r="AC88">
        <v>1.4588701391051799</v>
      </c>
      <c r="AD88">
        <v>3.8937107316377699</v>
      </c>
      <c r="AE88">
        <v>0.98173520669991998</v>
      </c>
      <c r="AF88">
        <v>15.0526315789474</v>
      </c>
      <c r="AG88">
        <v>0.101194252871542</v>
      </c>
      <c r="AH88">
        <v>111.267894736842</v>
      </c>
      <c r="AI88">
        <v>3.4508453816841702</v>
      </c>
      <c r="AJ88">
        <v>789367.12100000004</v>
      </c>
      <c r="AK88">
        <v>0.63971840398551705</v>
      </c>
      <c r="AL88">
        <v>62178481.468500003</v>
      </c>
      <c r="AM88">
        <v>4015.6865819499999</v>
      </c>
    </row>
    <row r="89" spans="1:39" ht="14.5" x14ac:dyDescent="0.35">
      <c r="A89" t="s">
        <v>233</v>
      </c>
      <c r="B89">
        <v>342024.65</v>
      </c>
      <c r="C89">
        <v>0.41143953760136898</v>
      </c>
      <c r="D89">
        <v>294188.65000000002</v>
      </c>
      <c r="E89">
        <v>2.8118010682443798E-3</v>
      </c>
      <c r="F89">
        <v>0.74216688529958097</v>
      </c>
      <c r="G89">
        <v>45.7368421052632</v>
      </c>
      <c r="H89">
        <v>52.989034349999997</v>
      </c>
      <c r="I89">
        <v>3.1175909000000002</v>
      </c>
      <c r="J89">
        <v>-2.9793363500000098</v>
      </c>
      <c r="K89">
        <v>13205.322038206299</v>
      </c>
      <c r="L89">
        <v>1501.77573895</v>
      </c>
      <c r="M89">
        <v>1888.65495162209</v>
      </c>
      <c r="N89">
        <v>0.45761462439158601</v>
      </c>
      <c r="O89">
        <v>0.16777351705399199</v>
      </c>
      <c r="P89">
        <v>5.0684203390593098E-3</v>
      </c>
      <c r="Q89">
        <v>10500.294002865699</v>
      </c>
      <c r="R89">
        <v>104.28400000000001</v>
      </c>
      <c r="S89">
        <v>59169.245905412201</v>
      </c>
      <c r="T89">
        <v>14.6522956541751</v>
      </c>
      <c r="U89">
        <v>14.4008260035096</v>
      </c>
      <c r="V89">
        <v>13.243499999999999</v>
      </c>
      <c r="W89">
        <v>113.397194015932</v>
      </c>
      <c r="X89">
        <v>0.11889644140323</v>
      </c>
      <c r="Y89">
        <v>0.18015401776801501</v>
      </c>
      <c r="Z89">
        <v>0.30329110110698898</v>
      </c>
      <c r="AA89">
        <v>201.27332740861601</v>
      </c>
      <c r="AB89">
        <v>6.5590514524556696</v>
      </c>
      <c r="AC89">
        <v>1.40490006199809</v>
      </c>
      <c r="AD89">
        <v>3.1489036677458402</v>
      </c>
      <c r="AE89">
        <v>1.1184904314876001</v>
      </c>
      <c r="AF89">
        <v>42.05</v>
      </c>
      <c r="AG89">
        <v>1.27892378350091E-2</v>
      </c>
      <c r="AH89">
        <v>19.338000000000001</v>
      </c>
      <c r="AI89">
        <v>3.1260797798200799</v>
      </c>
      <c r="AJ89">
        <v>310644.63699999999</v>
      </c>
      <c r="AK89">
        <v>0.60067168703722196</v>
      </c>
      <c r="AL89">
        <v>19831432.261999998</v>
      </c>
      <c r="AM89">
        <v>1501.77573895</v>
      </c>
    </row>
    <row r="90" spans="1:39" ht="14.5" x14ac:dyDescent="0.35">
      <c r="A90" t="s">
        <v>234</v>
      </c>
      <c r="B90">
        <v>865341.3</v>
      </c>
      <c r="C90">
        <v>0.37358512595457799</v>
      </c>
      <c r="D90">
        <v>839520.9</v>
      </c>
      <c r="E90">
        <v>2.0001539701757398E-3</v>
      </c>
      <c r="F90">
        <v>0.76473926352889099</v>
      </c>
      <c r="G90">
        <v>78.789473684210506</v>
      </c>
      <c r="H90">
        <v>485.44194575</v>
      </c>
      <c r="I90">
        <v>214.19789985</v>
      </c>
      <c r="J90">
        <v>-285.95454145000002</v>
      </c>
      <c r="K90">
        <v>15461.0713589815</v>
      </c>
      <c r="L90">
        <v>3776.4924687500002</v>
      </c>
      <c r="M90">
        <v>5523.5804225481997</v>
      </c>
      <c r="N90">
        <v>0.980251309113642</v>
      </c>
      <c r="O90">
        <v>0.19763100021407901</v>
      </c>
      <c r="P90">
        <v>5.0011100329961401E-2</v>
      </c>
      <c r="Q90">
        <v>10570.791964510499</v>
      </c>
      <c r="R90">
        <v>271.69049999999999</v>
      </c>
      <c r="S90">
        <v>63504.711158468897</v>
      </c>
      <c r="T90">
        <v>12.4630783925091</v>
      </c>
      <c r="U90">
        <v>13.899979825389501</v>
      </c>
      <c r="V90">
        <v>36.427</v>
      </c>
      <c r="W90">
        <v>103.672892874791</v>
      </c>
      <c r="X90">
        <v>0.11457515511383801</v>
      </c>
      <c r="Y90">
        <v>0.15984235140738701</v>
      </c>
      <c r="Z90">
        <v>0.27831947782289002</v>
      </c>
      <c r="AA90">
        <v>191.25259906557301</v>
      </c>
      <c r="AB90">
        <v>8.0316159188329994</v>
      </c>
      <c r="AC90">
        <v>1.42379042220019</v>
      </c>
      <c r="AD90">
        <v>3.7210048521039401</v>
      </c>
      <c r="AE90">
        <v>0.98061449175127002</v>
      </c>
      <c r="AF90">
        <v>14.3684210526316</v>
      </c>
      <c r="AG90">
        <v>0.102298611722785</v>
      </c>
      <c r="AH90">
        <v>109.600526315789</v>
      </c>
      <c r="AI90">
        <v>3.46720466980454</v>
      </c>
      <c r="AJ90">
        <v>746074.16700000002</v>
      </c>
      <c r="AK90">
        <v>0.637506089146612</v>
      </c>
      <c r="AL90">
        <v>58388619.545999996</v>
      </c>
      <c r="AM90">
        <v>3776.4924687500002</v>
      </c>
    </row>
    <row r="91" spans="1:39" ht="14.5" x14ac:dyDescent="0.35">
      <c r="A91" t="s">
        <v>235</v>
      </c>
      <c r="B91">
        <v>1042822.52631579</v>
      </c>
      <c r="C91">
        <v>0.33601221233192902</v>
      </c>
      <c r="D91">
        <v>1080169.63157895</v>
      </c>
      <c r="E91">
        <v>4.8881634847643398E-3</v>
      </c>
      <c r="F91">
        <v>0.77809967729960805</v>
      </c>
      <c r="G91">
        <v>87.75</v>
      </c>
      <c r="H91">
        <v>110.69364659999999</v>
      </c>
      <c r="I91">
        <v>9.0959340999999991</v>
      </c>
      <c r="J91">
        <v>18.271328149999999</v>
      </c>
      <c r="K91">
        <v>13722.8451954095</v>
      </c>
      <c r="L91">
        <v>2902.0210051499998</v>
      </c>
      <c r="M91">
        <v>3590.0392974231399</v>
      </c>
      <c r="N91">
        <v>0.32651482691491501</v>
      </c>
      <c r="O91">
        <v>0.155057968809134</v>
      </c>
      <c r="P91">
        <v>2.4724661200821101E-2</v>
      </c>
      <c r="Q91">
        <v>11092.910608550999</v>
      </c>
      <c r="R91">
        <v>188.15600000000001</v>
      </c>
      <c r="S91">
        <v>70287.324215013097</v>
      </c>
      <c r="T91">
        <v>16.148568209358199</v>
      </c>
      <c r="U91">
        <v>15.4234837323816</v>
      </c>
      <c r="V91">
        <v>22.7865</v>
      </c>
      <c r="W91">
        <v>127.357031801725</v>
      </c>
      <c r="X91">
        <v>0.12164166039561899</v>
      </c>
      <c r="Y91">
        <v>0.163118942818712</v>
      </c>
      <c r="Z91">
        <v>0.29050959559131201</v>
      </c>
      <c r="AA91">
        <v>143.888965399965</v>
      </c>
      <c r="AB91">
        <v>8.0584947067405395</v>
      </c>
      <c r="AC91">
        <v>1.4724679753372401</v>
      </c>
      <c r="AD91">
        <v>4.3388857237418099</v>
      </c>
      <c r="AE91">
        <v>0.914104328954358</v>
      </c>
      <c r="AF91">
        <v>18.8</v>
      </c>
      <c r="AG91">
        <v>8.0534004395389006E-2</v>
      </c>
      <c r="AH91">
        <v>71.775499999999994</v>
      </c>
      <c r="AI91">
        <v>2.8555060102144401</v>
      </c>
      <c r="AJ91">
        <v>714503.62899999996</v>
      </c>
      <c r="AK91">
        <v>0.55318977033054095</v>
      </c>
      <c r="AL91">
        <v>39823985.0075</v>
      </c>
      <c r="AM91">
        <v>2902.0210051499998</v>
      </c>
    </row>
    <row r="92" spans="1:39" ht="14.5" x14ac:dyDescent="0.35">
      <c r="A92" t="s">
        <v>237</v>
      </c>
      <c r="B92">
        <v>2480628.7999999998</v>
      </c>
      <c r="C92">
        <v>0.42445320968693001</v>
      </c>
      <c r="D92">
        <v>2130436.1</v>
      </c>
      <c r="E92">
        <v>3.4083238643858099E-3</v>
      </c>
      <c r="F92">
        <v>0.79874331503243901</v>
      </c>
      <c r="G92">
        <v>138.25</v>
      </c>
      <c r="H92">
        <v>129.79276505000001</v>
      </c>
      <c r="I92">
        <v>10.36520445</v>
      </c>
      <c r="J92">
        <v>-16.557031550000001</v>
      </c>
      <c r="K92">
        <v>13745.5998181674</v>
      </c>
      <c r="L92">
        <v>5143.2434893500003</v>
      </c>
      <c r="M92">
        <v>6253.0359757776496</v>
      </c>
      <c r="N92">
        <v>0.208233411565617</v>
      </c>
      <c r="O92">
        <v>0.140070756895285</v>
      </c>
      <c r="P92">
        <v>3.3756935280142099E-2</v>
      </c>
      <c r="Q92">
        <v>11306.0227137439</v>
      </c>
      <c r="R92">
        <v>318.45800000000003</v>
      </c>
      <c r="S92">
        <v>76278.468532742205</v>
      </c>
      <c r="T92">
        <v>15.2169202846215</v>
      </c>
      <c r="U92">
        <v>16.150460937863102</v>
      </c>
      <c r="V92">
        <v>33.35</v>
      </c>
      <c r="W92">
        <v>154.22019458320801</v>
      </c>
      <c r="X92">
        <v>0.119053409435952</v>
      </c>
      <c r="Y92">
        <v>0.14573877169386101</v>
      </c>
      <c r="Z92">
        <v>0.27482786979665502</v>
      </c>
      <c r="AA92">
        <v>150.12354589060701</v>
      </c>
      <c r="AB92">
        <v>7.5749327402232201</v>
      </c>
      <c r="AC92">
        <v>1.39884896032291</v>
      </c>
      <c r="AD92">
        <v>3.91313082085026</v>
      </c>
      <c r="AE92">
        <v>0.99888318470093096</v>
      </c>
      <c r="AF92">
        <v>26.85</v>
      </c>
      <c r="AG92">
        <v>0.104197671852859</v>
      </c>
      <c r="AH92">
        <v>101.397368421053</v>
      </c>
      <c r="AI92">
        <v>2.90111129099173</v>
      </c>
      <c r="AJ92">
        <v>1184880.2725</v>
      </c>
      <c r="AK92">
        <v>0.56398711466062601</v>
      </c>
      <c r="AL92">
        <v>70696966.772</v>
      </c>
      <c r="AM92">
        <v>5143.2434893500003</v>
      </c>
    </row>
    <row r="93" spans="1:39" ht="14.5" x14ac:dyDescent="0.35">
      <c r="A93" t="s">
        <v>238</v>
      </c>
      <c r="B93">
        <v>1730017.7</v>
      </c>
      <c r="C93">
        <v>0.40352025223327698</v>
      </c>
      <c r="D93">
        <v>1748510.7</v>
      </c>
      <c r="E93">
        <v>3.40405826326938E-3</v>
      </c>
      <c r="F93">
        <v>0.79817558215729401</v>
      </c>
      <c r="G93">
        <v>133.6</v>
      </c>
      <c r="H93">
        <v>102.10757085</v>
      </c>
      <c r="I93">
        <v>10.191761899999999</v>
      </c>
      <c r="J93">
        <v>-21.38966795</v>
      </c>
      <c r="K93">
        <v>12897.5186397286</v>
      </c>
      <c r="L93">
        <v>5043.1682388999998</v>
      </c>
      <c r="M93">
        <v>6058.3220722133501</v>
      </c>
      <c r="N93">
        <v>0.19105924872142799</v>
      </c>
      <c r="O93">
        <v>0.13818163809700701</v>
      </c>
      <c r="P93">
        <v>1.7367155139584201E-2</v>
      </c>
      <c r="Q93">
        <v>10736.3648860511</v>
      </c>
      <c r="R93">
        <v>305.69400000000002</v>
      </c>
      <c r="S93">
        <v>74044.844342708704</v>
      </c>
      <c r="T93">
        <v>14.655995865146201</v>
      </c>
      <c r="U93">
        <v>16.497439396586099</v>
      </c>
      <c r="V93">
        <v>31.718499999999999</v>
      </c>
      <c r="W93">
        <v>158.997690272239</v>
      </c>
      <c r="X93">
        <v>0.11468478020824099</v>
      </c>
      <c r="Y93">
        <v>0.156213172527225</v>
      </c>
      <c r="Z93">
        <v>0.27803897604899902</v>
      </c>
      <c r="AA93">
        <v>1450.07002613799</v>
      </c>
      <c r="AB93">
        <v>0.76033307276351003</v>
      </c>
      <c r="AC93">
        <v>0.12952151780231</v>
      </c>
      <c r="AD93">
        <v>0.38367253627473902</v>
      </c>
      <c r="AE93">
        <v>0.95315132996195995</v>
      </c>
      <c r="AF93">
        <v>31.7</v>
      </c>
      <c r="AG93">
        <v>9.9343763336712104E-2</v>
      </c>
      <c r="AH93">
        <v>95.100499999999997</v>
      </c>
      <c r="AI93">
        <v>2.95757479266581</v>
      </c>
      <c r="AJ93">
        <v>1195363.5475000001</v>
      </c>
      <c r="AK93">
        <v>0.56686262993571301</v>
      </c>
      <c r="AL93">
        <v>65044356.364500001</v>
      </c>
      <c r="AM93">
        <v>5043.1682388999998</v>
      </c>
    </row>
    <row r="94" spans="1:39" ht="14.5" x14ac:dyDescent="0.35">
      <c r="A94" t="s">
        <v>239</v>
      </c>
      <c r="B94">
        <v>1520216.8947368399</v>
      </c>
      <c r="C94">
        <v>0.34875155154196003</v>
      </c>
      <c r="D94">
        <v>1561019.1052631601</v>
      </c>
      <c r="E94">
        <v>4.5376656387857602E-3</v>
      </c>
      <c r="F94">
        <v>0.787951982216199</v>
      </c>
      <c r="G94">
        <v>155.05000000000001</v>
      </c>
      <c r="H94">
        <v>148.05106090000001</v>
      </c>
      <c r="I94">
        <v>12.120055300000001</v>
      </c>
      <c r="J94">
        <v>-87.126334249999999</v>
      </c>
      <c r="K94">
        <v>13508.645682995801</v>
      </c>
      <c r="L94">
        <v>4973.3336766000002</v>
      </c>
      <c r="M94">
        <v>6143.6856739256</v>
      </c>
      <c r="N94">
        <v>0.29063351042597901</v>
      </c>
      <c r="O94">
        <v>0.154969287105404</v>
      </c>
      <c r="P94">
        <v>2.04386147722731E-2</v>
      </c>
      <c r="Q94">
        <v>10935.292927766701</v>
      </c>
      <c r="R94">
        <v>310.339</v>
      </c>
      <c r="S94">
        <v>72639.2539577688</v>
      </c>
      <c r="T94">
        <v>15.3768942994596</v>
      </c>
      <c r="U94">
        <v>16.025487214304398</v>
      </c>
      <c r="V94">
        <v>34.021500000000003</v>
      </c>
      <c r="W94">
        <v>146.182081230986</v>
      </c>
      <c r="X94">
        <v>0.116804571879995</v>
      </c>
      <c r="Y94">
        <v>0.164119387007402</v>
      </c>
      <c r="Z94">
        <v>0.28741577110692701</v>
      </c>
      <c r="AA94">
        <v>152.276420454808</v>
      </c>
      <c r="AB94">
        <v>7.5069687759405204</v>
      </c>
      <c r="AC94">
        <v>1.2311183362098099</v>
      </c>
      <c r="AD94">
        <v>3.9279495246041201</v>
      </c>
      <c r="AE94">
        <v>0.925935788592678</v>
      </c>
      <c r="AF94">
        <v>30.75</v>
      </c>
      <c r="AG94">
        <v>9.4255215367032893E-2</v>
      </c>
      <c r="AH94">
        <v>82.477500000000006</v>
      </c>
      <c r="AI94">
        <v>3.4416622615272701</v>
      </c>
      <c r="AJ94">
        <v>876228.22249999898</v>
      </c>
      <c r="AK94">
        <v>0.56442349768252997</v>
      </c>
      <c r="AL94">
        <v>67183002.500499994</v>
      </c>
      <c r="AM94">
        <v>4973.3336766000002</v>
      </c>
    </row>
    <row r="95" spans="1:39" ht="14.5" x14ac:dyDescent="0.35">
      <c r="A95" t="s">
        <v>240</v>
      </c>
      <c r="B95">
        <v>1141194.6499999999</v>
      </c>
      <c r="C95">
        <v>0.33302323202120898</v>
      </c>
      <c r="D95">
        <v>890316.80000000005</v>
      </c>
      <c r="E95">
        <v>2.9735901859478898E-3</v>
      </c>
      <c r="F95">
        <v>0.74947439802496296</v>
      </c>
      <c r="G95">
        <v>77.5555555555556</v>
      </c>
      <c r="H95">
        <v>699.92826339999999</v>
      </c>
      <c r="I95">
        <v>372.14106364999998</v>
      </c>
      <c r="J95">
        <v>-300.6536049</v>
      </c>
      <c r="K95">
        <v>16505.0788938683</v>
      </c>
      <c r="L95">
        <v>4287.6562770500004</v>
      </c>
      <c r="M95">
        <v>6261.1124465216799</v>
      </c>
      <c r="N95">
        <v>0.99665950665712999</v>
      </c>
      <c r="O95">
        <v>0.19182181444961199</v>
      </c>
      <c r="P95">
        <v>4.7829199881921497E-2</v>
      </c>
      <c r="Q95">
        <v>11302.800536958001</v>
      </c>
      <c r="R95">
        <v>314.1345</v>
      </c>
      <c r="S95">
        <v>64350.730566047299</v>
      </c>
      <c r="T95">
        <v>13.0950277667687</v>
      </c>
      <c r="U95">
        <v>13.6491097827523</v>
      </c>
      <c r="V95">
        <v>46.558500000000002</v>
      </c>
      <c r="W95">
        <v>92.091804440649895</v>
      </c>
      <c r="X95">
        <v>0.116206213772442</v>
      </c>
      <c r="Y95">
        <v>0.15564303658772499</v>
      </c>
      <c r="Z95">
        <v>0.278137007633245</v>
      </c>
      <c r="AA95">
        <v>194.067165424113</v>
      </c>
      <c r="AB95">
        <v>8.2869065950897607</v>
      </c>
      <c r="AC95">
        <v>1.55461459970895</v>
      </c>
      <c r="AD95">
        <v>3.7741317836593602</v>
      </c>
      <c r="AE95">
        <v>0.92054091455893405</v>
      </c>
      <c r="AF95">
        <v>13.473684210526301</v>
      </c>
      <c r="AG95">
        <v>0.135670855488217</v>
      </c>
      <c r="AH95">
        <v>130.55421052631601</v>
      </c>
      <c r="AI95">
        <v>3.46188751897306</v>
      </c>
      <c r="AJ95">
        <v>857812.3885</v>
      </c>
      <c r="AK95">
        <v>0.62138752244949202</v>
      </c>
      <c r="AL95">
        <v>70768105.122500002</v>
      </c>
      <c r="AM95">
        <v>4287.6562770500004</v>
      </c>
    </row>
    <row r="96" spans="1:39" ht="14.5" x14ac:dyDescent="0.35">
      <c r="A96" t="s">
        <v>241</v>
      </c>
      <c r="B96">
        <v>-52562.55</v>
      </c>
      <c r="C96">
        <v>0.38937670649710798</v>
      </c>
      <c r="D96">
        <v>-373499.45</v>
      </c>
      <c r="E96">
        <v>4.4885109971047801E-3</v>
      </c>
      <c r="F96">
        <v>0.73358252470252605</v>
      </c>
      <c r="G96">
        <v>71.210526315789494</v>
      </c>
      <c r="H96">
        <v>558.63940700000001</v>
      </c>
      <c r="I96">
        <v>268.72960734999998</v>
      </c>
      <c r="J96">
        <v>-132.73111589999999</v>
      </c>
      <c r="K96">
        <v>15880.5773027372</v>
      </c>
      <c r="L96">
        <v>3514.9584427499999</v>
      </c>
      <c r="M96">
        <v>5132.2596633480898</v>
      </c>
      <c r="N96">
        <v>0.98173033021700296</v>
      </c>
      <c r="O96">
        <v>0.18566206822332401</v>
      </c>
      <c r="P96">
        <v>5.2996547052846399E-2</v>
      </c>
      <c r="Q96">
        <v>10876.216896162599</v>
      </c>
      <c r="R96">
        <v>255.477</v>
      </c>
      <c r="S96">
        <v>64720.037831194197</v>
      </c>
      <c r="T96">
        <v>13.542706388441999</v>
      </c>
      <c r="U96">
        <v>13.7584144277176</v>
      </c>
      <c r="V96">
        <v>34.378500000000003</v>
      </c>
      <c r="W96">
        <v>102.242926327501</v>
      </c>
      <c r="X96">
        <v>0.114253783420426</v>
      </c>
      <c r="Y96">
        <v>0.149179793355421</v>
      </c>
      <c r="Z96">
        <v>0.26972287114650001</v>
      </c>
      <c r="AA96">
        <v>192.03629601717299</v>
      </c>
      <c r="AB96">
        <v>7.7406690344705398</v>
      </c>
      <c r="AC96">
        <v>1.4612594163018799</v>
      </c>
      <c r="AD96">
        <v>3.4710922724991198</v>
      </c>
      <c r="AE96">
        <v>0.90691341577599605</v>
      </c>
      <c r="AF96">
        <v>11.526315789473699</v>
      </c>
      <c r="AG96">
        <v>0.103262600053265</v>
      </c>
      <c r="AH96">
        <v>114.15333333333299</v>
      </c>
      <c r="AI96">
        <v>3.3642991218009102</v>
      </c>
      <c r="AJ96">
        <v>732539.45550000004</v>
      </c>
      <c r="AK96">
        <v>0.65353040715469002</v>
      </c>
      <c r="AL96">
        <v>55819569.266000003</v>
      </c>
      <c r="AM96">
        <v>3514.9584427499999</v>
      </c>
    </row>
    <row r="97" spans="1:39" ht="14.5" x14ac:dyDescent="0.35">
      <c r="A97" t="s">
        <v>242</v>
      </c>
      <c r="B97">
        <v>1411261.75</v>
      </c>
      <c r="C97">
        <v>0.38971994806990501</v>
      </c>
      <c r="D97">
        <v>1322993.8</v>
      </c>
      <c r="E97">
        <v>2.3109651236141002E-3</v>
      </c>
      <c r="F97">
        <v>0.75412267112825804</v>
      </c>
      <c r="G97">
        <v>82.85</v>
      </c>
      <c r="H97">
        <v>79.520027450000001</v>
      </c>
      <c r="I97">
        <v>9.7057470000000006</v>
      </c>
      <c r="J97">
        <v>-42.414764249999998</v>
      </c>
      <c r="K97">
        <v>12498.3974105299</v>
      </c>
      <c r="L97">
        <v>2489.7037415999998</v>
      </c>
      <c r="M97">
        <v>3080.65718087709</v>
      </c>
      <c r="N97">
        <v>0.41509436471579902</v>
      </c>
      <c r="O97">
        <v>0.158985646238224</v>
      </c>
      <c r="P97">
        <v>1.5763749595675999E-2</v>
      </c>
      <c r="Q97">
        <v>10100.866461272601</v>
      </c>
      <c r="R97">
        <v>154.52500000000001</v>
      </c>
      <c r="S97">
        <v>64287.574855201397</v>
      </c>
      <c r="T97">
        <v>14.8364342339427</v>
      </c>
      <c r="U97">
        <v>16.111980207733399</v>
      </c>
      <c r="V97">
        <v>19.666499999999999</v>
      </c>
      <c r="W97">
        <v>126.596178354054</v>
      </c>
      <c r="X97">
        <v>0.115697923336901</v>
      </c>
      <c r="Y97">
        <v>0.170633388899949</v>
      </c>
      <c r="Z97">
        <v>0.29194196557202601</v>
      </c>
      <c r="AA97">
        <v>168.13916170241899</v>
      </c>
      <c r="AB97">
        <v>6.9038938950596096</v>
      </c>
      <c r="AC97">
        <v>1.2430718865253101</v>
      </c>
      <c r="AD97">
        <v>3.1551199104096899</v>
      </c>
      <c r="AE97">
        <v>1.2850679364391</v>
      </c>
      <c r="AF97">
        <v>73.150000000000006</v>
      </c>
      <c r="AG97">
        <v>1.9916717680959799E-2</v>
      </c>
      <c r="AH97">
        <v>19.2105</v>
      </c>
      <c r="AI97">
        <v>3.1634768527363502</v>
      </c>
      <c r="AJ97">
        <v>417793.38949999999</v>
      </c>
      <c r="AK97">
        <v>0.56264090512489695</v>
      </c>
      <c r="AL97">
        <v>31117306.796999998</v>
      </c>
      <c r="AM97">
        <v>2489.7037415999998</v>
      </c>
    </row>
    <row r="98" spans="1:39" ht="14.5" x14ac:dyDescent="0.35">
      <c r="A98" t="s">
        <v>244</v>
      </c>
      <c r="B98">
        <v>904420.1</v>
      </c>
      <c r="C98">
        <v>0.39458897240122198</v>
      </c>
      <c r="D98">
        <v>882377.85</v>
      </c>
      <c r="E98">
        <v>6.8980833960868397E-3</v>
      </c>
      <c r="F98">
        <v>0.75543018043411403</v>
      </c>
      <c r="G98">
        <v>63.55</v>
      </c>
      <c r="H98">
        <v>50.844872100000003</v>
      </c>
      <c r="I98">
        <v>9.0449643000000002</v>
      </c>
      <c r="J98">
        <v>-8.5792815500000206</v>
      </c>
      <c r="K98">
        <v>13101.3070506491</v>
      </c>
      <c r="L98">
        <v>1720.6845400499999</v>
      </c>
      <c r="M98">
        <v>2096.5071175056601</v>
      </c>
      <c r="N98">
        <v>0.34533718123179802</v>
      </c>
      <c r="O98">
        <v>0.16025712615049501</v>
      </c>
      <c r="P98">
        <v>1.1321344091017401E-2</v>
      </c>
      <c r="Q98">
        <v>10752.749803836101</v>
      </c>
      <c r="R98">
        <v>112.773</v>
      </c>
      <c r="S98">
        <v>63434.785946104101</v>
      </c>
      <c r="T98">
        <v>16.060138508330901</v>
      </c>
      <c r="U98">
        <v>15.257947736160199</v>
      </c>
      <c r="V98">
        <v>14.622999999999999</v>
      </c>
      <c r="W98">
        <v>117.669735351843</v>
      </c>
      <c r="X98">
        <v>0.113730985710146</v>
      </c>
      <c r="Y98">
        <v>0.172323813784409</v>
      </c>
      <c r="Z98">
        <v>0.29205191440372102</v>
      </c>
      <c r="AA98">
        <v>187.75501405423901</v>
      </c>
      <c r="AB98">
        <v>5.8713267876353203</v>
      </c>
      <c r="AC98">
        <v>1.3548344887432799</v>
      </c>
      <c r="AD98">
        <v>2.8988324594438</v>
      </c>
      <c r="AE98">
        <v>1.3273287896427399</v>
      </c>
      <c r="AF98">
        <v>91.95</v>
      </c>
      <c r="AG98">
        <v>1.9451940929096401E-2</v>
      </c>
      <c r="AH98">
        <v>11.101000000000001</v>
      </c>
      <c r="AI98">
        <v>3.32303888118726</v>
      </c>
      <c r="AJ98">
        <v>317026.141</v>
      </c>
      <c r="AK98">
        <v>0.65356482418108497</v>
      </c>
      <c r="AL98">
        <v>22543216.4965</v>
      </c>
      <c r="AM98">
        <v>1720.6845400499999</v>
      </c>
    </row>
    <row r="99" spans="1:39" ht="14.5" x14ac:dyDescent="0.35">
      <c r="A99" t="s">
        <v>246</v>
      </c>
      <c r="B99">
        <v>440155.35</v>
      </c>
      <c r="C99">
        <v>0.40948169016465602</v>
      </c>
      <c r="D99">
        <v>433637.45</v>
      </c>
      <c r="E99">
        <v>7.1020130289569496E-3</v>
      </c>
      <c r="F99">
        <v>0.73302097687484602</v>
      </c>
      <c r="G99">
        <v>37.799999999999997</v>
      </c>
      <c r="H99">
        <v>39.722641099999997</v>
      </c>
      <c r="I99">
        <v>4.6353819999999999</v>
      </c>
      <c r="J99">
        <v>-18.887007400000002</v>
      </c>
      <c r="K99">
        <v>14694.4661311896</v>
      </c>
      <c r="L99">
        <v>1328.7926452500001</v>
      </c>
      <c r="M99">
        <v>1882.81543482963</v>
      </c>
      <c r="N99">
        <v>0.93509495826282696</v>
      </c>
      <c r="O99">
        <v>0.18387214259756199</v>
      </c>
      <c r="P99">
        <v>1.7470194151798901E-3</v>
      </c>
      <c r="Q99">
        <v>10370.585538973401</v>
      </c>
      <c r="R99">
        <v>94.759500000000003</v>
      </c>
      <c r="S99">
        <v>60155.256021823698</v>
      </c>
      <c r="T99">
        <v>14.3969733905308</v>
      </c>
      <c r="U99">
        <v>14.0227908046159</v>
      </c>
      <c r="V99">
        <v>12.7195</v>
      </c>
      <c r="W99">
        <v>104.46893708479099</v>
      </c>
      <c r="X99">
        <v>0.107932794933509</v>
      </c>
      <c r="Y99">
        <v>0.20237627621972501</v>
      </c>
      <c r="Z99">
        <v>0.31398227753411301</v>
      </c>
      <c r="AA99">
        <v>193.350483176149</v>
      </c>
      <c r="AB99">
        <v>8.7448658915697202</v>
      </c>
      <c r="AC99">
        <v>1.5214533534794701</v>
      </c>
      <c r="AD99">
        <v>3.9621757049883102</v>
      </c>
      <c r="AE99">
        <v>1.23274979817695</v>
      </c>
      <c r="AF99">
        <v>93.2</v>
      </c>
      <c r="AG99">
        <v>2.9701703243455599E-2</v>
      </c>
      <c r="AH99">
        <v>10.9657894736842</v>
      </c>
      <c r="AI99">
        <v>3.5368195548162502</v>
      </c>
      <c r="AJ99">
        <v>185655.27299999999</v>
      </c>
      <c r="AK99">
        <v>0.622450598845815</v>
      </c>
      <c r="AL99">
        <v>19525898.521000002</v>
      </c>
      <c r="AM99">
        <v>1328.7926452500001</v>
      </c>
    </row>
    <row r="100" spans="1:39" ht="14.5" x14ac:dyDescent="0.35">
      <c r="A100" t="s">
        <v>247</v>
      </c>
      <c r="B100">
        <v>1979459.8</v>
      </c>
      <c r="C100">
        <v>0.38444243885764301</v>
      </c>
      <c r="D100">
        <v>1735966.6</v>
      </c>
      <c r="E100">
        <v>1.9956813611984002E-3</v>
      </c>
      <c r="F100">
        <v>0.77710343309518903</v>
      </c>
      <c r="G100">
        <v>122.5</v>
      </c>
      <c r="H100">
        <v>284.92960249999999</v>
      </c>
      <c r="I100">
        <v>50.224272800000001</v>
      </c>
      <c r="J100">
        <v>-34.24083435</v>
      </c>
      <c r="K100">
        <v>13490.0521847457</v>
      </c>
      <c r="L100">
        <v>4305.9512672000001</v>
      </c>
      <c r="M100">
        <v>5487.1094907669603</v>
      </c>
      <c r="N100">
        <v>0.49460505478151701</v>
      </c>
      <c r="O100">
        <v>0.16114574605977999</v>
      </c>
      <c r="P100">
        <v>2.5887310917590702E-2</v>
      </c>
      <c r="Q100">
        <v>10586.176090935</v>
      </c>
      <c r="R100">
        <v>277.99849999999998</v>
      </c>
      <c r="S100">
        <v>68905.885756577802</v>
      </c>
      <c r="T100">
        <v>15.258175853466801</v>
      </c>
      <c r="U100">
        <v>15.489116909623601</v>
      </c>
      <c r="V100">
        <v>29.296500000000002</v>
      </c>
      <c r="W100">
        <v>146.978351243323</v>
      </c>
      <c r="X100">
        <v>0.10997904885135799</v>
      </c>
      <c r="Y100">
        <v>0.16588035843868501</v>
      </c>
      <c r="Z100">
        <v>0.28431861455996998</v>
      </c>
      <c r="AA100">
        <v>155.32459809627801</v>
      </c>
      <c r="AB100">
        <v>7.1930560659692997</v>
      </c>
      <c r="AC100">
        <v>1.2573765204292999</v>
      </c>
      <c r="AD100">
        <v>3.6908242955897799</v>
      </c>
      <c r="AE100">
        <v>1.0238063301617</v>
      </c>
      <c r="AF100">
        <v>22</v>
      </c>
      <c r="AG100">
        <v>6.5831955123738101E-2</v>
      </c>
      <c r="AH100">
        <v>93.24</v>
      </c>
      <c r="AI100">
        <v>3.0624247214882501</v>
      </c>
      <c r="AJ100">
        <v>910149.78300000005</v>
      </c>
      <c r="AK100">
        <v>0.55794452732083299</v>
      </c>
      <c r="AL100">
        <v>58087507.299500003</v>
      </c>
      <c r="AM100">
        <v>4305.9512672000001</v>
      </c>
    </row>
    <row r="101" spans="1:39" ht="14.5" x14ac:dyDescent="0.35">
      <c r="A101" t="s">
        <v>248</v>
      </c>
      <c r="B101">
        <v>705855.7</v>
      </c>
      <c r="C101">
        <v>0.51352671085980195</v>
      </c>
      <c r="D101">
        <v>721593.85</v>
      </c>
      <c r="E101">
        <v>2.6532937585713799E-3</v>
      </c>
      <c r="F101">
        <v>0.70886326933449095</v>
      </c>
      <c r="G101">
        <v>18.789473684210499</v>
      </c>
      <c r="H101">
        <v>78.0017481</v>
      </c>
      <c r="I101">
        <v>23.980539749999998</v>
      </c>
      <c r="J101">
        <v>-28.732035249999999</v>
      </c>
      <c r="K101">
        <v>15464.7056677486</v>
      </c>
      <c r="L101">
        <v>1141.6222855000001</v>
      </c>
      <c r="M101">
        <v>1575.8392329522801</v>
      </c>
      <c r="N101">
        <v>0.874097135606416</v>
      </c>
      <c r="O101">
        <v>0.172999022276006</v>
      </c>
      <c r="P101">
        <v>1.5605866604292E-2</v>
      </c>
      <c r="Q101">
        <v>11203.4605179389</v>
      </c>
      <c r="R101">
        <v>85.605500000000006</v>
      </c>
      <c r="S101">
        <v>60543.016284000398</v>
      </c>
      <c r="T101">
        <v>14.6912289514108</v>
      </c>
      <c r="U101">
        <v>13.3358520831021</v>
      </c>
      <c r="V101">
        <v>11.9</v>
      </c>
      <c r="W101">
        <v>95.934645840336202</v>
      </c>
      <c r="X101">
        <v>0.11234767701765901</v>
      </c>
      <c r="Y101">
        <v>0.17509615343541801</v>
      </c>
      <c r="Z101">
        <v>0.29223540561912498</v>
      </c>
      <c r="AA101">
        <v>208.569159015423</v>
      </c>
      <c r="AB101">
        <v>7.6895291343562899</v>
      </c>
      <c r="AC101">
        <v>1.5641362293958401</v>
      </c>
      <c r="AD101">
        <v>3.4235196331736302</v>
      </c>
      <c r="AE101">
        <v>1.06099272554668</v>
      </c>
      <c r="AF101">
        <v>9.35</v>
      </c>
      <c r="AG101">
        <v>5.5025837204850603E-2</v>
      </c>
      <c r="AH101">
        <v>75.872631578947406</v>
      </c>
      <c r="AI101">
        <v>3.41508019069021</v>
      </c>
      <c r="AJ101">
        <v>256649.90652631599</v>
      </c>
      <c r="AK101">
        <v>0.62598954153922803</v>
      </c>
      <c r="AL101">
        <v>17654852.629000001</v>
      </c>
      <c r="AM101">
        <v>1141.6222855000001</v>
      </c>
    </row>
    <row r="102" spans="1:39" ht="14.5" x14ac:dyDescent="0.35">
      <c r="A102" t="s">
        <v>250</v>
      </c>
      <c r="B102">
        <v>864054.35</v>
      </c>
      <c r="C102">
        <v>0.472502257060326</v>
      </c>
      <c r="D102">
        <v>850349.45</v>
      </c>
      <c r="E102">
        <v>7.2008731000778601E-3</v>
      </c>
      <c r="F102">
        <v>0.74618413466446099</v>
      </c>
      <c r="G102">
        <v>40.35</v>
      </c>
      <c r="H102">
        <v>35.519925299999997</v>
      </c>
      <c r="I102">
        <v>4.7275724500000003</v>
      </c>
      <c r="J102">
        <v>-7.2759837499999902</v>
      </c>
      <c r="K102">
        <v>14973.5849417789</v>
      </c>
      <c r="L102">
        <v>1437.9276465</v>
      </c>
      <c r="M102">
        <v>2055.70431064062</v>
      </c>
      <c r="N102">
        <v>0.95303077959840898</v>
      </c>
      <c r="O102">
        <v>0.190172370853014</v>
      </c>
      <c r="P102">
        <v>5.4412998588938399E-4</v>
      </c>
      <c r="Q102">
        <v>10473.7493829014</v>
      </c>
      <c r="R102">
        <v>104.41800000000001</v>
      </c>
      <c r="S102">
        <v>61104.216308490897</v>
      </c>
      <c r="T102">
        <v>15.3249439751767</v>
      </c>
      <c r="U102">
        <v>13.770879029477699</v>
      </c>
      <c r="V102">
        <v>13.147500000000001</v>
      </c>
      <c r="W102">
        <v>109.368902567028</v>
      </c>
      <c r="X102">
        <v>0.105107040761809</v>
      </c>
      <c r="Y102">
        <v>0.203733094477415</v>
      </c>
      <c r="Z102">
        <v>0.31230599705557799</v>
      </c>
      <c r="AA102">
        <v>198.57125683270601</v>
      </c>
      <c r="AB102">
        <v>8.5679143883100704</v>
      </c>
      <c r="AC102">
        <v>1.3776961038569899</v>
      </c>
      <c r="AD102">
        <v>3.9425650918586501</v>
      </c>
      <c r="AE102">
        <v>1.2707430875641801</v>
      </c>
      <c r="AF102">
        <v>136.4</v>
      </c>
      <c r="AG102">
        <v>1.8311247785648101E-2</v>
      </c>
      <c r="AH102">
        <v>7.7815000000000003</v>
      </c>
      <c r="AI102">
        <v>3.4040207731118</v>
      </c>
      <c r="AJ102">
        <v>179792.557</v>
      </c>
      <c r="AK102">
        <v>0.61974065551303303</v>
      </c>
      <c r="AL102">
        <v>21530931.754999999</v>
      </c>
      <c r="AM102">
        <v>1437.9276465</v>
      </c>
    </row>
    <row r="103" spans="1:39" ht="14.5" x14ac:dyDescent="0.35">
      <c r="A103" t="s">
        <v>252</v>
      </c>
      <c r="B103">
        <v>1186620.55</v>
      </c>
      <c r="C103">
        <v>0.42454620257271802</v>
      </c>
      <c r="D103">
        <v>987312.8</v>
      </c>
      <c r="E103">
        <v>3.6103841375947402E-3</v>
      </c>
      <c r="F103">
        <v>0.75346980785276696</v>
      </c>
      <c r="G103">
        <v>94.75</v>
      </c>
      <c r="H103">
        <v>81.634970249999995</v>
      </c>
      <c r="I103">
        <v>14.1146288</v>
      </c>
      <c r="J103">
        <v>-62.325458900000001</v>
      </c>
      <c r="K103">
        <v>12797.071753856901</v>
      </c>
      <c r="L103">
        <v>2515.09263225</v>
      </c>
      <c r="M103">
        <v>3111.0440782637602</v>
      </c>
      <c r="N103">
        <v>0.40894186361632401</v>
      </c>
      <c r="O103">
        <v>0.15905462968659201</v>
      </c>
      <c r="P103">
        <v>2.07373594042701E-2</v>
      </c>
      <c r="Q103">
        <v>10345.665337041</v>
      </c>
      <c r="R103">
        <v>161.41550000000001</v>
      </c>
      <c r="S103">
        <v>65180.929696962201</v>
      </c>
      <c r="T103">
        <v>14.618174834510899</v>
      </c>
      <c r="U103">
        <v>15.5814815321329</v>
      </c>
      <c r="V103">
        <v>19.298999999999999</v>
      </c>
      <c r="W103">
        <v>130.32243288512399</v>
      </c>
      <c r="X103">
        <v>0.116387322274353</v>
      </c>
      <c r="Y103">
        <v>0.16051439967837899</v>
      </c>
      <c r="Z103">
        <v>0.28376049626557698</v>
      </c>
      <c r="AA103">
        <v>178.29132583432701</v>
      </c>
      <c r="AB103">
        <v>6.7610917741702403</v>
      </c>
      <c r="AC103">
        <v>1.2828854875081199</v>
      </c>
      <c r="AD103">
        <v>3.1775059955059901</v>
      </c>
      <c r="AE103">
        <v>1.2206517853826</v>
      </c>
      <c r="AF103">
        <v>59.55</v>
      </c>
      <c r="AG103">
        <v>2.1273624553118101E-2</v>
      </c>
      <c r="AH103">
        <v>23.4</v>
      </c>
      <c r="AI103">
        <v>2.9901782604019398</v>
      </c>
      <c r="AJ103">
        <v>571452.12650000001</v>
      </c>
      <c r="AK103">
        <v>0.58344659095496898</v>
      </c>
      <c r="AL103">
        <v>32185820.8825</v>
      </c>
      <c r="AM103">
        <v>2515.09263225</v>
      </c>
    </row>
    <row r="104" spans="1:39" ht="14.5" x14ac:dyDescent="0.35">
      <c r="A104" t="s">
        <v>253</v>
      </c>
      <c r="B104">
        <v>111091.95</v>
      </c>
      <c r="C104">
        <v>0.34133846461975398</v>
      </c>
      <c r="D104">
        <v>-24096.2</v>
      </c>
      <c r="E104">
        <v>2.4615289392360398E-3</v>
      </c>
      <c r="F104">
        <v>0.75766706328699396</v>
      </c>
      <c r="G104">
        <v>70.5</v>
      </c>
      <c r="H104">
        <v>147.2718424</v>
      </c>
      <c r="I104">
        <v>31.584429249999999</v>
      </c>
      <c r="J104">
        <v>-64.173225099999996</v>
      </c>
      <c r="K104">
        <v>13811.4192258231</v>
      </c>
      <c r="L104">
        <v>2452.9874804000001</v>
      </c>
      <c r="M104">
        <v>3364.8598793517299</v>
      </c>
      <c r="N104">
        <v>0.805412096815037</v>
      </c>
      <c r="O104">
        <v>0.180409034059903</v>
      </c>
      <c r="P104">
        <v>1.36609044961516E-2</v>
      </c>
      <c r="Q104">
        <v>10068.543613182201</v>
      </c>
      <c r="R104">
        <v>169.42750000000001</v>
      </c>
      <c r="S104">
        <v>63216.900839592199</v>
      </c>
      <c r="T104">
        <v>14.031960573106501</v>
      </c>
      <c r="U104">
        <v>14.478095234834999</v>
      </c>
      <c r="V104">
        <v>20.982500000000002</v>
      </c>
      <c r="W104">
        <v>116.906349596092</v>
      </c>
      <c r="X104">
        <v>0.109640810359986</v>
      </c>
      <c r="Y104">
        <v>0.17642303543594601</v>
      </c>
      <c r="Z104">
        <v>0.29677130442782701</v>
      </c>
      <c r="AA104">
        <v>180.08226847043099</v>
      </c>
      <c r="AB104">
        <v>7.8399535020126701</v>
      </c>
      <c r="AC104">
        <v>1.3057839568587399</v>
      </c>
      <c r="AD104">
        <v>3.7935600717662701</v>
      </c>
      <c r="AE104">
        <v>1.11606088851253</v>
      </c>
      <c r="AF104">
        <v>14.55</v>
      </c>
      <c r="AG104">
        <v>4.7844878148513702E-2</v>
      </c>
      <c r="AH104">
        <v>91.524500000000003</v>
      </c>
      <c r="AI104">
        <v>3.27472062595541</v>
      </c>
      <c r="AJ104">
        <v>483812.26449999999</v>
      </c>
      <c r="AK104">
        <v>0.61589887200560101</v>
      </c>
      <c r="AL104">
        <v>33879238.447499998</v>
      </c>
      <c r="AM104">
        <v>2452.9874804000001</v>
      </c>
    </row>
    <row r="105" spans="1:39" ht="14.5" x14ac:dyDescent="0.35">
      <c r="A105" t="s">
        <v>254</v>
      </c>
      <c r="B105">
        <v>823432.73684210505</v>
      </c>
      <c r="C105">
        <v>0.37244620634115799</v>
      </c>
      <c r="D105">
        <v>907109.89473684202</v>
      </c>
      <c r="E105">
        <v>3.53408868140519E-3</v>
      </c>
      <c r="F105">
        <v>0.81116149651789804</v>
      </c>
      <c r="G105">
        <v>135.85</v>
      </c>
      <c r="H105">
        <v>105.0310655</v>
      </c>
      <c r="I105">
        <v>5.2229999999999999</v>
      </c>
      <c r="J105">
        <v>-20.105535900000099</v>
      </c>
      <c r="K105">
        <v>13247.2175513558</v>
      </c>
      <c r="L105">
        <v>4816.3636247499999</v>
      </c>
      <c r="M105">
        <v>5833.38032161103</v>
      </c>
      <c r="N105">
        <v>0.20949876290795499</v>
      </c>
      <c r="O105">
        <v>0.14432978615398501</v>
      </c>
      <c r="P105">
        <v>1.59459571854869E-2</v>
      </c>
      <c r="Q105">
        <v>10937.640480447701</v>
      </c>
      <c r="R105">
        <v>295.28399999999999</v>
      </c>
      <c r="S105">
        <v>75669.489528724895</v>
      </c>
      <c r="T105">
        <v>15.3929776079977</v>
      </c>
      <c r="U105">
        <v>16.310953606527999</v>
      </c>
      <c r="V105">
        <v>30.3065</v>
      </c>
      <c r="W105">
        <v>158.92180307029801</v>
      </c>
      <c r="X105">
        <v>0.119272642248213</v>
      </c>
      <c r="Y105">
        <v>0.15356759042849</v>
      </c>
      <c r="Z105">
        <v>0.279469218236362</v>
      </c>
      <c r="AA105">
        <v>1503.2267731603899</v>
      </c>
      <c r="AB105">
        <v>0.74259503886469302</v>
      </c>
      <c r="AC105">
        <v>0.124439548600713</v>
      </c>
      <c r="AD105">
        <v>0.37828621425012599</v>
      </c>
      <c r="AE105">
        <v>0.92355109793126999</v>
      </c>
      <c r="AF105">
        <v>27.1</v>
      </c>
      <c r="AG105">
        <v>8.5128562990390302E-2</v>
      </c>
      <c r="AH105">
        <v>94.126000000000005</v>
      </c>
      <c r="AI105">
        <v>2.9182396676960201</v>
      </c>
      <c r="AJ105">
        <v>1217976.5325</v>
      </c>
      <c r="AK105">
        <v>0.57718043111365502</v>
      </c>
      <c r="AL105">
        <v>63803416.743500002</v>
      </c>
      <c r="AM105">
        <v>4816.3636247499999</v>
      </c>
    </row>
    <row r="106" spans="1:39" ht="14.5" x14ac:dyDescent="0.35">
      <c r="A106" t="s">
        <v>255</v>
      </c>
      <c r="B106">
        <v>254247.25</v>
      </c>
      <c r="C106">
        <v>0.41043339565279502</v>
      </c>
      <c r="D106">
        <v>-164697.15</v>
      </c>
      <c r="E106">
        <v>6.4460443141289301E-3</v>
      </c>
      <c r="F106">
        <v>0.70240449097792801</v>
      </c>
      <c r="G106">
        <v>43.352941176470601</v>
      </c>
      <c r="H106">
        <v>384.49580750000001</v>
      </c>
      <c r="I106">
        <v>187.05196240000001</v>
      </c>
      <c r="J106">
        <v>-44.433414500000097</v>
      </c>
      <c r="K106">
        <v>16860.207666038401</v>
      </c>
      <c r="L106">
        <v>2389.1654981000001</v>
      </c>
      <c r="M106">
        <v>3494.1816109422698</v>
      </c>
      <c r="N106">
        <v>0.99141537778931099</v>
      </c>
      <c r="O106">
        <v>0.19074400191716001</v>
      </c>
      <c r="P106">
        <v>4.0790954258925503E-2</v>
      </c>
      <c r="Q106">
        <v>11528.2578101707</v>
      </c>
      <c r="R106">
        <v>178.00299999999999</v>
      </c>
      <c r="S106">
        <v>65636.031094981503</v>
      </c>
      <c r="T106">
        <v>13.2427543356011</v>
      </c>
      <c r="U106">
        <v>13.422051864856201</v>
      </c>
      <c r="V106">
        <v>25.938500000000001</v>
      </c>
      <c r="W106">
        <v>92.108853561308507</v>
      </c>
      <c r="X106">
        <v>0.115701394687836</v>
      </c>
      <c r="Y106">
        <v>0.15094231700176799</v>
      </c>
      <c r="Z106">
        <v>0.27495796705419101</v>
      </c>
      <c r="AA106">
        <v>217.10731232830199</v>
      </c>
      <c r="AB106">
        <v>7.4872155171732402</v>
      </c>
      <c r="AC106">
        <v>1.4607125847759801</v>
      </c>
      <c r="AD106">
        <v>3.3437747580369801</v>
      </c>
      <c r="AE106">
        <v>0.839381688669398</v>
      </c>
      <c r="AF106">
        <v>8.1</v>
      </c>
      <c r="AG106">
        <v>8.5903200172763802E-2</v>
      </c>
      <c r="AH106">
        <v>104.13249999999999</v>
      </c>
      <c r="AI106">
        <v>3.3126385478999198</v>
      </c>
      <c r="AJ106">
        <v>541556.10739473603</v>
      </c>
      <c r="AK106">
        <v>0.60789949509776897</v>
      </c>
      <c r="AL106">
        <v>40281826.446500003</v>
      </c>
      <c r="AM106">
        <v>2389.1654981000001</v>
      </c>
    </row>
    <row r="107" spans="1:39" ht="14.5" x14ac:dyDescent="0.35">
      <c r="A107" t="s">
        <v>256</v>
      </c>
      <c r="B107">
        <v>1735315.1578947401</v>
      </c>
      <c r="C107">
        <v>0.36054636402183898</v>
      </c>
      <c r="D107">
        <v>1697438.8947368399</v>
      </c>
      <c r="E107">
        <v>4.3158078981342402E-3</v>
      </c>
      <c r="F107">
        <v>0.78443114795392199</v>
      </c>
      <c r="G107">
        <v>136.30000000000001</v>
      </c>
      <c r="H107">
        <v>139.148144</v>
      </c>
      <c r="I107">
        <v>7.3288529000000002</v>
      </c>
      <c r="J107">
        <v>-38.241382250000001</v>
      </c>
      <c r="K107">
        <v>13660.790497022401</v>
      </c>
      <c r="L107">
        <v>4442.3327037500003</v>
      </c>
      <c r="M107">
        <v>5501.4783072211303</v>
      </c>
      <c r="N107">
        <v>0.313890588715454</v>
      </c>
      <c r="O107">
        <v>0.156030441149733</v>
      </c>
      <c r="P107">
        <v>2.08033818633141E-2</v>
      </c>
      <c r="Q107">
        <v>11030.812628006701</v>
      </c>
      <c r="R107">
        <v>284.5215</v>
      </c>
      <c r="S107">
        <v>71815.780093947207</v>
      </c>
      <c r="T107">
        <v>15.5889800946501</v>
      </c>
      <c r="U107">
        <v>15.613346280509599</v>
      </c>
      <c r="V107">
        <v>31.062999999999999</v>
      </c>
      <c r="W107">
        <v>143.01042087853699</v>
      </c>
      <c r="X107">
        <v>0.116155646889021</v>
      </c>
      <c r="Y107">
        <v>0.160218775295076</v>
      </c>
      <c r="Z107">
        <v>0.28376434572396497</v>
      </c>
      <c r="AA107">
        <v>153.659146111181</v>
      </c>
      <c r="AB107">
        <v>7.7916212171298804</v>
      </c>
      <c r="AC107">
        <v>1.2857429834426199</v>
      </c>
      <c r="AD107">
        <v>3.8833445482127602</v>
      </c>
      <c r="AE107">
        <v>0.88872670143951904</v>
      </c>
      <c r="AF107">
        <v>24.9</v>
      </c>
      <c r="AG107">
        <v>7.9511792084607805E-2</v>
      </c>
      <c r="AH107">
        <v>82.504000000000005</v>
      </c>
      <c r="AI107">
        <v>2.8713717115358102</v>
      </c>
      <c r="AJ107">
        <v>1162111.4994999999</v>
      </c>
      <c r="AK107">
        <v>0.58050213324504696</v>
      </c>
      <c r="AL107">
        <v>60685776.384000003</v>
      </c>
      <c r="AM107">
        <v>4442.3327037500003</v>
      </c>
    </row>
    <row r="108" spans="1:39" ht="14.5" x14ac:dyDescent="0.35">
      <c r="A108" t="s">
        <v>257</v>
      </c>
      <c r="B108">
        <v>1389470.1052631601</v>
      </c>
      <c r="C108">
        <v>0.42260946729384602</v>
      </c>
      <c r="D108">
        <v>1408796.1578947401</v>
      </c>
      <c r="E108">
        <v>2.6283460853195502E-3</v>
      </c>
      <c r="F108">
        <v>0.79764136782485495</v>
      </c>
      <c r="G108">
        <v>135.30000000000001</v>
      </c>
      <c r="H108">
        <v>87.163543099999998</v>
      </c>
      <c r="I108">
        <v>5.2104999999999997</v>
      </c>
      <c r="J108">
        <v>-33.68720055</v>
      </c>
      <c r="K108">
        <v>12879.660000611901</v>
      </c>
      <c r="L108">
        <v>4590.1057437999998</v>
      </c>
      <c r="M108">
        <v>5520.1384693640302</v>
      </c>
      <c r="N108">
        <v>0.20428008230889599</v>
      </c>
      <c r="O108">
        <v>0.14133282965784899</v>
      </c>
      <c r="P108">
        <v>1.54782423141264E-2</v>
      </c>
      <c r="Q108">
        <v>10709.6953591114</v>
      </c>
      <c r="R108">
        <v>277.404</v>
      </c>
      <c r="S108">
        <v>74466.106818935601</v>
      </c>
      <c r="T108">
        <v>14.98410260847</v>
      </c>
      <c r="U108">
        <v>16.546645844328101</v>
      </c>
      <c r="V108">
        <v>28.967500000000001</v>
      </c>
      <c r="W108">
        <v>158.45708962803101</v>
      </c>
      <c r="X108">
        <v>0.116719248601955</v>
      </c>
      <c r="Y108">
        <v>0.155234417342794</v>
      </c>
      <c r="Z108">
        <v>0.27827555941388099</v>
      </c>
      <c r="AA108">
        <v>1585.75209510841</v>
      </c>
      <c r="AB108">
        <v>0.70788897623881497</v>
      </c>
      <c r="AC108">
        <v>0.116647984251405</v>
      </c>
      <c r="AD108">
        <v>0.34064485876445799</v>
      </c>
      <c r="AE108">
        <v>0.96155969473714697</v>
      </c>
      <c r="AF108">
        <v>32.299999999999997</v>
      </c>
      <c r="AG108">
        <v>0.104707382406571</v>
      </c>
      <c r="AH108">
        <v>81.453500000000005</v>
      </c>
      <c r="AI108">
        <v>2.9244207325342102</v>
      </c>
      <c r="AJ108">
        <v>1136772.7545</v>
      </c>
      <c r="AK108">
        <v>0.58006506791186696</v>
      </c>
      <c r="AL108">
        <v>59119001.347000003</v>
      </c>
      <c r="AM108">
        <v>4590.1057437999998</v>
      </c>
    </row>
    <row r="109" spans="1:39" ht="14.5" x14ac:dyDescent="0.35">
      <c r="A109" t="s">
        <v>258</v>
      </c>
      <c r="B109">
        <v>1449330.25</v>
      </c>
      <c r="C109">
        <v>0.45507077020883102</v>
      </c>
      <c r="D109">
        <v>1529730.25</v>
      </c>
      <c r="E109">
        <v>3.08859738512851E-3</v>
      </c>
      <c r="F109">
        <v>0.79999291473146805</v>
      </c>
      <c r="G109">
        <v>130.25</v>
      </c>
      <c r="H109">
        <v>89.327627449999994</v>
      </c>
      <c r="I109">
        <v>8.9307619000000003</v>
      </c>
      <c r="J109">
        <v>-20.536665150000001</v>
      </c>
      <c r="K109">
        <v>13147.181046105799</v>
      </c>
      <c r="L109">
        <v>4760.6150016499996</v>
      </c>
      <c r="M109">
        <v>5718.6293648061301</v>
      </c>
      <c r="N109">
        <v>0.18386070080160399</v>
      </c>
      <c r="O109">
        <v>0.138932574367127</v>
      </c>
      <c r="P109">
        <v>1.76879223211318E-2</v>
      </c>
      <c r="Q109">
        <v>10944.6972910478</v>
      </c>
      <c r="R109">
        <v>294.45650000000001</v>
      </c>
      <c r="S109">
        <v>75038.889754513802</v>
      </c>
      <c r="T109">
        <v>14.635438511291101</v>
      </c>
      <c r="U109">
        <v>16.1674644697943</v>
      </c>
      <c r="V109">
        <v>30.062999999999999</v>
      </c>
      <c r="W109">
        <v>158.35462201543399</v>
      </c>
      <c r="X109">
        <v>0.117813657962358</v>
      </c>
      <c r="Y109">
        <v>0.15085596681376801</v>
      </c>
      <c r="Z109">
        <v>0.27529720492883603</v>
      </c>
      <c r="AA109">
        <v>143.87178962436801</v>
      </c>
      <c r="AB109">
        <v>8.0415872245766007</v>
      </c>
      <c r="AC109">
        <v>1.3681490015888</v>
      </c>
      <c r="AD109">
        <v>4.0855357230980296</v>
      </c>
      <c r="AE109">
        <v>0.96098679306637702</v>
      </c>
      <c r="AF109">
        <v>29.25</v>
      </c>
      <c r="AG109">
        <v>9.9170424216150299E-2</v>
      </c>
      <c r="AH109">
        <v>90.5685</v>
      </c>
      <c r="AI109">
        <v>3.01181617253788</v>
      </c>
      <c r="AJ109">
        <v>1081024.3540000001</v>
      </c>
      <c r="AK109">
        <v>0.570509388936979</v>
      </c>
      <c r="AL109">
        <v>62588667.317500003</v>
      </c>
      <c r="AM109">
        <v>4760.6150016499996</v>
      </c>
    </row>
    <row r="110" spans="1:39" ht="14.5" x14ac:dyDescent="0.35">
      <c r="A110" t="s">
        <v>259</v>
      </c>
      <c r="B110">
        <v>877244.45</v>
      </c>
      <c r="C110">
        <v>0.39373833446496298</v>
      </c>
      <c r="D110">
        <v>741340.3</v>
      </c>
      <c r="E110">
        <v>5.5692346628415301E-3</v>
      </c>
      <c r="F110">
        <v>0.75428947807709401</v>
      </c>
      <c r="G110">
        <v>73.210526315789494</v>
      </c>
      <c r="H110">
        <v>57.225544249999999</v>
      </c>
      <c r="I110">
        <v>0.47391434999999998</v>
      </c>
      <c r="J110">
        <v>60.654974750000001</v>
      </c>
      <c r="K110">
        <v>12062.122733088099</v>
      </c>
      <c r="L110">
        <v>2179.6927512500001</v>
      </c>
      <c r="M110">
        <v>2619.8205299657898</v>
      </c>
      <c r="N110">
        <v>0.30127724429206998</v>
      </c>
      <c r="O110">
        <v>0.14357163968203099</v>
      </c>
      <c r="P110">
        <v>7.2117467202592296E-3</v>
      </c>
      <c r="Q110">
        <v>10035.695646046101</v>
      </c>
      <c r="R110">
        <v>130.517</v>
      </c>
      <c r="S110">
        <v>65043.726365147799</v>
      </c>
      <c r="T110">
        <v>15.4757617781592</v>
      </c>
      <c r="U110">
        <v>16.700450908693899</v>
      </c>
      <c r="V110">
        <v>15.8</v>
      </c>
      <c r="W110">
        <v>137.95523742088599</v>
      </c>
      <c r="X110">
        <v>0.11753842113728299</v>
      </c>
      <c r="Y110">
        <v>0.164259775906415</v>
      </c>
      <c r="Z110">
        <v>0.28700518672745601</v>
      </c>
      <c r="AA110">
        <v>155.820264028141</v>
      </c>
      <c r="AB110">
        <v>6.9211962037485</v>
      </c>
      <c r="AC110">
        <v>1.3078929620542701</v>
      </c>
      <c r="AD110">
        <v>3.21416678762797</v>
      </c>
      <c r="AE110">
        <v>1.16870353845389</v>
      </c>
      <c r="AF110">
        <v>35</v>
      </c>
      <c r="AG110">
        <v>4.2528771548804398E-2</v>
      </c>
      <c r="AH110">
        <v>39.646000000000001</v>
      </c>
      <c r="AI110">
        <v>3.0324579924838599</v>
      </c>
      <c r="AJ110">
        <v>466045.6765</v>
      </c>
      <c r="AK110">
        <v>0.56998859095508503</v>
      </c>
      <c r="AL110">
        <v>26291721.486000001</v>
      </c>
      <c r="AM110">
        <v>2179.6927512500001</v>
      </c>
    </row>
    <row r="111" spans="1:39" ht="14.5" x14ac:dyDescent="0.35">
      <c r="A111" t="s">
        <v>260</v>
      </c>
      <c r="B111">
        <v>876128.25</v>
      </c>
      <c r="C111">
        <v>0.367229272822923</v>
      </c>
      <c r="D111">
        <v>778548.85</v>
      </c>
      <c r="E111">
        <v>3.5802913570762498E-3</v>
      </c>
      <c r="F111">
        <v>0.76960674564518805</v>
      </c>
      <c r="G111">
        <v>79.900000000000006</v>
      </c>
      <c r="H111">
        <v>95.522880799999996</v>
      </c>
      <c r="I111">
        <v>4.7883115500000004</v>
      </c>
      <c r="J111">
        <v>-56.312243199999998</v>
      </c>
      <c r="K111">
        <v>13080.395293829701</v>
      </c>
      <c r="L111">
        <v>2430.1167381</v>
      </c>
      <c r="M111">
        <v>3016.1042852484602</v>
      </c>
      <c r="N111">
        <v>0.423707182007661</v>
      </c>
      <c r="O111">
        <v>0.160152971582876</v>
      </c>
      <c r="P111">
        <v>2.0269062933376301E-2</v>
      </c>
      <c r="Q111">
        <v>10539.0545346748</v>
      </c>
      <c r="R111">
        <v>157.42699999999999</v>
      </c>
      <c r="S111">
        <v>66434.733546342104</v>
      </c>
      <c r="T111">
        <v>14.867843508419799</v>
      </c>
      <c r="U111">
        <v>15.4364673029404</v>
      </c>
      <c r="V111">
        <v>17.911999999999999</v>
      </c>
      <c r="W111">
        <v>135.66975983139801</v>
      </c>
      <c r="X111">
        <v>0.115638155442328</v>
      </c>
      <c r="Y111">
        <v>0.16438463276279699</v>
      </c>
      <c r="Z111">
        <v>0.29505794322875001</v>
      </c>
      <c r="AA111">
        <v>174.494806505279</v>
      </c>
      <c r="AB111">
        <v>7.3958412719000597</v>
      </c>
      <c r="AC111">
        <v>1.26594427684473</v>
      </c>
      <c r="AD111">
        <v>3.44041427073096</v>
      </c>
      <c r="AE111">
        <v>1.1533403692497699</v>
      </c>
      <c r="AF111">
        <v>44.95</v>
      </c>
      <c r="AG111">
        <v>2.6343385440203499E-2</v>
      </c>
      <c r="AH111">
        <v>32.5715</v>
      </c>
      <c r="AI111">
        <v>3.1116179249702798</v>
      </c>
      <c r="AJ111">
        <v>492836.03249999997</v>
      </c>
      <c r="AK111">
        <v>0.57677693248335604</v>
      </c>
      <c r="AL111">
        <v>31786887.544500001</v>
      </c>
      <c r="AM111">
        <v>2430.1167381</v>
      </c>
    </row>
    <row r="112" spans="1:39" ht="14.5" x14ac:dyDescent="0.35">
      <c r="A112" t="s">
        <v>261</v>
      </c>
      <c r="B112">
        <v>155867.29999999999</v>
      </c>
      <c r="C112">
        <v>0.34781640093611099</v>
      </c>
      <c r="D112">
        <v>-185791.9</v>
      </c>
      <c r="E112">
        <v>4.7819425900649101E-3</v>
      </c>
      <c r="F112">
        <v>0.73485257588365405</v>
      </c>
      <c r="G112">
        <v>68.3888888888889</v>
      </c>
      <c r="H112">
        <v>280.45282494999998</v>
      </c>
      <c r="I112">
        <v>141.27451135000001</v>
      </c>
      <c r="J112">
        <v>2.2917238999999898</v>
      </c>
      <c r="K112">
        <v>14689.747236908201</v>
      </c>
      <c r="L112">
        <v>2764.6922381999998</v>
      </c>
      <c r="M112">
        <v>3874.1405899077499</v>
      </c>
      <c r="N112">
        <v>0.86847151669339195</v>
      </c>
      <c r="O112">
        <v>0.17450203900963099</v>
      </c>
      <c r="P112">
        <v>4.3104104284528801E-2</v>
      </c>
      <c r="Q112">
        <v>10483.0037074021</v>
      </c>
      <c r="R112">
        <v>194.77</v>
      </c>
      <c r="S112">
        <v>66791.272855162504</v>
      </c>
      <c r="T112">
        <v>13.4414950967808</v>
      </c>
      <c r="U112">
        <v>14.194651323099</v>
      </c>
      <c r="V112">
        <v>25.8795</v>
      </c>
      <c r="W112">
        <v>106.829430174462</v>
      </c>
      <c r="X112">
        <v>0.111614723955241</v>
      </c>
      <c r="Y112">
        <v>0.161693658650537</v>
      </c>
      <c r="Z112">
        <v>0.27913354071393598</v>
      </c>
      <c r="AA112">
        <v>174.11952525805</v>
      </c>
      <c r="AB112">
        <v>7.5361643202172699</v>
      </c>
      <c r="AC112">
        <v>1.3497401601497701</v>
      </c>
      <c r="AD112">
        <v>3.3342801663277499</v>
      </c>
      <c r="AE112">
        <v>0.95991374433732701</v>
      </c>
      <c r="AF112">
        <v>10.25</v>
      </c>
      <c r="AG112">
        <v>7.5201278724482401E-2</v>
      </c>
      <c r="AH112">
        <v>125.31684210526301</v>
      </c>
      <c r="AI112">
        <v>3.096908247834</v>
      </c>
      <c r="AJ112">
        <v>614132.83900000004</v>
      </c>
      <c r="AK112">
        <v>0.61650854490719198</v>
      </c>
      <c r="AL112">
        <v>40612630.167000003</v>
      </c>
      <c r="AM112">
        <v>2764.6922381999998</v>
      </c>
    </row>
    <row r="113" spans="1:39" ht="14.5" x14ac:dyDescent="0.35">
      <c r="A113" t="s">
        <v>262</v>
      </c>
      <c r="B113">
        <v>561248.65</v>
      </c>
      <c r="C113">
        <v>0.42743446104921901</v>
      </c>
      <c r="D113">
        <v>550207.44999999995</v>
      </c>
      <c r="E113">
        <v>2.4555244960292001E-3</v>
      </c>
      <c r="F113">
        <v>0.79450650621588104</v>
      </c>
      <c r="G113">
        <v>56.15</v>
      </c>
      <c r="H113">
        <v>26.369349150000001</v>
      </c>
      <c r="I113">
        <v>0.50649999999999995</v>
      </c>
      <c r="J113">
        <v>-10.431474850000001</v>
      </c>
      <c r="K113">
        <v>15305.7048777988</v>
      </c>
      <c r="L113">
        <v>3111.9006788500001</v>
      </c>
      <c r="M113">
        <v>3664.3367276747499</v>
      </c>
      <c r="N113">
        <v>7.7175554262468193E-2</v>
      </c>
      <c r="O113">
        <v>0.12261435936670299</v>
      </c>
      <c r="P113">
        <v>2.05772213056825E-2</v>
      </c>
      <c r="Q113">
        <v>12998.214121474601</v>
      </c>
      <c r="R113">
        <v>205.45650000000001</v>
      </c>
      <c r="S113">
        <v>80697.081236174097</v>
      </c>
      <c r="T113">
        <v>16.370375237580699</v>
      </c>
      <c r="U113">
        <v>15.146275142670101</v>
      </c>
      <c r="V113">
        <v>21.784500000000001</v>
      </c>
      <c r="W113">
        <v>142.84930472813201</v>
      </c>
      <c r="X113">
        <v>0.11827798412872299</v>
      </c>
      <c r="Y113">
        <v>0.135199654735152</v>
      </c>
      <c r="Z113">
        <v>0.25867766912796503</v>
      </c>
      <c r="AA113">
        <v>175.58351193969401</v>
      </c>
      <c r="AB113">
        <v>7.6855159801423296</v>
      </c>
      <c r="AC113">
        <v>1.3935523828810299</v>
      </c>
      <c r="AD113">
        <v>3.2967683253859899</v>
      </c>
      <c r="AE113">
        <v>0.86122438787329803</v>
      </c>
      <c r="AF113">
        <v>12.9</v>
      </c>
      <c r="AG113">
        <v>0.131174137546335</v>
      </c>
      <c r="AH113">
        <v>119.335294117647</v>
      </c>
      <c r="AI113">
        <v>3.5907932673422902</v>
      </c>
      <c r="AJ113">
        <v>599517.36777777795</v>
      </c>
      <c r="AK113">
        <v>0.43849889209969101</v>
      </c>
      <c r="AL113">
        <v>47629833.399499997</v>
      </c>
      <c r="AM113">
        <v>3111.9006788500001</v>
      </c>
    </row>
    <row r="114" spans="1:39" ht="14.5" x14ac:dyDescent="0.35">
      <c r="A114" t="s">
        <v>263</v>
      </c>
      <c r="B114">
        <v>400312.8</v>
      </c>
      <c r="C114">
        <v>0.46817412110409201</v>
      </c>
      <c r="D114">
        <v>331820.95</v>
      </c>
      <c r="E114">
        <v>6.3804195560753802E-3</v>
      </c>
      <c r="F114">
        <v>0.72582064152714898</v>
      </c>
      <c r="G114">
        <v>52.894736842105303</v>
      </c>
      <c r="H114">
        <v>74.990591749999993</v>
      </c>
      <c r="I114">
        <v>28.776111350000001</v>
      </c>
      <c r="J114">
        <v>-5.0947140500000199</v>
      </c>
      <c r="K114">
        <v>13713.640039648501</v>
      </c>
      <c r="L114">
        <v>1620.9444415</v>
      </c>
      <c r="M114">
        <v>2043.4318051196999</v>
      </c>
      <c r="N114">
        <v>0.55388347617835398</v>
      </c>
      <c r="O114">
        <v>0.15026266466271099</v>
      </c>
      <c r="P114">
        <v>1.56079637600583E-2</v>
      </c>
      <c r="Q114">
        <v>10878.292360580101</v>
      </c>
      <c r="R114">
        <v>112.1245</v>
      </c>
      <c r="S114">
        <v>64348.527230890701</v>
      </c>
      <c r="T114">
        <v>14.619463186012</v>
      </c>
      <c r="U114">
        <v>14.4566481143729</v>
      </c>
      <c r="V114">
        <v>13.606</v>
      </c>
      <c r="W114">
        <v>119.134531934441</v>
      </c>
      <c r="X114">
        <v>0.116220308369788</v>
      </c>
      <c r="Y114">
        <v>0.15406014137645099</v>
      </c>
      <c r="Z114">
        <v>0.27616543574687902</v>
      </c>
      <c r="AA114">
        <v>150.287692633418</v>
      </c>
      <c r="AB114">
        <v>8.4799752594331892</v>
      </c>
      <c r="AC114">
        <v>1.6124731043315499</v>
      </c>
      <c r="AD114">
        <v>3.4506782905323301</v>
      </c>
      <c r="AE114">
        <v>1.08030921767138</v>
      </c>
      <c r="AF114">
        <v>49.45</v>
      </c>
      <c r="AG114">
        <v>6.6000425780102803E-2</v>
      </c>
      <c r="AH114">
        <v>24.215</v>
      </c>
      <c r="AI114">
        <v>3.14885919885507</v>
      </c>
      <c r="AJ114">
        <v>371744.66842105298</v>
      </c>
      <c r="AK114">
        <v>0.60078143852491395</v>
      </c>
      <c r="AL114">
        <v>22229048.594999999</v>
      </c>
      <c r="AM114">
        <v>1620.9444415</v>
      </c>
    </row>
    <row r="115" spans="1:39" ht="14.5" x14ac:dyDescent="0.35">
      <c r="A115" t="s">
        <v>264</v>
      </c>
      <c r="B115">
        <v>486846.1</v>
      </c>
      <c r="C115">
        <v>0.43885848290032797</v>
      </c>
      <c r="D115">
        <v>365274.55</v>
      </c>
      <c r="E115">
        <v>2.66867955250441E-3</v>
      </c>
      <c r="F115">
        <v>0.76453239754177404</v>
      </c>
      <c r="G115">
        <v>89.5</v>
      </c>
      <c r="H115">
        <v>79.4665909</v>
      </c>
      <c r="I115">
        <v>7.9037619000000001</v>
      </c>
      <c r="J115">
        <v>-9.0168657000000092</v>
      </c>
      <c r="K115">
        <v>12589.7861452583</v>
      </c>
      <c r="L115">
        <v>2471.5882513000001</v>
      </c>
      <c r="M115">
        <v>3060.2276057089998</v>
      </c>
      <c r="N115">
        <v>0.40688859429601398</v>
      </c>
      <c r="O115">
        <v>0.15918676284088101</v>
      </c>
      <c r="P115">
        <v>2.84414434779038E-2</v>
      </c>
      <c r="Q115">
        <v>10168.1219609124</v>
      </c>
      <c r="R115">
        <v>154.5145</v>
      </c>
      <c r="S115">
        <v>66534.686796384805</v>
      </c>
      <c r="T115">
        <v>15.151652433914</v>
      </c>
      <c r="U115">
        <v>15.9958337327565</v>
      </c>
      <c r="V115">
        <v>17.713000000000001</v>
      </c>
      <c r="W115">
        <v>139.53527077852399</v>
      </c>
      <c r="X115">
        <v>0.115428341776721</v>
      </c>
      <c r="Y115">
        <v>0.16526306013798001</v>
      </c>
      <c r="Z115">
        <v>0.28776573436085101</v>
      </c>
      <c r="AA115">
        <v>158.04048259031299</v>
      </c>
      <c r="AB115">
        <v>7.8083846627463096</v>
      </c>
      <c r="AC115">
        <v>1.38619074859643</v>
      </c>
      <c r="AD115">
        <v>3.4229717788285501</v>
      </c>
      <c r="AE115">
        <v>1.2091742068682201</v>
      </c>
      <c r="AF115">
        <v>44.8</v>
      </c>
      <c r="AG115">
        <v>2.9174644928017499E-2</v>
      </c>
      <c r="AH115">
        <v>28.3125</v>
      </c>
      <c r="AI115">
        <v>3.1425889572557</v>
      </c>
      <c r="AJ115">
        <v>481605.0295</v>
      </c>
      <c r="AK115">
        <v>0.56711565453980395</v>
      </c>
      <c r="AL115">
        <v>31116767.522999998</v>
      </c>
      <c r="AM115">
        <v>2471.5882513000001</v>
      </c>
    </row>
    <row r="116" spans="1:39" ht="14.5" x14ac:dyDescent="0.35">
      <c r="A116" t="s">
        <v>265</v>
      </c>
      <c r="B116">
        <v>579094.19999999995</v>
      </c>
      <c r="C116">
        <v>0.44651133929652997</v>
      </c>
      <c r="D116">
        <v>473717.75</v>
      </c>
      <c r="E116">
        <v>6.9970540481094296E-3</v>
      </c>
      <c r="F116">
        <v>0.77098511284587001</v>
      </c>
      <c r="G116">
        <v>64.349999999999994</v>
      </c>
      <c r="H116">
        <v>64.212018299999997</v>
      </c>
      <c r="I116">
        <v>1.8784495999999999</v>
      </c>
      <c r="J116">
        <v>35.152292750000001</v>
      </c>
      <c r="K116">
        <v>13354.922919263799</v>
      </c>
      <c r="L116">
        <v>1927.90187365</v>
      </c>
      <c r="M116">
        <v>2334.5772712095199</v>
      </c>
      <c r="N116">
        <v>0.36590210632165499</v>
      </c>
      <c r="O116">
        <v>0.138920491966191</v>
      </c>
      <c r="P116">
        <v>2.5047628414083201E-2</v>
      </c>
      <c r="Q116">
        <v>11028.5408994669</v>
      </c>
      <c r="R116">
        <v>125.925</v>
      </c>
      <c r="S116">
        <v>67502.712023029599</v>
      </c>
      <c r="T116">
        <v>15.0121103831646</v>
      </c>
      <c r="U116">
        <v>15.3099215695851</v>
      </c>
      <c r="V116">
        <v>15.413</v>
      </c>
      <c r="W116">
        <v>125.08284394018</v>
      </c>
      <c r="X116">
        <v>0.116914429063943</v>
      </c>
      <c r="Y116">
        <v>0.15957531425062099</v>
      </c>
      <c r="Z116">
        <v>0.28184652550174899</v>
      </c>
      <c r="AA116">
        <v>175.34450514330001</v>
      </c>
      <c r="AB116">
        <v>7.7512709016793497</v>
      </c>
      <c r="AC116">
        <v>1.4285846716580799</v>
      </c>
      <c r="AD116">
        <v>3.5636881779752501</v>
      </c>
      <c r="AE116">
        <v>1.1184214942939601</v>
      </c>
      <c r="AF116">
        <v>38.549999999999997</v>
      </c>
      <c r="AG116">
        <v>2.8499502492763899E-2</v>
      </c>
      <c r="AH116">
        <v>29.193000000000001</v>
      </c>
      <c r="AI116">
        <v>3.22817100960085</v>
      </c>
      <c r="AJ116">
        <v>356929.23499999999</v>
      </c>
      <c r="AK116">
        <v>0.57622702786394298</v>
      </c>
      <c r="AL116">
        <v>25746980.918499999</v>
      </c>
      <c r="AM116">
        <v>1927.90187365</v>
      </c>
    </row>
    <row r="117" spans="1:39" ht="14.5" x14ac:dyDescent="0.35">
      <c r="A117" t="s">
        <v>267</v>
      </c>
      <c r="B117">
        <v>-647806.65</v>
      </c>
      <c r="C117">
        <v>0.35183968927140702</v>
      </c>
      <c r="D117">
        <v>-800412.05</v>
      </c>
      <c r="E117">
        <v>4.1825864393022997E-3</v>
      </c>
      <c r="F117">
        <v>0.72224556675537199</v>
      </c>
      <c r="G117">
        <v>56.882352941176499</v>
      </c>
      <c r="H117">
        <v>662.37686020000001</v>
      </c>
      <c r="I117">
        <v>326.68719955</v>
      </c>
      <c r="J117">
        <v>-190.84733365</v>
      </c>
      <c r="K117">
        <v>17308.330789534699</v>
      </c>
      <c r="L117">
        <v>3241.81530965</v>
      </c>
      <c r="M117">
        <v>4768.35848693357</v>
      </c>
      <c r="N117">
        <v>0.99555822402740302</v>
      </c>
      <c r="O117">
        <v>0.195482081154839</v>
      </c>
      <c r="P117">
        <v>3.8624792250585897E-2</v>
      </c>
      <c r="Q117">
        <v>11767.238535390299</v>
      </c>
      <c r="R117">
        <v>239.02549999999999</v>
      </c>
      <c r="S117">
        <v>64233.005078955997</v>
      </c>
      <c r="T117">
        <v>13.057393458020201</v>
      </c>
      <c r="U117">
        <v>13.5626337342668</v>
      </c>
      <c r="V117">
        <v>36.951000000000001</v>
      </c>
      <c r="W117">
        <v>87.732816693729504</v>
      </c>
      <c r="X117">
        <v>0.11423161679304</v>
      </c>
      <c r="Y117">
        <v>0.15519877149450201</v>
      </c>
      <c r="Z117">
        <v>0.276575724403193</v>
      </c>
      <c r="AA117">
        <v>200.54176068105201</v>
      </c>
      <c r="AB117">
        <v>8.5437208198771497</v>
      </c>
      <c r="AC117">
        <v>1.51398083367308</v>
      </c>
      <c r="AD117">
        <v>3.7542592410147502</v>
      </c>
      <c r="AE117">
        <v>0.91014911888835404</v>
      </c>
      <c r="AF117">
        <v>11.789473684210501</v>
      </c>
      <c r="AG117">
        <v>0.11859118002810801</v>
      </c>
      <c r="AH117">
        <v>112.88611111111101</v>
      </c>
      <c r="AI117">
        <v>3.44991710305605</v>
      </c>
      <c r="AJ117">
        <v>578515.26699999999</v>
      </c>
      <c r="AK117">
        <v>0.63838957911965299</v>
      </c>
      <c r="AL117">
        <v>56110411.737999998</v>
      </c>
      <c r="AM117">
        <v>3241.81530965</v>
      </c>
    </row>
    <row r="118" spans="1:39" ht="14.5" x14ac:dyDescent="0.35">
      <c r="A118" t="s">
        <v>269</v>
      </c>
      <c r="B118">
        <v>2402470.1</v>
      </c>
      <c r="C118">
        <v>0.469606745928002</v>
      </c>
      <c r="D118">
        <v>2166696.75</v>
      </c>
      <c r="E118">
        <v>3.3386140364076002E-3</v>
      </c>
      <c r="F118">
        <v>0.79363195998887803</v>
      </c>
      <c r="G118">
        <v>207.95</v>
      </c>
      <c r="H118">
        <v>306.43467344999999</v>
      </c>
      <c r="I118">
        <v>27.158144750000002</v>
      </c>
      <c r="J118">
        <v>-31.194553050000099</v>
      </c>
      <c r="K118">
        <v>13420.8716610623</v>
      </c>
      <c r="L118">
        <v>6737.0918179500004</v>
      </c>
      <c r="M118">
        <v>8547.4567605155698</v>
      </c>
      <c r="N118">
        <v>0.382050532982524</v>
      </c>
      <c r="O118">
        <v>0.16590714839628101</v>
      </c>
      <c r="P118">
        <v>5.5946867860068902E-2</v>
      </c>
      <c r="Q118">
        <v>10578.3096879973</v>
      </c>
      <c r="R118">
        <v>426.43799999999999</v>
      </c>
      <c r="S118">
        <v>72301.432545880103</v>
      </c>
      <c r="T118">
        <v>15.091408364170199</v>
      </c>
      <c r="U118">
        <v>15.798525970832801</v>
      </c>
      <c r="V118">
        <v>42.88</v>
      </c>
      <c r="W118">
        <v>157.115014411147</v>
      </c>
      <c r="X118">
        <v>0.11578266939926</v>
      </c>
      <c r="Y118">
        <v>0.156861784419663</v>
      </c>
      <c r="Z118">
        <v>0.27689364115045201</v>
      </c>
      <c r="AA118">
        <v>187.839335457517</v>
      </c>
      <c r="AB118">
        <v>5.6369399118926804</v>
      </c>
      <c r="AC118">
        <v>1.00698216190184</v>
      </c>
      <c r="AD118">
        <v>3.08652990932333</v>
      </c>
      <c r="AE118">
        <v>0.92394801956257799</v>
      </c>
      <c r="AF118">
        <v>30.2</v>
      </c>
      <c r="AG118">
        <v>9.7220477103361E-2</v>
      </c>
      <c r="AH118">
        <v>114.88500000000001</v>
      </c>
      <c r="AI118">
        <v>3.2226178184688301</v>
      </c>
      <c r="AJ118">
        <v>1391457.6740000001</v>
      </c>
      <c r="AK118">
        <v>0.55751334739178504</v>
      </c>
      <c r="AL118">
        <v>90417644.657499999</v>
      </c>
      <c r="AM118">
        <v>6737.0918179500004</v>
      </c>
    </row>
    <row r="119" spans="1:39" ht="14.5" x14ac:dyDescent="0.35">
      <c r="A119" t="s">
        <v>270</v>
      </c>
      <c r="B119">
        <v>1006027.25</v>
      </c>
      <c r="C119">
        <v>0.35125875633228199</v>
      </c>
      <c r="D119">
        <v>890971.25</v>
      </c>
      <c r="E119">
        <v>4.0104740364202496E-3</v>
      </c>
      <c r="F119">
        <v>0.76493091369206101</v>
      </c>
      <c r="G119">
        <v>84</v>
      </c>
      <c r="H119">
        <v>99.886468449999995</v>
      </c>
      <c r="I119">
        <v>2.6763115499999999</v>
      </c>
      <c r="J119">
        <v>-50.641709149999997</v>
      </c>
      <c r="K119">
        <v>12746.9811571914</v>
      </c>
      <c r="L119">
        <v>2437.6510650499999</v>
      </c>
      <c r="M119">
        <v>3041.4505689934799</v>
      </c>
      <c r="N119">
        <v>0.43189840846987898</v>
      </c>
      <c r="O119">
        <v>0.16126670860988701</v>
      </c>
      <c r="P119">
        <v>2.2965835083066599E-2</v>
      </c>
      <c r="Q119">
        <v>10216.405458229399</v>
      </c>
      <c r="R119">
        <v>155.7165</v>
      </c>
      <c r="S119">
        <v>66224.126056005596</v>
      </c>
      <c r="T119">
        <v>14.9871722007623</v>
      </c>
      <c r="U119">
        <v>15.654417258607801</v>
      </c>
      <c r="V119">
        <v>17.748000000000001</v>
      </c>
      <c r="W119">
        <v>137.34793019213399</v>
      </c>
      <c r="X119">
        <v>0.115143346360234</v>
      </c>
      <c r="Y119">
        <v>0.16613246198477499</v>
      </c>
      <c r="Z119">
        <v>0.29536224656181398</v>
      </c>
      <c r="AA119">
        <v>181.30823001565801</v>
      </c>
      <c r="AB119">
        <v>6.7594924148045701</v>
      </c>
      <c r="AC119">
        <v>1.1669223291283399</v>
      </c>
      <c r="AD119">
        <v>3.2021601651890998</v>
      </c>
      <c r="AE119">
        <v>1.1675059680426001</v>
      </c>
      <c r="AF119">
        <v>43.5</v>
      </c>
      <c r="AG119">
        <v>2.6677888626304099E-2</v>
      </c>
      <c r="AH119">
        <v>32.209000000000003</v>
      </c>
      <c r="AI119">
        <v>3.12760932696033</v>
      </c>
      <c r="AJ119">
        <v>485896.25050000002</v>
      </c>
      <c r="AK119">
        <v>0.57329461228428802</v>
      </c>
      <c r="AL119">
        <v>31072692.193999998</v>
      </c>
      <c r="AM119">
        <v>2437.6510650499999</v>
      </c>
    </row>
    <row r="120" spans="1:39" ht="14.5" x14ac:dyDescent="0.35">
      <c r="A120" t="s">
        <v>272</v>
      </c>
      <c r="B120">
        <v>295753.15000000002</v>
      </c>
      <c r="C120">
        <v>0.44201945247121599</v>
      </c>
      <c r="D120">
        <v>193095.05</v>
      </c>
      <c r="E120">
        <v>7.2133202328044498E-3</v>
      </c>
      <c r="F120">
        <v>0.76463873851953501</v>
      </c>
      <c r="G120">
        <v>71.05</v>
      </c>
      <c r="H120">
        <v>70.501990000000006</v>
      </c>
      <c r="I120">
        <v>9.7774017999999998</v>
      </c>
      <c r="J120">
        <v>-33.189084299999998</v>
      </c>
      <c r="K120">
        <v>12699.9396109231</v>
      </c>
      <c r="L120">
        <v>1954.0561995</v>
      </c>
      <c r="M120">
        <v>2399.5058761466498</v>
      </c>
      <c r="N120">
        <v>0.41943819328723397</v>
      </c>
      <c r="O120">
        <v>0.149674222151255</v>
      </c>
      <c r="P120">
        <v>1.8683972579366999E-2</v>
      </c>
      <c r="Q120">
        <v>10342.2942101115</v>
      </c>
      <c r="R120">
        <v>129.101</v>
      </c>
      <c r="S120">
        <v>62990.986924965699</v>
      </c>
      <c r="T120">
        <v>15.325210494109299</v>
      </c>
      <c r="U120">
        <v>15.1358719103648</v>
      </c>
      <c r="V120">
        <v>15.401999999999999</v>
      </c>
      <c r="W120">
        <v>126.87028954031901</v>
      </c>
      <c r="X120">
        <v>0.114782575663158</v>
      </c>
      <c r="Y120">
        <v>0.171059688171667</v>
      </c>
      <c r="Z120">
        <v>0.29162689928957802</v>
      </c>
      <c r="AA120">
        <v>160.22167124984</v>
      </c>
      <c r="AB120">
        <v>7.7900092004606503</v>
      </c>
      <c r="AC120">
        <v>1.4453917334476001</v>
      </c>
      <c r="AD120">
        <v>3.5833732184987199</v>
      </c>
      <c r="AE120">
        <v>1.1941163639544901</v>
      </c>
      <c r="AF120">
        <v>51.35</v>
      </c>
      <c r="AG120">
        <v>2.6969712772784302E-2</v>
      </c>
      <c r="AH120">
        <v>21.7805</v>
      </c>
      <c r="AI120">
        <v>3.2257015869268799</v>
      </c>
      <c r="AJ120">
        <v>359070.69799999997</v>
      </c>
      <c r="AK120">
        <v>0.57220860795297601</v>
      </c>
      <c r="AL120">
        <v>24816395.73</v>
      </c>
      <c r="AM120">
        <v>1954.0561995</v>
      </c>
    </row>
    <row r="121" spans="1:39" ht="14.5" x14ac:dyDescent="0.35">
      <c r="A121" t="s">
        <v>274</v>
      </c>
      <c r="B121">
        <v>-798867.9</v>
      </c>
      <c r="C121">
        <v>0.29367294835618801</v>
      </c>
      <c r="D121">
        <v>-849928.65</v>
      </c>
      <c r="E121">
        <v>3.2237424022330402E-3</v>
      </c>
      <c r="F121">
        <v>0.76054495132906097</v>
      </c>
      <c r="G121">
        <v>51</v>
      </c>
      <c r="H121">
        <v>210.40706940000001</v>
      </c>
      <c r="I121">
        <v>71.003324250000006</v>
      </c>
      <c r="J121">
        <v>-137.80684095000001</v>
      </c>
      <c r="K121">
        <v>15085.148433317199</v>
      </c>
      <c r="L121">
        <v>2397.6809824500001</v>
      </c>
      <c r="M121">
        <v>3435.4600703666101</v>
      </c>
      <c r="N121">
        <v>0.97203497069010203</v>
      </c>
      <c r="O121">
        <v>0.188309787417441</v>
      </c>
      <c r="P121">
        <v>1.5655135076245601E-2</v>
      </c>
      <c r="Q121">
        <v>10528.247389043399</v>
      </c>
      <c r="R121">
        <v>172.42449999999999</v>
      </c>
      <c r="S121">
        <v>61795.436182213103</v>
      </c>
      <c r="T121">
        <v>14.0507874460996</v>
      </c>
      <c r="U121">
        <v>13.905686155099801</v>
      </c>
      <c r="V121">
        <v>24.152999999999999</v>
      </c>
      <c r="W121">
        <v>99.270524673953503</v>
      </c>
      <c r="X121">
        <v>0.112182555756489</v>
      </c>
      <c r="Y121">
        <v>0.17885038490239399</v>
      </c>
      <c r="Z121">
        <v>0.29504005877738199</v>
      </c>
      <c r="AA121">
        <v>202.62816594706501</v>
      </c>
      <c r="AB121">
        <v>8.2103276299883703</v>
      </c>
      <c r="AC121">
        <v>1.43694070262559</v>
      </c>
      <c r="AD121">
        <v>3.5093631947458999</v>
      </c>
      <c r="AE121">
        <v>1.0617080310790299</v>
      </c>
      <c r="AF121">
        <v>14.7</v>
      </c>
      <c r="AG121">
        <v>6.4933123542829194E-2</v>
      </c>
      <c r="AH121">
        <v>102.87649999999999</v>
      </c>
      <c r="AI121">
        <v>3.4731119606604701</v>
      </c>
      <c r="AJ121">
        <v>431461.74449999997</v>
      </c>
      <c r="AK121">
        <v>0.64173570681940695</v>
      </c>
      <c r="AL121">
        <v>36169373.516000003</v>
      </c>
      <c r="AM121">
        <v>2397.6809824500001</v>
      </c>
    </row>
    <row r="122" spans="1:39" ht="14.5" x14ac:dyDescent="0.35">
      <c r="A122" t="s">
        <v>275</v>
      </c>
      <c r="B122">
        <v>2083848.55</v>
      </c>
      <c r="C122">
        <v>0.426664964134983</v>
      </c>
      <c r="D122">
        <v>1937029.95</v>
      </c>
      <c r="E122">
        <v>2.91431234833918E-3</v>
      </c>
      <c r="F122">
        <v>0.76469341650730205</v>
      </c>
      <c r="G122">
        <v>180.45</v>
      </c>
      <c r="H122">
        <v>280.54928625000002</v>
      </c>
      <c r="I122">
        <v>42.600796950000003</v>
      </c>
      <c r="J122">
        <v>-30.892028249999999</v>
      </c>
      <c r="K122">
        <v>13740.489848286699</v>
      </c>
      <c r="L122">
        <v>5166.7483909499997</v>
      </c>
      <c r="M122">
        <v>6609.9849673576</v>
      </c>
      <c r="N122">
        <v>0.430334554338765</v>
      </c>
      <c r="O122">
        <v>0.16208846717151901</v>
      </c>
      <c r="P122">
        <v>6.4869692404040905E-2</v>
      </c>
      <c r="Q122">
        <v>10740.3653964557</v>
      </c>
      <c r="R122">
        <v>331.44650000000001</v>
      </c>
      <c r="S122">
        <v>68922.303613102005</v>
      </c>
      <c r="T122">
        <v>14.564944870439099</v>
      </c>
      <c r="U122">
        <v>15.5884837853168</v>
      </c>
      <c r="V122">
        <v>37.938000000000002</v>
      </c>
      <c r="W122">
        <v>136.18926645975</v>
      </c>
      <c r="X122">
        <v>0.114491665348904</v>
      </c>
      <c r="Y122">
        <v>0.154899956339379</v>
      </c>
      <c r="Z122">
        <v>0.27561465480091402</v>
      </c>
      <c r="AA122">
        <v>213.82262429018101</v>
      </c>
      <c r="AB122">
        <v>5.2285641800534197</v>
      </c>
      <c r="AC122">
        <v>0.89191433502264805</v>
      </c>
      <c r="AD122">
        <v>2.4174062284768101</v>
      </c>
      <c r="AE122">
        <v>0.97488225526838301</v>
      </c>
      <c r="AF122">
        <v>26.7</v>
      </c>
      <c r="AG122">
        <v>9.1405994529134907E-2</v>
      </c>
      <c r="AH122">
        <v>114.7865</v>
      </c>
      <c r="AI122">
        <v>2.9776511836436601</v>
      </c>
      <c r="AJ122">
        <v>1301339.5830000001</v>
      </c>
      <c r="AK122">
        <v>0.59521639155489803</v>
      </c>
      <c r="AL122">
        <v>70993653.814500004</v>
      </c>
      <c r="AM122">
        <v>5166.7483909499997</v>
      </c>
    </row>
    <row r="123" spans="1:39" ht="14.5" x14ac:dyDescent="0.35">
      <c r="A123" t="s">
        <v>276</v>
      </c>
      <c r="B123">
        <v>-793535.25</v>
      </c>
      <c r="C123">
        <v>0.32082308643965302</v>
      </c>
      <c r="D123">
        <v>-741107.19999999995</v>
      </c>
      <c r="E123">
        <v>4.3577440875329602E-3</v>
      </c>
      <c r="F123">
        <v>0.74037340405788898</v>
      </c>
      <c r="G123">
        <v>52.5555555555556</v>
      </c>
      <c r="H123">
        <v>193.86060655</v>
      </c>
      <c r="I123">
        <v>45.008845600000001</v>
      </c>
      <c r="J123">
        <v>-112.41976510000001</v>
      </c>
      <c r="K123">
        <v>14754.745548749999</v>
      </c>
      <c r="L123">
        <v>2383.7556536500001</v>
      </c>
      <c r="M123">
        <v>3388.6018061319601</v>
      </c>
      <c r="N123">
        <v>0.955459762816953</v>
      </c>
      <c r="O123">
        <v>0.18668488117420901</v>
      </c>
      <c r="P123">
        <v>1.27476551145127E-2</v>
      </c>
      <c r="Q123">
        <v>10379.4160931963</v>
      </c>
      <c r="R123">
        <v>165.607</v>
      </c>
      <c r="S123">
        <v>63298.951285271702</v>
      </c>
      <c r="T123">
        <v>14.108099295319599</v>
      </c>
      <c r="U123">
        <v>14.394051300065801</v>
      </c>
      <c r="V123">
        <v>22.76</v>
      </c>
      <c r="W123">
        <v>104.73443117970101</v>
      </c>
      <c r="X123">
        <v>0.110766986344838</v>
      </c>
      <c r="Y123">
        <v>0.17825656587559</v>
      </c>
      <c r="Z123">
        <v>0.29371275923992202</v>
      </c>
      <c r="AA123">
        <v>186.193832123856</v>
      </c>
      <c r="AB123">
        <v>8.2198490088558795</v>
      </c>
      <c r="AC123">
        <v>1.4487440828982301</v>
      </c>
      <c r="AD123">
        <v>3.2807261908892502</v>
      </c>
      <c r="AE123">
        <v>1.11238072358759</v>
      </c>
      <c r="AF123">
        <v>23.2</v>
      </c>
      <c r="AG123">
        <v>6.09126887787311E-2</v>
      </c>
      <c r="AH123">
        <v>86.763499999999993</v>
      </c>
      <c r="AI123">
        <v>3.43430277600442</v>
      </c>
      <c r="AJ123">
        <v>459588.13299999997</v>
      </c>
      <c r="AK123">
        <v>0.634412292456773</v>
      </c>
      <c r="AL123">
        <v>35171708.119999997</v>
      </c>
      <c r="AM123">
        <v>2383.7556536500001</v>
      </c>
    </row>
    <row r="124" spans="1:39" ht="14.5" x14ac:dyDescent="0.35">
      <c r="A124" t="s">
        <v>277</v>
      </c>
      <c r="B124">
        <v>1263656.75</v>
      </c>
      <c r="C124">
        <v>0.41039985423427899</v>
      </c>
      <c r="D124">
        <v>1193847.2</v>
      </c>
      <c r="E124">
        <v>2.11489708963162E-3</v>
      </c>
      <c r="F124">
        <v>0.761135591884332</v>
      </c>
      <c r="G124">
        <v>53.65</v>
      </c>
      <c r="H124">
        <v>89.811805800000002</v>
      </c>
      <c r="I124">
        <v>8.3319340999999998</v>
      </c>
      <c r="J124">
        <v>88.105119049999999</v>
      </c>
      <c r="K124">
        <v>14192.6535306195</v>
      </c>
      <c r="L124">
        <v>2205.885761</v>
      </c>
      <c r="M124">
        <v>2776.5929794698</v>
      </c>
      <c r="N124">
        <v>0.44805402365984098</v>
      </c>
      <c r="O124">
        <v>0.15997968178552499</v>
      </c>
      <c r="P124">
        <v>3.2957599951614201E-2</v>
      </c>
      <c r="Q124">
        <v>11275.4633341968</v>
      </c>
      <c r="R124">
        <v>153.01249999999999</v>
      </c>
      <c r="S124">
        <v>69229.569211665701</v>
      </c>
      <c r="T124">
        <v>16.058491953271801</v>
      </c>
      <c r="U124">
        <v>14.416376184952201</v>
      </c>
      <c r="V124">
        <v>17.731999999999999</v>
      </c>
      <c r="W124">
        <v>124.401407681029</v>
      </c>
      <c r="X124">
        <v>0.116185226196557</v>
      </c>
      <c r="Y124">
        <v>0.15879670484699901</v>
      </c>
      <c r="Z124">
        <v>0.28779449717620498</v>
      </c>
      <c r="AA124">
        <v>168.15249753996699</v>
      </c>
      <c r="AB124">
        <v>7.1666535382335796</v>
      </c>
      <c r="AC124">
        <v>1.3258476614692101</v>
      </c>
      <c r="AD124">
        <v>3.9140317104364999</v>
      </c>
      <c r="AE124">
        <v>0.915336221933571</v>
      </c>
      <c r="AF124">
        <v>11.7</v>
      </c>
      <c r="AG124">
        <v>7.72116173783539E-2</v>
      </c>
      <c r="AH124">
        <v>85.569000000000003</v>
      </c>
      <c r="AI124">
        <v>2.9942984153380898</v>
      </c>
      <c r="AJ124">
        <v>438751.729619883</v>
      </c>
      <c r="AK124">
        <v>0.52784402152506205</v>
      </c>
      <c r="AL124">
        <v>31307372.333999999</v>
      </c>
      <c r="AM124">
        <v>2205.885761</v>
      </c>
    </row>
    <row r="125" spans="1:39" ht="14.5" x14ac:dyDescent="0.35">
      <c r="A125" t="s">
        <v>278</v>
      </c>
      <c r="B125">
        <v>1737313.3</v>
      </c>
      <c r="C125">
        <v>0.38676683889587099</v>
      </c>
      <c r="D125">
        <v>1756528.85</v>
      </c>
      <c r="E125">
        <v>3.0765452775960902E-3</v>
      </c>
      <c r="F125">
        <v>0.80635729050981497</v>
      </c>
      <c r="G125">
        <v>95.05</v>
      </c>
      <c r="H125">
        <v>60.190891000000001</v>
      </c>
      <c r="I125">
        <v>0.50649999999999995</v>
      </c>
      <c r="J125">
        <v>-6.2077005499999904</v>
      </c>
      <c r="K125">
        <v>13898.9277820067</v>
      </c>
      <c r="L125">
        <v>3781.08694345</v>
      </c>
      <c r="M125">
        <v>4432.7083640998999</v>
      </c>
      <c r="N125">
        <v>0.120992799251153</v>
      </c>
      <c r="O125">
        <v>0.11679579316868501</v>
      </c>
      <c r="P125">
        <v>2.2378489033842298E-2</v>
      </c>
      <c r="Q125">
        <v>11855.7437232105</v>
      </c>
      <c r="R125">
        <v>236.739</v>
      </c>
      <c r="S125">
        <v>79029.495024055999</v>
      </c>
      <c r="T125">
        <v>16.4455370682482</v>
      </c>
      <c r="U125">
        <v>15.971542261520099</v>
      </c>
      <c r="V125">
        <v>24.169499999999999</v>
      </c>
      <c r="W125">
        <v>156.44042878214299</v>
      </c>
      <c r="X125">
        <v>0.11486795798259999</v>
      </c>
      <c r="Y125">
        <v>0.15328528706018699</v>
      </c>
      <c r="Z125">
        <v>0.274366155874397</v>
      </c>
      <c r="AA125">
        <v>159.70751506946499</v>
      </c>
      <c r="AB125">
        <v>7.2936976276272301</v>
      </c>
      <c r="AC125">
        <v>1.33467292438082</v>
      </c>
      <c r="AD125">
        <v>3.57423865977333</v>
      </c>
      <c r="AE125">
        <v>0.93624893509908202</v>
      </c>
      <c r="AF125">
        <v>19.899999999999999</v>
      </c>
      <c r="AG125">
        <v>0.10705842692008</v>
      </c>
      <c r="AH125">
        <v>105.636315789474</v>
      </c>
      <c r="AI125">
        <v>2.9725320951413199</v>
      </c>
      <c r="AJ125">
        <v>857036.11000000103</v>
      </c>
      <c r="AK125">
        <v>0.53299224009939805</v>
      </c>
      <c r="AL125">
        <v>52553054.364500001</v>
      </c>
      <c r="AM125">
        <v>3781.08694345</v>
      </c>
    </row>
    <row r="126" spans="1:39" ht="14.5" x14ac:dyDescent="0.35">
      <c r="A126" t="s">
        <v>279</v>
      </c>
      <c r="B126">
        <v>164863.04999999999</v>
      </c>
      <c r="C126">
        <v>0.41459194461250698</v>
      </c>
      <c r="D126">
        <v>115397.6</v>
      </c>
      <c r="E126">
        <v>4.8293770098171004E-3</v>
      </c>
      <c r="F126">
        <v>0.69183683955113695</v>
      </c>
      <c r="G126">
        <v>26.6666666666667</v>
      </c>
      <c r="H126">
        <v>177.94248995000001</v>
      </c>
      <c r="I126">
        <v>73.253656000000007</v>
      </c>
      <c r="J126">
        <v>8.4838452999999792</v>
      </c>
      <c r="K126">
        <v>16494.456717184999</v>
      </c>
      <c r="L126">
        <v>1607.8651311000001</v>
      </c>
      <c r="M126">
        <v>2271.1794302769399</v>
      </c>
      <c r="N126">
        <v>0.91379881557280995</v>
      </c>
      <c r="O126">
        <v>0.173166672356105</v>
      </c>
      <c r="P126">
        <v>4.6416550932317197E-2</v>
      </c>
      <c r="Q126">
        <v>11677.131915890101</v>
      </c>
      <c r="R126">
        <v>117.679</v>
      </c>
      <c r="S126">
        <v>65283.499349926497</v>
      </c>
      <c r="T126">
        <v>13.249602732857999</v>
      </c>
      <c r="U126">
        <v>13.6631440707348</v>
      </c>
      <c r="V126">
        <v>17.406500000000001</v>
      </c>
      <c r="W126">
        <v>92.371535409186194</v>
      </c>
      <c r="X126">
        <v>0.115863876808611</v>
      </c>
      <c r="Y126">
        <v>0.15549566000481799</v>
      </c>
      <c r="Z126">
        <v>0.27611314061412701</v>
      </c>
      <c r="AA126">
        <v>218.06779263888001</v>
      </c>
      <c r="AB126">
        <v>7.5163355033717103</v>
      </c>
      <c r="AC126">
        <v>1.5116328293360699</v>
      </c>
      <c r="AD126">
        <v>3.5418381064480502</v>
      </c>
      <c r="AE126">
        <v>0.94881016040795796</v>
      </c>
      <c r="AF126">
        <v>6.35</v>
      </c>
      <c r="AG126">
        <v>8.4143164531487305E-2</v>
      </c>
      <c r="AH126">
        <v>92.213157894736796</v>
      </c>
      <c r="AI126">
        <v>3.34256900255656</v>
      </c>
      <c r="AJ126">
        <v>379588.02850877203</v>
      </c>
      <c r="AK126">
        <v>0.584175413478359</v>
      </c>
      <c r="AL126">
        <v>26520861.811999999</v>
      </c>
      <c r="AM126">
        <v>1607.8651311000001</v>
      </c>
    </row>
    <row r="127" spans="1:39" ht="14.5" x14ac:dyDescent="0.35">
      <c r="A127" t="s">
        <v>280</v>
      </c>
      <c r="B127">
        <v>918048.85</v>
      </c>
      <c r="C127">
        <v>0.476675423518506</v>
      </c>
      <c r="D127">
        <v>911038.95</v>
      </c>
      <c r="E127">
        <v>7.5778781534071799E-3</v>
      </c>
      <c r="F127">
        <v>0.75127201688338696</v>
      </c>
      <c r="G127">
        <v>64.849999999999994</v>
      </c>
      <c r="H127">
        <v>55.713836700000002</v>
      </c>
      <c r="I127">
        <v>2.7807857</v>
      </c>
      <c r="J127">
        <v>28.535794750000001</v>
      </c>
      <c r="K127">
        <v>12396.007311647199</v>
      </c>
      <c r="L127">
        <v>1783.8690002000001</v>
      </c>
      <c r="M127">
        <v>2161.2754170800499</v>
      </c>
      <c r="N127">
        <v>0.35025471838456101</v>
      </c>
      <c r="O127">
        <v>0.152694925647265</v>
      </c>
      <c r="P127">
        <v>4.1944210024172802E-3</v>
      </c>
      <c r="Q127">
        <v>10231.3906847537</v>
      </c>
      <c r="R127">
        <v>114.0455</v>
      </c>
      <c r="S127">
        <v>62781.832176631302</v>
      </c>
      <c r="T127">
        <v>15.0014687120491</v>
      </c>
      <c r="U127">
        <v>15.6417307144955</v>
      </c>
      <c r="V127">
        <v>12.423999999999999</v>
      </c>
      <c r="W127">
        <v>143.58250162588499</v>
      </c>
      <c r="X127">
        <v>0.114522227324295</v>
      </c>
      <c r="Y127">
        <v>0.16549681187408499</v>
      </c>
      <c r="Z127">
        <v>0.28734133458005601</v>
      </c>
      <c r="AA127">
        <v>175.079896542282</v>
      </c>
      <c r="AB127">
        <v>6.34714022270777</v>
      </c>
      <c r="AC127">
        <v>1.3507998329275499</v>
      </c>
      <c r="AD127">
        <v>2.81810122867729</v>
      </c>
      <c r="AE127">
        <v>1.1738130499264099</v>
      </c>
      <c r="AF127">
        <v>76.55</v>
      </c>
      <c r="AG127">
        <v>1.6894087428612901E-2</v>
      </c>
      <c r="AH127">
        <v>14.348000000000001</v>
      </c>
      <c r="AI127">
        <v>3.2348287417047099</v>
      </c>
      <c r="AJ127">
        <v>371733.73149999999</v>
      </c>
      <c r="AK127">
        <v>0.62630704502234202</v>
      </c>
      <c r="AL127">
        <v>22112853.169500001</v>
      </c>
      <c r="AM127">
        <v>1783.8690002000001</v>
      </c>
    </row>
    <row r="128" spans="1:39" ht="14.5" x14ac:dyDescent="0.35">
      <c r="A128" t="s">
        <v>282</v>
      </c>
      <c r="B128">
        <v>868432.1</v>
      </c>
      <c r="C128">
        <v>0.39398174152667897</v>
      </c>
      <c r="D128">
        <v>752372.6</v>
      </c>
      <c r="E128">
        <v>3.9922428646675901E-3</v>
      </c>
      <c r="F128">
        <v>0.72411016425665997</v>
      </c>
      <c r="G128">
        <v>62.35</v>
      </c>
      <c r="H128">
        <v>91.844916449999999</v>
      </c>
      <c r="I128">
        <v>4.6858738999999998</v>
      </c>
      <c r="J128">
        <v>-72.164313399999998</v>
      </c>
      <c r="K128">
        <v>13189.977761193801</v>
      </c>
      <c r="L128">
        <v>2061.6185504499999</v>
      </c>
      <c r="M128">
        <v>2653.2525505875601</v>
      </c>
      <c r="N128">
        <v>0.53425589797374695</v>
      </c>
      <c r="O128">
        <v>0.17534541145892099</v>
      </c>
      <c r="P128">
        <v>1.21247862484279E-2</v>
      </c>
      <c r="Q128">
        <v>10248.8181256919</v>
      </c>
      <c r="R128">
        <v>137.14850000000001</v>
      </c>
      <c r="S128">
        <v>62188.347214880203</v>
      </c>
      <c r="T128">
        <v>15.083650203975999</v>
      </c>
      <c r="U128">
        <v>15.032016758841699</v>
      </c>
      <c r="V128">
        <v>16.536999999999999</v>
      </c>
      <c r="W128">
        <v>124.667022461752</v>
      </c>
      <c r="X128">
        <v>0.11349571066438301</v>
      </c>
      <c r="Y128">
        <v>0.17267185904235399</v>
      </c>
      <c r="Z128">
        <v>0.30358683912274598</v>
      </c>
      <c r="AA128">
        <v>182.74626987507699</v>
      </c>
      <c r="AB128">
        <v>7.17597214329491</v>
      </c>
      <c r="AC128">
        <v>1.29906287035196</v>
      </c>
      <c r="AD128">
        <v>3.3415749863770201</v>
      </c>
      <c r="AE128">
        <v>1.21233714571232</v>
      </c>
      <c r="AF128">
        <v>35</v>
      </c>
      <c r="AG128">
        <v>2.1577824840457199E-2</v>
      </c>
      <c r="AH128">
        <v>41.914000000000001</v>
      </c>
      <c r="AI128">
        <v>3.2594243894153401</v>
      </c>
      <c r="AJ128">
        <v>385718.82199999999</v>
      </c>
      <c r="AK128">
        <v>0.56175037799655603</v>
      </c>
      <c r="AL128">
        <v>27192702.8325</v>
      </c>
      <c r="AM128">
        <v>2061.6185504499999</v>
      </c>
    </row>
    <row r="129" spans="1:39" ht="14.5" x14ac:dyDescent="0.35">
      <c r="A129" t="s">
        <v>283</v>
      </c>
      <c r="B129">
        <v>148115.9</v>
      </c>
      <c r="C129">
        <v>0.38800765775139201</v>
      </c>
      <c r="D129">
        <v>-111131.7</v>
      </c>
      <c r="E129">
        <v>4.3000959119749698E-3</v>
      </c>
      <c r="F129">
        <v>0.73260681287754703</v>
      </c>
      <c r="G129">
        <v>67</v>
      </c>
      <c r="H129">
        <v>679.05460785000002</v>
      </c>
      <c r="I129">
        <v>336.15020370000002</v>
      </c>
      <c r="J129">
        <v>-224.05523274999999</v>
      </c>
      <c r="K129">
        <v>16804.829903993799</v>
      </c>
      <c r="L129">
        <v>3632.6587946</v>
      </c>
      <c r="M129">
        <v>5336.1774955949604</v>
      </c>
      <c r="N129">
        <v>0.99834084807002599</v>
      </c>
      <c r="O129">
        <v>0.19349740257601</v>
      </c>
      <c r="P129">
        <v>4.8508661909548702E-2</v>
      </c>
      <c r="Q129">
        <v>11440.064201929899</v>
      </c>
      <c r="R129">
        <v>267.38799999999998</v>
      </c>
      <c r="S129">
        <v>63447.471215985803</v>
      </c>
      <c r="T129">
        <v>13.005071282181699</v>
      </c>
      <c r="U129">
        <v>13.5857211041632</v>
      </c>
      <c r="V129">
        <v>38.841000000000001</v>
      </c>
      <c r="W129">
        <v>93.526397224582297</v>
      </c>
      <c r="X129">
        <v>0.114219987451077</v>
      </c>
      <c r="Y129">
        <v>0.15400989088092301</v>
      </c>
      <c r="Z129">
        <v>0.27494058397291099</v>
      </c>
      <c r="AA129">
        <v>195.224844968708</v>
      </c>
      <c r="AB129">
        <v>8.4942864970753398</v>
      </c>
      <c r="AC129">
        <v>1.53504519940312</v>
      </c>
      <c r="AD129">
        <v>3.7346794769067699</v>
      </c>
      <c r="AE129">
        <v>0.90601407381641796</v>
      </c>
      <c r="AF129">
        <v>14.0526315789474</v>
      </c>
      <c r="AG129">
        <v>0.127728301640672</v>
      </c>
      <c r="AH129">
        <v>106.758947368421</v>
      </c>
      <c r="AI129">
        <v>3.46068190656209</v>
      </c>
      <c r="AJ129">
        <v>673189.27150000003</v>
      </c>
      <c r="AK129">
        <v>0.64604494009235802</v>
      </c>
      <c r="AL129">
        <v>61046213.142499998</v>
      </c>
      <c r="AM129">
        <v>3632.6587946</v>
      </c>
    </row>
    <row r="130" spans="1:39" ht="14.5" x14ac:dyDescent="0.35">
      <c r="A130" t="s">
        <v>284</v>
      </c>
      <c r="B130">
        <v>3023831.3</v>
      </c>
      <c r="C130">
        <v>0.46175890688073001</v>
      </c>
      <c r="D130">
        <v>2517737</v>
      </c>
      <c r="E130">
        <v>2.74668442968225E-3</v>
      </c>
      <c r="F130">
        <v>0.79774382329305005</v>
      </c>
      <c r="G130">
        <v>182.5</v>
      </c>
      <c r="H130">
        <v>172.93155150000001</v>
      </c>
      <c r="I130">
        <v>10.64408235</v>
      </c>
      <c r="J130">
        <v>-17.274052699999999</v>
      </c>
      <c r="K130">
        <v>14643.601793304601</v>
      </c>
      <c r="L130">
        <v>7668.5278760000001</v>
      </c>
      <c r="M130">
        <v>9402.3603771411108</v>
      </c>
      <c r="N130">
        <v>0.20263895858856201</v>
      </c>
      <c r="O130">
        <v>0.13700188069838601</v>
      </c>
      <c r="P130">
        <v>6.4245200815124498E-2</v>
      </c>
      <c r="Q130">
        <v>11943.263611763899</v>
      </c>
      <c r="R130">
        <v>476.22250000000003</v>
      </c>
      <c r="S130">
        <v>80626.632691651495</v>
      </c>
      <c r="T130">
        <v>15.175364456740301</v>
      </c>
      <c r="U130">
        <v>16.102825624576699</v>
      </c>
      <c r="V130">
        <v>51.576000000000001</v>
      </c>
      <c r="W130">
        <v>148.684036683729</v>
      </c>
      <c r="X130">
        <v>0.116592106793526</v>
      </c>
      <c r="Y130">
        <v>0.146436863283601</v>
      </c>
      <c r="Z130">
        <v>0.26940045595665402</v>
      </c>
      <c r="AA130">
        <v>156.175275015718</v>
      </c>
      <c r="AB130">
        <v>7.4515428710321396</v>
      </c>
      <c r="AC130">
        <v>1.3590747427146901</v>
      </c>
      <c r="AD130">
        <v>3.9500199718703799</v>
      </c>
      <c r="AE130">
        <v>0.91101979268056599</v>
      </c>
      <c r="AF130">
        <v>27.65</v>
      </c>
      <c r="AG130">
        <v>0.106702374816349</v>
      </c>
      <c r="AH130">
        <v>137.80315789473701</v>
      </c>
      <c r="AI130">
        <v>2.9950474562979901</v>
      </c>
      <c r="AJ130">
        <v>1630627.3189999999</v>
      </c>
      <c r="AK130">
        <v>0.54417814543493503</v>
      </c>
      <c r="AL130">
        <v>112294868.557</v>
      </c>
      <c r="AM130">
        <v>7668.5278760000001</v>
      </c>
    </row>
    <row r="131" spans="1:39" ht="14.5" x14ac:dyDescent="0.35">
      <c r="A131" t="s">
        <v>285</v>
      </c>
      <c r="B131">
        <v>987276.45</v>
      </c>
      <c r="C131">
        <v>0.42073515455735599</v>
      </c>
      <c r="D131">
        <v>986117.25</v>
      </c>
      <c r="E131">
        <v>3.1491600867827102E-3</v>
      </c>
      <c r="F131">
        <v>0.74836378034383599</v>
      </c>
      <c r="G131">
        <v>58.15</v>
      </c>
      <c r="H131">
        <v>68.668349899999996</v>
      </c>
      <c r="I131">
        <v>5.5575000000000001</v>
      </c>
      <c r="J131">
        <v>43.115082800000003</v>
      </c>
      <c r="K131">
        <v>13424.193937808101</v>
      </c>
      <c r="L131">
        <v>1914.7918709</v>
      </c>
      <c r="M131">
        <v>2334.5202326865701</v>
      </c>
      <c r="N131">
        <v>0.35381063957701597</v>
      </c>
      <c r="O131">
        <v>0.14849463467606799</v>
      </c>
      <c r="P131">
        <v>1.63080395966601E-2</v>
      </c>
      <c r="Q131">
        <v>11010.6295356109</v>
      </c>
      <c r="R131">
        <v>124.6425</v>
      </c>
      <c r="S131">
        <v>68195.4009948452</v>
      </c>
      <c r="T131">
        <v>16.030647652285499</v>
      </c>
      <c r="U131">
        <v>15.3622710624386</v>
      </c>
      <c r="V131">
        <v>14.006500000000001</v>
      </c>
      <c r="W131">
        <v>136.70737663941699</v>
      </c>
      <c r="X131">
        <v>0.11737650366819199</v>
      </c>
      <c r="Y131">
        <v>0.158060270351287</v>
      </c>
      <c r="Z131">
        <v>0.28955152421841301</v>
      </c>
      <c r="AA131">
        <v>160.57928001098</v>
      </c>
      <c r="AB131">
        <v>8.0632040381051002</v>
      </c>
      <c r="AC131">
        <v>1.57025838773055</v>
      </c>
      <c r="AD131">
        <v>3.8524114751757801</v>
      </c>
      <c r="AE131">
        <v>1.0282488018217399</v>
      </c>
      <c r="AF131">
        <v>20.350000000000001</v>
      </c>
      <c r="AG131">
        <v>5.1523191935066E-2</v>
      </c>
      <c r="AH131">
        <v>53.923000000000002</v>
      </c>
      <c r="AI131">
        <v>3.0488134505540101</v>
      </c>
      <c r="AJ131">
        <v>451066.58850000001</v>
      </c>
      <c r="AK131">
        <v>0.57742161904131295</v>
      </c>
      <c r="AL131">
        <v>25704537.425500002</v>
      </c>
      <c r="AM131">
        <v>1914.7918709</v>
      </c>
    </row>
    <row r="132" spans="1:39" ht="14.5" x14ac:dyDescent="0.35">
      <c r="A132" t="s">
        <v>286</v>
      </c>
      <c r="B132">
        <v>805733.3</v>
      </c>
      <c r="C132">
        <v>0.50216332721927104</v>
      </c>
      <c r="D132">
        <v>768979.85</v>
      </c>
      <c r="E132">
        <v>2.5487817329317201E-3</v>
      </c>
      <c r="F132">
        <v>0.749971068311029</v>
      </c>
      <c r="G132">
        <v>74</v>
      </c>
      <c r="H132">
        <v>44.666902700000001</v>
      </c>
      <c r="I132">
        <v>1.7077974499999999</v>
      </c>
      <c r="J132">
        <v>-17.090045549999999</v>
      </c>
      <c r="K132">
        <v>12818.6398513412</v>
      </c>
      <c r="L132">
        <v>1671.5480542</v>
      </c>
      <c r="M132">
        <v>2064.1328632960299</v>
      </c>
      <c r="N132">
        <v>0.39288314508810601</v>
      </c>
      <c r="O132">
        <v>0.15704999167711001</v>
      </c>
      <c r="P132">
        <v>4.5684005499050497E-3</v>
      </c>
      <c r="Q132">
        <v>10380.616907956801</v>
      </c>
      <c r="R132">
        <v>112.911</v>
      </c>
      <c r="S132">
        <v>61072.981206436903</v>
      </c>
      <c r="T132">
        <v>15.4497790295011</v>
      </c>
      <c r="U132">
        <v>14.8041205391857</v>
      </c>
      <c r="V132">
        <v>12.894</v>
      </c>
      <c r="W132">
        <v>129.63766513106901</v>
      </c>
      <c r="X132">
        <v>0.116049831891423</v>
      </c>
      <c r="Y132">
        <v>0.17945092642323601</v>
      </c>
      <c r="Z132">
        <v>0.30031657165088899</v>
      </c>
      <c r="AA132">
        <v>184.96294451311499</v>
      </c>
      <c r="AB132">
        <v>6.3548660570108604</v>
      </c>
      <c r="AC132">
        <v>1.38837651526509</v>
      </c>
      <c r="AD132">
        <v>2.9701594924807</v>
      </c>
      <c r="AE132">
        <v>1.1545069345958501</v>
      </c>
      <c r="AF132">
        <v>83.15</v>
      </c>
      <c r="AG132">
        <v>2.0329864360986501E-2</v>
      </c>
      <c r="AH132">
        <v>11.352</v>
      </c>
      <c r="AI132">
        <v>3.23824059931149</v>
      </c>
      <c r="AJ132">
        <v>348736.32900000003</v>
      </c>
      <c r="AK132">
        <v>0.62429305021252801</v>
      </c>
      <c r="AL132">
        <v>21426972.500999998</v>
      </c>
      <c r="AM132">
        <v>1671.5480542</v>
      </c>
    </row>
    <row r="133" spans="1:39" ht="14.5" x14ac:dyDescent="0.35">
      <c r="A133" t="s">
        <v>287</v>
      </c>
      <c r="B133">
        <v>1074666.1499999999</v>
      </c>
      <c r="C133">
        <v>0.33148504130851197</v>
      </c>
      <c r="D133">
        <v>941889.4</v>
      </c>
      <c r="E133">
        <v>2.8752783800881101E-3</v>
      </c>
      <c r="F133">
        <v>0.76083655157762597</v>
      </c>
      <c r="G133">
        <v>95.4</v>
      </c>
      <c r="H133">
        <v>110.2958685</v>
      </c>
      <c r="I133">
        <v>7.6963737500000002</v>
      </c>
      <c r="J133">
        <v>-53.731272150000002</v>
      </c>
      <c r="K133">
        <v>12915.1134095748</v>
      </c>
      <c r="L133">
        <v>2524.9235270999998</v>
      </c>
      <c r="M133">
        <v>3156.1569569563899</v>
      </c>
      <c r="N133">
        <v>0.45162395609648798</v>
      </c>
      <c r="O133">
        <v>0.15879264684522901</v>
      </c>
      <c r="P133">
        <v>2.0571036644288401E-2</v>
      </c>
      <c r="Q133">
        <v>10332.0823861836</v>
      </c>
      <c r="R133">
        <v>163.21600000000001</v>
      </c>
      <c r="S133">
        <v>65760.641824330902</v>
      </c>
      <c r="T133">
        <v>14.8398441329281</v>
      </c>
      <c r="U133">
        <v>15.469828491692001</v>
      </c>
      <c r="V133">
        <v>19.021999999999998</v>
      </c>
      <c r="W133">
        <v>132.73701645988899</v>
      </c>
      <c r="X133">
        <v>0.113843319270979</v>
      </c>
      <c r="Y133">
        <v>0.161065643909266</v>
      </c>
      <c r="Z133">
        <v>0.28891363300451101</v>
      </c>
      <c r="AA133">
        <v>178.09460174680001</v>
      </c>
      <c r="AB133">
        <v>6.8083233755916099</v>
      </c>
      <c r="AC133">
        <v>1.28606662141179</v>
      </c>
      <c r="AD133">
        <v>3.2853453019707</v>
      </c>
      <c r="AE133">
        <v>1.21449620543687</v>
      </c>
      <c r="AF133">
        <v>55.55</v>
      </c>
      <c r="AG133">
        <v>2.1813366800663099E-2</v>
      </c>
      <c r="AH133">
        <v>29.566500000000001</v>
      </c>
      <c r="AI133">
        <v>2.96507014059913</v>
      </c>
      <c r="AJ133">
        <v>565680.20750000002</v>
      </c>
      <c r="AK133">
        <v>0.58171992837356201</v>
      </c>
      <c r="AL133">
        <v>32609673.703000002</v>
      </c>
      <c r="AM133">
        <v>2524.9235270999998</v>
      </c>
    </row>
    <row r="134" spans="1:39" ht="14.5" x14ac:dyDescent="0.35">
      <c r="A134" t="s">
        <v>289</v>
      </c>
      <c r="B134">
        <v>2925680.85</v>
      </c>
      <c r="C134">
        <v>0.49602172018446999</v>
      </c>
      <c r="D134">
        <v>2640586.2000000002</v>
      </c>
      <c r="E134">
        <v>1.8298589429314399E-3</v>
      </c>
      <c r="F134">
        <v>0.764450406375633</v>
      </c>
      <c r="G134">
        <v>130.68421052631601</v>
      </c>
      <c r="H134">
        <v>199.33061755</v>
      </c>
      <c r="I134">
        <v>134.43818485</v>
      </c>
      <c r="J134">
        <v>-0.12562860000002701</v>
      </c>
      <c r="K134">
        <v>15324.126881186799</v>
      </c>
      <c r="L134">
        <v>4370.0356981000004</v>
      </c>
      <c r="M134">
        <v>5657.6874729687797</v>
      </c>
      <c r="N134">
        <v>0.47126050727580898</v>
      </c>
      <c r="O134">
        <v>0.15807607239921301</v>
      </c>
      <c r="P134">
        <v>8.0740254296642597E-2</v>
      </c>
      <c r="Q134">
        <v>11836.458240748299</v>
      </c>
      <c r="R134">
        <v>300.46100000000001</v>
      </c>
      <c r="S134">
        <v>73956.246324814201</v>
      </c>
      <c r="T134">
        <v>14.8079118421359</v>
      </c>
      <c r="U134">
        <v>14.544435710791101</v>
      </c>
      <c r="V134">
        <v>35.564500000000002</v>
      </c>
      <c r="W134">
        <v>122.876342929044</v>
      </c>
      <c r="X134">
        <v>0.1182821940377</v>
      </c>
      <c r="Y134">
        <v>0.14775039768966899</v>
      </c>
      <c r="Z134">
        <v>0.27142911031099898</v>
      </c>
      <c r="AA134">
        <v>240.29703017221701</v>
      </c>
      <c r="AB134">
        <v>5.4389598751212498</v>
      </c>
      <c r="AC134">
        <v>0.96116338712660199</v>
      </c>
      <c r="AD134">
        <v>2.69230994643782</v>
      </c>
      <c r="AE134">
        <v>0.96005549252032896</v>
      </c>
      <c r="AF134">
        <v>20.399999999999999</v>
      </c>
      <c r="AG134">
        <v>0.14412764930810301</v>
      </c>
      <c r="AH134">
        <v>125.930526315789</v>
      </c>
      <c r="AI134">
        <v>2.8556923343899498</v>
      </c>
      <c r="AJ134">
        <v>965244.87981578906</v>
      </c>
      <c r="AK134">
        <v>0.56146000794559903</v>
      </c>
      <c r="AL134">
        <v>66966981.512999997</v>
      </c>
      <c r="AM134">
        <v>4370.0356981000004</v>
      </c>
    </row>
    <row r="135" spans="1:39" ht="14.5" x14ac:dyDescent="0.35">
      <c r="A135" t="s">
        <v>290</v>
      </c>
      <c r="B135">
        <v>3187699.95</v>
      </c>
      <c r="C135">
        <v>0.329391343584088</v>
      </c>
      <c r="D135">
        <v>2929766.15</v>
      </c>
      <c r="E135">
        <v>1.9836851911719301E-3</v>
      </c>
      <c r="F135">
        <v>0.683515009765708</v>
      </c>
      <c r="G135">
        <v>203.3</v>
      </c>
      <c r="H135">
        <v>1056.6346243999999</v>
      </c>
      <c r="I135">
        <v>541.92042360000005</v>
      </c>
      <c r="J135">
        <v>-88.487109250000003</v>
      </c>
      <c r="K135">
        <v>15225.7646052038</v>
      </c>
      <c r="L135">
        <v>8724.8424403000008</v>
      </c>
      <c r="M135">
        <v>11549.8532900801</v>
      </c>
      <c r="N135">
        <v>0.550904609571921</v>
      </c>
      <c r="O135">
        <v>0.17895002027066001</v>
      </c>
      <c r="P135">
        <v>5.3881171908456302E-2</v>
      </c>
      <c r="Q135">
        <v>11501.652348051501</v>
      </c>
      <c r="R135">
        <v>566.53399999999999</v>
      </c>
      <c r="S135">
        <v>71419.983919764694</v>
      </c>
      <c r="T135">
        <v>14.615539402754299</v>
      </c>
      <c r="U135">
        <v>15.4003862791995</v>
      </c>
      <c r="V135">
        <v>64.618499999999997</v>
      </c>
      <c r="W135">
        <v>135.02081354875199</v>
      </c>
      <c r="X135">
        <v>0.11460327839703199</v>
      </c>
      <c r="Y135">
        <v>0.14789836270628001</v>
      </c>
      <c r="Z135">
        <v>0.27034037225075302</v>
      </c>
      <c r="AA135">
        <v>199.65240196820201</v>
      </c>
      <c r="AB135">
        <v>6.4788356861038103</v>
      </c>
      <c r="AC135">
        <v>1.1892782543787901</v>
      </c>
      <c r="AD135">
        <v>3.0107620186335802</v>
      </c>
      <c r="AE135">
        <v>0.90290156366508201</v>
      </c>
      <c r="AF135">
        <v>35.15</v>
      </c>
      <c r="AG135">
        <v>0.107672521482815</v>
      </c>
      <c r="AH135">
        <v>110.8875</v>
      </c>
      <c r="AI135">
        <v>3.5519310124628301</v>
      </c>
      <c r="AJ135">
        <v>1534529.3555000001</v>
      </c>
      <c r="AK135">
        <v>0.55458171178036597</v>
      </c>
      <c r="AL135">
        <v>132842397.21349999</v>
      </c>
      <c r="AM135">
        <v>8724.8424403000008</v>
      </c>
    </row>
    <row r="136" spans="1:39" ht="14.5" x14ac:dyDescent="0.35">
      <c r="A136" t="s">
        <v>291</v>
      </c>
      <c r="B136">
        <v>2160920.9</v>
      </c>
      <c r="C136">
        <v>0.32369036230064602</v>
      </c>
      <c r="D136">
        <v>1623539.3</v>
      </c>
      <c r="E136">
        <v>3.5718847293845502E-3</v>
      </c>
      <c r="F136">
        <v>0.73617478309777296</v>
      </c>
      <c r="G136">
        <v>89.421052631578902</v>
      </c>
      <c r="H136">
        <v>1009.9913357</v>
      </c>
      <c r="I136">
        <v>492.29204205000002</v>
      </c>
      <c r="J136">
        <v>-328.86597345000001</v>
      </c>
      <c r="K136">
        <v>16898.555121924601</v>
      </c>
      <c r="L136">
        <v>4664.7303533499999</v>
      </c>
      <c r="M136">
        <v>6823.9627391759504</v>
      </c>
      <c r="N136">
        <v>0.98868373633599405</v>
      </c>
      <c r="O136">
        <v>0.189403515214014</v>
      </c>
      <c r="P136">
        <v>5.97198815039627E-2</v>
      </c>
      <c r="Q136">
        <v>11551.5289309037</v>
      </c>
      <c r="R136">
        <v>348.02199999999999</v>
      </c>
      <c r="S136">
        <v>63260.083270597803</v>
      </c>
      <c r="T136">
        <v>13.268845073012599</v>
      </c>
      <c r="U136">
        <v>13.403550216221999</v>
      </c>
      <c r="V136">
        <v>49.368499999999997</v>
      </c>
      <c r="W136">
        <v>94.487990385569802</v>
      </c>
      <c r="X136">
        <v>0.11629823888702601</v>
      </c>
      <c r="Y136">
        <v>0.15435123465952799</v>
      </c>
      <c r="Z136">
        <v>0.27688968244974799</v>
      </c>
      <c r="AA136">
        <v>199.56207100619801</v>
      </c>
      <c r="AB136">
        <v>8.6736080768866195</v>
      </c>
      <c r="AC136">
        <v>1.50022164225982</v>
      </c>
      <c r="AD136">
        <v>3.8728150454947898</v>
      </c>
      <c r="AE136">
        <v>0.91007968537839601</v>
      </c>
      <c r="AF136">
        <v>16.105263157894701</v>
      </c>
      <c r="AG136">
        <v>0.13625272112610201</v>
      </c>
      <c r="AH136">
        <v>125.77</v>
      </c>
      <c r="AI136">
        <v>3.4246209599462798</v>
      </c>
      <c r="AJ136">
        <v>933619.71750000003</v>
      </c>
      <c r="AK136">
        <v>0.62392143967928204</v>
      </c>
      <c r="AL136">
        <v>78827203.004999995</v>
      </c>
      <c r="AM136">
        <v>4664.7303533499999</v>
      </c>
    </row>
    <row r="137" spans="1:39" ht="14.5" x14ac:dyDescent="0.35">
      <c r="A137" t="s">
        <v>293</v>
      </c>
      <c r="B137">
        <v>-432605.8</v>
      </c>
      <c r="C137">
        <v>0.41717068757429698</v>
      </c>
      <c r="D137">
        <v>-682250.7</v>
      </c>
      <c r="E137">
        <v>3.1108558136159099E-3</v>
      </c>
      <c r="F137">
        <v>0.73702173590868703</v>
      </c>
      <c r="G137">
        <v>56.8333333333333</v>
      </c>
      <c r="H137">
        <v>374.28413445000001</v>
      </c>
      <c r="I137">
        <v>142.06561475000001</v>
      </c>
      <c r="J137">
        <v>-172.14529515000001</v>
      </c>
      <c r="K137">
        <v>15918.3674601167</v>
      </c>
      <c r="L137">
        <v>2888.4457501500001</v>
      </c>
      <c r="M137">
        <v>4217.3335700588495</v>
      </c>
      <c r="N137">
        <v>0.98716562746657999</v>
      </c>
      <c r="O137">
        <v>0.19184325796017601</v>
      </c>
      <c r="P137">
        <v>4.2344231597096202E-2</v>
      </c>
      <c r="Q137">
        <v>10902.4671811432</v>
      </c>
      <c r="R137">
        <v>209.625</v>
      </c>
      <c r="S137">
        <v>62934.224283840202</v>
      </c>
      <c r="T137">
        <v>12.925939177102</v>
      </c>
      <c r="U137">
        <v>13.779109124150301</v>
      </c>
      <c r="V137">
        <v>29.271999999999998</v>
      </c>
      <c r="W137">
        <v>98.6760641619978</v>
      </c>
      <c r="X137">
        <v>0.113162669836913</v>
      </c>
      <c r="Y137">
        <v>0.16160485738657801</v>
      </c>
      <c r="Z137">
        <v>0.27907168094111401</v>
      </c>
      <c r="AA137">
        <v>201.111826306529</v>
      </c>
      <c r="AB137">
        <v>7.9804698910622598</v>
      </c>
      <c r="AC137">
        <v>1.3991775382914</v>
      </c>
      <c r="AD137">
        <v>3.6238580920729002</v>
      </c>
      <c r="AE137">
        <v>0.98393322154823504</v>
      </c>
      <c r="AF137">
        <v>13.6</v>
      </c>
      <c r="AG137">
        <v>8.1927333086987297E-2</v>
      </c>
      <c r="AH137">
        <v>108.68</v>
      </c>
      <c r="AI137">
        <v>3.4636616139152498</v>
      </c>
      <c r="AJ137">
        <v>539983.33550000004</v>
      </c>
      <c r="AK137">
        <v>0.65047199015525403</v>
      </c>
      <c r="AL137">
        <v>45979340.839500003</v>
      </c>
      <c r="AM137">
        <v>2888.4457501500001</v>
      </c>
    </row>
    <row r="138" spans="1:39" ht="14.5" x14ac:dyDescent="0.35">
      <c r="A138" t="s">
        <v>295</v>
      </c>
      <c r="B138">
        <v>2061278.9</v>
      </c>
      <c r="C138">
        <v>0.46433377516297097</v>
      </c>
      <c r="D138">
        <v>1987561.95</v>
      </c>
      <c r="E138">
        <v>1.99209782444076E-3</v>
      </c>
      <c r="F138">
        <v>0.80514039233780399</v>
      </c>
      <c r="G138">
        <v>135.35</v>
      </c>
      <c r="H138">
        <v>98.872765299999998</v>
      </c>
      <c r="I138">
        <v>8.8707618999999998</v>
      </c>
      <c r="J138">
        <v>-29.240457299999999</v>
      </c>
      <c r="K138">
        <v>13995.9908431851</v>
      </c>
      <c r="L138">
        <v>5078.0609089999998</v>
      </c>
      <c r="M138">
        <v>6138.7771108608404</v>
      </c>
      <c r="N138">
        <v>0.1909798445468</v>
      </c>
      <c r="O138">
        <v>0.13997391496235001</v>
      </c>
      <c r="P138">
        <v>2.0611577445732401E-2</v>
      </c>
      <c r="Q138">
        <v>11577.630642063399</v>
      </c>
      <c r="R138">
        <v>320.11399999999998</v>
      </c>
      <c r="S138">
        <v>78368.751329214007</v>
      </c>
      <c r="T138">
        <v>15.3682750520127</v>
      </c>
      <c r="U138">
        <v>15.8632890439031</v>
      </c>
      <c r="V138">
        <v>31.572500000000002</v>
      </c>
      <c r="W138">
        <v>160.83809989706199</v>
      </c>
      <c r="X138">
        <v>0.116344786576269</v>
      </c>
      <c r="Y138">
        <v>0.15612904591642701</v>
      </c>
      <c r="Z138">
        <v>0.27930900741265102</v>
      </c>
      <c r="AA138">
        <v>153.27913822784001</v>
      </c>
      <c r="AB138">
        <v>8.3179789109369295</v>
      </c>
      <c r="AC138">
        <v>1.34782744390519</v>
      </c>
      <c r="AD138">
        <v>4.1599267871660501</v>
      </c>
      <c r="AE138">
        <v>0.93889755315523205</v>
      </c>
      <c r="AF138">
        <v>26.8</v>
      </c>
      <c r="AG138">
        <v>0.11347259229444701</v>
      </c>
      <c r="AH138">
        <v>97.367894736842103</v>
      </c>
      <c r="AI138">
        <v>2.9527079199271098</v>
      </c>
      <c r="AJ138">
        <v>1238483.98</v>
      </c>
      <c r="AK138">
        <v>0.57016569178593701</v>
      </c>
      <c r="AL138">
        <v>71072493.983500004</v>
      </c>
      <c r="AM138">
        <v>5078.0609089999998</v>
      </c>
    </row>
    <row r="139" spans="1:39" ht="14.5" x14ac:dyDescent="0.35">
      <c r="A139" t="s">
        <v>296</v>
      </c>
      <c r="B139">
        <v>1436419.85</v>
      </c>
      <c r="C139">
        <v>0.391436000386925</v>
      </c>
      <c r="D139">
        <v>1190987.8999999999</v>
      </c>
      <c r="E139">
        <v>2.5706877518970198E-3</v>
      </c>
      <c r="F139">
        <v>0.80767248066254405</v>
      </c>
      <c r="G139">
        <v>152.1</v>
      </c>
      <c r="H139">
        <v>98.410646850000006</v>
      </c>
      <c r="I139">
        <v>9.0402619000000008</v>
      </c>
      <c r="J139">
        <v>-8.2436782499999897</v>
      </c>
      <c r="K139">
        <v>13956.136509705</v>
      </c>
      <c r="L139">
        <v>5379.3300148500002</v>
      </c>
      <c r="M139">
        <v>6462.8271979261499</v>
      </c>
      <c r="N139">
        <v>0.165153413854044</v>
      </c>
      <c r="O139">
        <v>0.13591997994761201</v>
      </c>
      <c r="P139">
        <v>2.8506780421850699E-2</v>
      </c>
      <c r="Q139">
        <v>11616.381146952301</v>
      </c>
      <c r="R139">
        <v>333.5745</v>
      </c>
      <c r="S139">
        <v>78292.616664343295</v>
      </c>
      <c r="T139">
        <v>15.538058214881501</v>
      </c>
      <c r="U139">
        <v>16.126322650112598</v>
      </c>
      <c r="V139">
        <v>32.092500000000001</v>
      </c>
      <c r="W139">
        <v>167.61953773778899</v>
      </c>
      <c r="X139">
        <v>0.11901257823783799</v>
      </c>
      <c r="Y139">
        <v>0.15147520260446601</v>
      </c>
      <c r="Z139">
        <v>0.277006650180942</v>
      </c>
      <c r="AA139">
        <v>155.367526753851</v>
      </c>
      <c r="AB139">
        <v>7.5260241594250701</v>
      </c>
      <c r="AC139">
        <v>1.28447557423473</v>
      </c>
      <c r="AD139">
        <v>3.7874472805541002</v>
      </c>
      <c r="AE139">
        <v>0.90206678049346301</v>
      </c>
      <c r="AF139">
        <v>26.6</v>
      </c>
      <c r="AG139">
        <v>9.6675996306880396E-2</v>
      </c>
      <c r="AH139">
        <v>112.2135</v>
      </c>
      <c r="AI139">
        <v>2.8704293887243</v>
      </c>
      <c r="AJ139">
        <v>1306930.9824999999</v>
      </c>
      <c r="AK139">
        <v>0.59495022656652397</v>
      </c>
      <c r="AL139">
        <v>75074664.018000007</v>
      </c>
      <c r="AM139">
        <v>5379.3300148500002</v>
      </c>
    </row>
    <row r="140" spans="1:39" ht="14.5" x14ac:dyDescent="0.35">
      <c r="A140" t="s">
        <v>297</v>
      </c>
      <c r="B140">
        <v>323389.15000000002</v>
      </c>
      <c r="C140">
        <v>0.372263408229635</v>
      </c>
      <c r="D140">
        <v>339987.75</v>
      </c>
      <c r="E140">
        <v>2.6904127599378801E-3</v>
      </c>
      <c r="F140">
        <v>0.74643347906386404</v>
      </c>
      <c r="G140">
        <v>50.2631578947368</v>
      </c>
      <c r="H140">
        <v>135.84923345000001</v>
      </c>
      <c r="I140">
        <v>37.127412049999997</v>
      </c>
      <c r="J140">
        <v>-61.480629399999998</v>
      </c>
      <c r="K140">
        <v>14343.261648469301</v>
      </c>
      <c r="L140">
        <v>2248.9014628999998</v>
      </c>
      <c r="M140">
        <v>3111.0565546071002</v>
      </c>
      <c r="N140">
        <v>0.83060714118227297</v>
      </c>
      <c r="O140">
        <v>0.18186136237939099</v>
      </c>
      <c r="P140">
        <v>1.9557797785093901E-2</v>
      </c>
      <c r="Q140">
        <v>10368.3689247731</v>
      </c>
      <c r="R140">
        <v>156.732</v>
      </c>
      <c r="S140">
        <v>63728.026535742501</v>
      </c>
      <c r="T140">
        <v>14.2328943674553</v>
      </c>
      <c r="U140">
        <v>14.3487064728326</v>
      </c>
      <c r="V140">
        <v>19.481000000000002</v>
      </c>
      <c r="W140">
        <v>115.44076089009801</v>
      </c>
      <c r="X140">
        <v>0.10781167055239201</v>
      </c>
      <c r="Y140">
        <v>0.18637582299112601</v>
      </c>
      <c r="Z140">
        <v>0.29801328891981999</v>
      </c>
      <c r="AA140">
        <v>185.908945721821</v>
      </c>
      <c r="AB140">
        <v>7.8295967515676601</v>
      </c>
      <c r="AC140">
        <v>1.3415208558712901</v>
      </c>
      <c r="AD140">
        <v>3.5796697954918399</v>
      </c>
      <c r="AE140">
        <v>1.17702389689275</v>
      </c>
      <c r="AF140">
        <v>11.35</v>
      </c>
      <c r="AG140">
        <v>4.2579828471314501E-2</v>
      </c>
      <c r="AH140">
        <v>108.136</v>
      </c>
      <c r="AI140">
        <v>3.3603432078492999</v>
      </c>
      <c r="AJ140">
        <v>416927.20199999999</v>
      </c>
      <c r="AK140">
        <v>0.62289967929212497</v>
      </c>
      <c r="AL140">
        <v>32256582.103999998</v>
      </c>
      <c r="AM140">
        <v>2248.9014628999998</v>
      </c>
    </row>
    <row r="141" spans="1:39" ht="14.5" x14ac:dyDescent="0.35">
      <c r="A141" t="s">
        <v>298</v>
      </c>
      <c r="B141">
        <v>2198302.4</v>
      </c>
      <c r="C141">
        <v>0.35912935593617401</v>
      </c>
      <c r="D141">
        <v>2063044.9</v>
      </c>
      <c r="E141">
        <v>1.3220363324525401E-3</v>
      </c>
      <c r="F141">
        <v>0.81175570636550998</v>
      </c>
      <c r="G141">
        <v>137.30000000000001</v>
      </c>
      <c r="H141">
        <v>81.229923700000001</v>
      </c>
      <c r="I141">
        <v>1.5409999999999999</v>
      </c>
      <c r="J141">
        <v>-14.367442349999999</v>
      </c>
      <c r="K141">
        <v>14558.526103320801</v>
      </c>
      <c r="L141">
        <v>5666.4028311000002</v>
      </c>
      <c r="M141">
        <v>6795.1780719130802</v>
      </c>
      <c r="N141">
        <v>0.10468778474312</v>
      </c>
      <c r="O141">
        <v>0.12944967903166299</v>
      </c>
      <c r="P141">
        <v>4.23769589027587E-2</v>
      </c>
      <c r="Q141">
        <v>12140.1488902078</v>
      </c>
      <c r="R141">
        <v>350.26400000000001</v>
      </c>
      <c r="S141">
        <v>82031.322255498701</v>
      </c>
      <c r="T141">
        <v>15.909285567457699</v>
      </c>
      <c r="U141">
        <v>16.177519902416499</v>
      </c>
      <c r="V141">
        <v>34.222000000000001</v>
      </c>
      <c r="W141">
        <v>165.57778128396899</v>
      </c>
      <c r="X141">
        <v>0.115345633054178</v>
      </c>
      <c r="Y141">
        <v>0.14794943232837199</v>
      </c>
      <c r="Z141">
        <v>0.2688037790028</v>
      </c>
      <c r="AA141">
        <v>158.08700452489799</v>
      </c>
      <c r="AB141">
        <v>7.53973765848745</v>
      </c>
      <c r="AC141">
        <v>1.31057560095498</v>
      </c>
      <c r="AD141">
        <v>3.36766806285417</v>
      </c>
      <c r="AE141">
        <v>0.86302657000433602</v>
      </c>
      <c r="AF141">
        <v>22.1</v>
      </c>
      <c r="AG141">
        <v>0.12601709436689301</v>
      </c>
      <c r="AH141">
        <v>122.212222222222</v>
      </c>
      <c r="AI141">
        <v>3.1617199885709999</v>
      </c>
      <c r="AJ141">
        <v>1232062.2720000001</v>
      </c>
      <c r="AK141">
        <v>0.51837477237875196</v>
      </c>
      <c r="AL141">
        <v>82494473.528500006</v>
      </c>
      <c r="AM141">
        <v>5666.4028311000002</v>
      </c>
    </row>
    <row r="142" spans="1:39" ht="14.5" x14ac:dyDescent="0.35">
      <c r="A142" t="s">
        <v>299</v>
      </c>
      <c r="B142">
        <v>2102389.25</v>
      </c>
      <c r="C142">
        <v>0.43624910801906902</v>
      </c>
      <c r="D142">
        <v>1767134.85</v>
      </c>
      <c r="E142">
        <v>2.0075725719258699E-3</v>
      </c>
      <c r="F142">
        <v>0.80557815876072303</v>
      </c>
      <c r="G142">
        <v>200.95</v>
      </c>
      <c r="H142">
        <v>173.73424900000001</v>
      </c>
      <c r="I142">
        <v>3.1983204500000002</v>
      </c>
      <c r="J142">
        <v>-19.984501399999999</v>
      </c>
      <c r="K142">
        <v>13903.4345920428</v>
      </c>
      <c r="L142">
        <v>7173.1029283999997</v>
      </c>
      <c r="M142">
        <v>8780.9913381946208</v>
      </c>
      <c r="N142">
        <v>0.21023810089622999</v>
      </c>
      <c r="O142">
        <v>0.14604061979961899</v>
      </c>
      <c r="P142">
        <v>4.5593609817745899E-2</v>
      </c>
      <c r="Q142">
        <v>11357.5749645945</v>
      </c>
      <c r="R142">
        <v>437.35199999999998</v>
      </c>
      <c r="S142">
        <v>79277.518075829095</v>
      </c>
      <c r="T142">
        <v>15.1081966013646</v>
      </c>
      <c r="U142">
        <v>16.401212132104099</v>
      </c>
      <c r="V142">
        <v>42.658499999999997</v>
      </c>
      <c r="W142">
        <v>168.15178518700799</v>
      </c>
      <c r="X142">
        <v>0.116822484171912</v>
      </c>
      <c r="Y142">
        <v>0.151335604660186</v>
      </c>
      <c r="Z142">
        <v>0.27526807103765399</v>
      </c>
      <c r="AA142">
        <v>149.00953752777301</v>
      </c>
      <c r="AB142">
        <v>7.4755725968045903</v>
      </c>
      <c r="AC142">
        <v>1.3071934070925499</v>
      </c>
      <c r="AD142">
        <v>3.9500446433270202</v>
      </c>
      <c r="AE142">
        <v>0.91932474689523502</v>
      </c>
      <c r="AF142">
        <v>31.95</v>
      </c>
      <c r="AG142">
        <v>9.8619671371257198E-2</v>
      </c>
      <c r="AH142">
        <v>112.4995</v>
      </c>
      <c r="AI142">
        <v>2.9120689689305701</v>
      </c>
      <c r="AJ142">
        <v>1733467.726</v>
      </c>
      <c r="AK142">
        <v>0.57839845713633198</v>
      </c>
      <c r="AL142">
        <v>99730767.386999995</v>
      </c>
      <c r="AM142">
        <v>7173.1029283999997</v>
      </c>
    </row>
    <row r="143" spans="1:39" ht="14.5" x14ac:dyDescent="0.35">
      <c r="A143" t="s">
        <v>300</v>
      </c>
      <c r="B143">
        <v>1219218.7894736801</v>
      </c>
      <c r="C143">
        <v>0.38795822818668102</v>
      </c>
      <c r="D143">
        <v>1192382.1578947401</v>
      </c>
      <c r="E143">
        <v>3.09566617101136E-3</v>
      </c>
      <c r="F143">
        <v>0.79076685331046404</v>
      </c>
      <c r="G143">
        <v>105.15</v>
      </c>
      <c r="H143">
        <v>86.57773005</v>
      </c>
      <c r="I143">
        <v>11.401257149999999</v>
      </c>
      <c r="J143">
        <v>8.7605240000000304</v>
      </c>
      <c r="K143">
        <v>12970.299367912099</v>
      </c>
      <c r="L143">
        <v>2937.9597138499998</v>
      </c>
      <c r="M143">
        <v>3589.62385594955</v>
      </c>
      <c r="N143">
        <v>0.27729126444774399</v>
      </c>
      <c r="O143">
        <v>0.153016367457567</v>
      </c>
      <c r="P143">
        <v>2.3719323931328001E-2</v>
      </c>
      <c r="Q143">
        <v>10615.657391607099</v>
      </c>
      <c r="R143">
        <v>185.57050000000001</v>
      </c>
      <c r="S143">
        <v>70268.953128325898</v>
      </c>
      <c r="T143">
        <v>15.843574275006</v>
      </c>
      <c r="U143">
        <v>15.832040727648</v>
      </c>
      <c r="V143">
        <v>21.183499999999999</v>
      </c>
      <c r="W143">
        <v>138.690948797413</v>
      </c>
      <c r="X143">
        <v>0.118695457310381</v>
      </c>
      <c r="Y143">
        <v>0.15956131843433199</v>
      </c>
      <c r="Z143">
        <v>0.28448104687539799</v>
      </c>
      <c r="AA143">
        <v>159.407767843855</v>
      </c>
      <c r="AB143">
        <v>7.1671681382672503</v>
      </c>
      <c r="AC143">
        <v>1.30329832089775</v>
      </c>
      <c r="AD143">
        <v>3.4881853501435698</v>
      </c>
      <c r="AE143">
        <v>1.0497987469141099</v>
      </c>
      <c r="AF143">
        <v>25.95</v>
      </c>
      <c r="AG143">
        <v>5.31721668422242E-2</v>
      </c>
      <c r="AH143">
        <v>67.669499999999999</v>
      </c>
      <c r="AI143">
        <v>2.9003397043008401</v>
      </c>
      <c r="AJ143">
        <v>728347.91850000003</v>
      </c>
      <c r="AK143">
        <v>0.574545167382012</v>
      </c>
      <c r="AL143">
        <v>38106217.019500002</v>
      </c>
      <c r="AM143">
        <v>2937.9597138499998</v>
      </c>
    </row>
    <row r="144" spans="1:39" ht="14.5" x14ac:dyDescent="0.35">
      <c r="A144" t="s">
        <v>301</v>
      </c>
      <c r="B144">
        <v>1032585.45</v>
      </c>
      <c r="C144">
        <v>0.34730770852333598</v>
      </c>
      <c r="D144">
        <v>916680.35</v>
      </c>
      <c r="E144">
        <v>4.0703137806333504E-3</v>
      </c>
      <c r="F144">
        <v>0.75034730245015402</v>
      </c>
      <c r="G144">
        <v>90.8</v>
      </c>
      <c r="H144">
        <v>82.769513799999999</v>
      </c>
      <c r="I144">
        <v>8.1707904500000001</v>
      </c>
      <c r="J144">
        <v>-28.480456449999998</v>
      </c>
      <c r="K144">
        <v>13086.980856083699</v>
      </c>
      <c r="L144">
        <v>2401.9046771500002</v>
      </c>
      <c r="M144">
        <v>2981.6649986262701</v>
      </c>
      <c r="N144">
        <v>0.38907159879835601</v>
      </c>
      <c r="O144">
        <v>0.16700818332473299</v>
      </c>
      <c r="P144">
        <v>1.6046791830112699E-2</v>
      </c>
      <c r="Q144">
        <v>10542.324688549001</v>
      </c>
      <c r="R144">
        <v>155.3075</v>
      </c>
      <c r="S144">
        <v>65890.834212771399</v>
      </c>
      <c r="T144">
        <v>15.881074642242</v>
      </c>
      <c r="U144">
        <v>15.465477695217601</v>
      </c>
      <c r="V144">
        <v>17.943999999999999</v>
      </c>
      <c r="W144">
        <v>133.85558833872</v>
      </c>
      <c r="X144">
        <v>0.11847261700199201</v>
      </c>
      <c r="Y144">
        <v>0.157575404578675</v>
      </c>
      <c r="Z144">
        <v>0.290955362602834</v>
      </c>
      <c r="AA144">
        <v>164.02153830162001</v>
      </c>
      <c r="AB144">
        <v>7.5404226971442299</v>
      </c>
      <c r="AC144">
        <v>1.287255532928</v>
      </c>
      <c r="AD144">
        <v>3.5548045075680701</v>
      </c>
      <c r="AE144">
        <v>1.14196945313775</v>
      </c>
      <c r="AF144">
        <v>49.2</v>
      </c>
      <c r="AG144">
        <v>2.8825134323796801E-2</v>
      </c>
      <c r="AH144">
        <v>29.274000000000001</v>
      </c>
      <c r="AI144">
        <v>2.9146162015231001</v>
      </c>
      <c r="AJ144">
        <v>540241.60499999998</v>
      </c>
      <c r="AK144">
        <v>0.56533860704899397</v>
      </c>
      <c r="AL144">
        <v>31433680.528000001</v>
      </c>
      <c r="AM144">
        <v>2401.9046771500002</v>
      </c>
    </row>
    <row r="145" spans="1:39" ht="14.5" x14ac:dyDescent="0.35">
      <c r="A145" t="s">
        <v>302</v>
      </c>
      <c r="B145">
        <v>1748744.35</v>
      </c>
      <c r="C145">
        <v>0.31380161841455301</v>
      </c>
      <c r="D145">
        <v>643088.25</v>
      </c>
      <c r="E145">
        <v>2.2269488607068498E-3</v>
      </c>
      <c r="F145">
        <v>0.72125125465541096</v>
      </c>
      <c r="G145">
        <v>239.36842105263199</v>
      </c>
      <c r="H145">
        <v>3351.7858267500001</v>
      </c>
      <c r="I145">
        <v>1199.5050888000001</v>
      </c>
      <c r="J145">
        <v>-272.87721514999998</v>
      </c>
      <c r="K145">
        <v>18159.831819304902</v>
      </c>
      <c r="L145">
        <v>12814.443908650001</v>
      </c>
      <c r="M145">
        <v>18551.088962195099</v>
      </c>
      <c r="N145">
        <v>0.86127659154604097</v>
      </c>
      <c r="O145">
        <v>0.191632501238886</v>
      </c>
      <c r="P145">
        <v>0.10380857863852</v>
      </c>
      <c r="Q145">
        <v>12544.1771484807</v>
      </c>
      <c r="R145">
        <v>898.11350000000004</v>
      </c>
      <c r="S145">
        <v>71066.126396051302</v>
      </c>
      <c r="T145">
        <v>13.266140638126499</v>
      </c>
      <c r="U145">
        <v>14.268178697514299</v>
      </c>
      <c r="V145">
        <v>126.5625</v>
      </c>
      <c r="W145">
        <v>101.249927179457</v>
      </c>
      <c r="X145">
        <v>0.115049327072441</v>
      </c>
      <c r="Y145">
        <v>0.15260621133386701</v>
      </c>
      <c r="Z145">
        <v>0.27425088486481602</v>
      </c>
      <c r="AA145">
        <v>215.82600226086299</v>
      </c>
      <c r="AB145">
        <v>7.5988287249237096</v>
      </c>
      <c r="AC145">
        <v>1.4082233386082099</v>
      </c>
      <c r="AD145">
        <v>3.4161266328745001</v>
      </c>
      <c r="AE145">
        <v>0.81160451764243002</v>
      </c>
      <c r="AF145">
        <v>44.210526315789501</v>
      </c>
      <c r="AG145">
        <v>0.18539311240091499</v>
      </c>
      <c r="AH145">
        <v>114.191578947368</v>
      </c>
      <c r="AI145">
        <v>3.4378595367026299</v>
      </c>
      <c r="AJ145">
        <v>2689839.361</v>
      </c>
      <c r="AK145">
        <v>0.57315551256257602</v>
      </c>
      <c r="AL145">
        <v>232708146.23899999</v>
      </c>
      <c r="AM145">
        <v>12814.443908650001</v>
      </c>
    </row>
    <row r="146" spans="1:39" ht="14.5" x14ac:dyDescent="0.35">
      <c r="A146" t="s">
        <v>303</v>
      </c>
      <c r="B146">
        <v>951356.2</v>
      </c>
      <c r="C146">
        <v>0.46573808004696299</v>
      </c>
      <c r="D146">
        <v>941461.3</v>
      </c>
      <c r="E146">
        <v>7.2823670536997596E-3</v>
      </c>
      <c r="F146">
        <v>0.68877445761154898</v>
      </c>
      <c r="G146">
        <v>30.65</v>
      </c>
      <c r="H146">
        <v>44.338416649999999</v>
      </c>
      <c r="I146">
        <v>1.7088977000000001</v>
      </c>
      <c r="J146">
        <v>62.696644450000001</v>
      </c>
      <c r="K146">
        <v>12910.295972399501</v>
      </c>
      <c r="L146">
        <v>1259.1391431500001</v>
      </c>
      <c r="M146">
        <v>1569.2064055252099</v>
      </c>
      <c r="N146">
        <v>0.451797884645883</v>
      </c>
      <c r="O146">
        <v>0.15981381183701901</v>
      </c>
      <c r="P146">
        <v>7.3686799036273799E-3</v>
      </c>
      <c r="Q146">
        <v>10359.286675903701</v>
      </c>
      <c r="R146">
        <v>85.857500000000002</v>
      </c>
      <c r="S146">
        <v>60429.3507497889</v>
      </c>
      <c r="T146">
        <v>14.950353783886101</v>
      </c>
      <c r="U146">
        <v>14.665453142124999</v>
      </c>
      <c r="V146">
        <v>12.486000000000001</v>
      </c>
      <c r="W146">
        <v>100.844076818036</v>
      </c>
      <c r="X146">
        <v>0.116894042660518</v>
      </c>
      <c r="Y146">
        <v>0.15544473629206901</v>
      </c>
      <c r="Z146">
        <v>0.29271924190445198</v>
      </c>
      <c r="AA146">
        <v>177.77709573860301</v>
      </c>
      <c r="AB146">
        <v>7.0046959719199897</v>
      </c>
      <c r="AC146">
        <v>1.57696767779291</v>
      </c>
      <c r="AD146">
        <v>3.3584875523853199</v>
      </c>
      <c r="AE146">
        <v>0.999348358757009</v>
      </c>
      <c r="AF146">
        <v>15.45</v>
      </c>
      <c r="AG146">
        <v>2.4095705315013E-2</v>
      </c>
      <c r="AH146">
        <v>40.253999999999998</v>
      </c>
      <c r="AI146">
        <v>3.0957249100894901</v>
      </c>
      <c r="AJ146">
        <v>267808.92631578899</v>
      </c>
      <c r="AK146">
        <v>0.54332094303351197</v>
      </c>
      <c r="AL146">
        <v>16255859.0085</v>
      </c>
      <c r="AM146">
        <v>1259.1391431500001</v>
      </c>
    </row>
    <row r="147" spans="1:39" ht="14.5" x14ac:dyDescent="0.35">
      <c r="A147" t="s">
        <v>304</v>
      </c>
      <c r="B147">
        <v>1737212.2105263199</v>
      </c>
      <c r="C147">
        <v>0.33519685614063</v>
      </c>
      <c r="D147">
        <v>1898744.1052631601</v>
      </c>
      <c r="E147">
        <v>6.3759796495752004E-3</v>
      </c>
      <c r="F147">
        <v>0.77580913519114303</v>
      </c>
      <c r="G147">
        <v>146.6</v>
      </c>
      <c r="H147">
        <v>129.66869335000001</v>
      </c>
      <c r="I147">
        <v>12.64655535</v>
      </c>
      <c r="J147">
        <v>-50.394802249999998</v>
      </c>
      <c r="K147">
        <v>13135.7520623285</v>
      </c>
      <c r="L147">
        <v>4106.9848213499999</v>
      </c>
      <c r="M147">
        <v>5062.1127847609796</v>
      </c>
      <c r="N147">
        <v>0.28081296145888901</v>
      </c>
      <c r="O147">
        <v>0.15630419826801001</v>
      </c>
      <c r="P147">
        <v>2.5359771068197999E-2</v>
      </c>
      <c r="Q147">
        <v>10657.2762462754</v>
      </c>
      <c r="R147">
        <v>250.60300000000001</v>
      </c>
      <c r="S147">
        <v>71127.368696703605</v>
      </c>
      <c r="T147">
        <v>15.6360857611441</v>
      </c>
      <c r="U147">
        <v>16.388410439420099</v>
      </c>
      <c r="V147">
        <v>27.593</v>
      </c>
      <c r="W147">
        <v>148.84154754285501</v>
      </c>
      <c r="X147">
        <v>0.120674433065025</v>
      </c>
      <c r="Y147">
        <v>0.159384260718656</v>
      </c>
      <c r="Z147">
        <v>0.28612228264198603</v>
      </c>
      <c r="AA147">
        <v>131.21178271675799</v>
      </c>
      <c r="AB147">
        <v>7.8703916124559496</v>
      </c>
      <c r="AC147">
        <v>1.5103471688197601</v>
      </c>
      <c r="AD147">
        <v>4.1422408639100601</v>
      </c>
      <c r="AE147">
        <v>1.0154656059010501</v>
      </c>
      <c r="AF147">
        <v>32.799999999999997</v>
      </c>
      <c r="AG147">
        <v>5.9136004120882497E-2</v>
      </c>
      <c r="AH147">
        <v>73.624499999999998</v>
      </c>
      <c r="AI147">
        <v>3.4692524429769902</v>
      </c>
      <c r="AJ147">
        <v>650674.31499999994</v>
      </c>
      <c r="AK147">
        <v>0.56555257308446505</v>
      </c>
      <c r="AL147">
        <v>53948334.336999997</v>
      </c>
      <c r="AM147">
        <v>4106.9848213499999</v>
      </c>
    </row>
    <row r="148" spans="1:39" ht="14.5" x14ac:dyDescent="0.35">
      <c r="A148" t="s">
        <v>305</v>
      </c>
      <c r="B148">
        <v>4343364.2105263202</v>
      </c>
      <c r="C148">
        <v>0.431170236937993</v>
      </c>
      <c r="D148">
        <v>4240254.9473684197</v>
      </c>
      <c r="E148">
        <v>2.8935743904762801E-3</v>
      </c>
      <c r="F148">
        <v>0.77754213516703397</v>
      </c>
      <c r="G148">
        <v>86.473684210526301</v>
      </c>
      <c r="H148">
        <v>38.966658947368401</v>
      </c>
      <c r="I148">
        <v>0.105263157894737</v>
      </c>
      <c r="J148">
        <v>-9.0455341052631599</v>
      </c>
      <c r="K148">
        <v>14373.2639664167</v>
      </c>
      <c r="L148">
        <v>4419.8876841578904</v>
      </c>
      <c r="M148">
        <v>5195.5701044041598</v>
      </c>
      <c r="N148">
        <v>7.5101163312188704E-2</v>
      </c>
      <c r="O148">
        <v>0.116068278206975</v>
      </c>
      <c r="P148">
        <v>2.9700975123965401E-2</v>
      </c>
      <c r="Q148">
        <v>12227.3804625337</v>
      </c>
      <c r="R148">
        <v>285.38789473684199</v>
      </c>
      <c r="S148">
        <v>81032.046662252804</v>
      </c>
      <c r="T148">
        <v>15.1391365768105</v>
      </c>
      <c r="U148">
        <v>15.4872990959673</v>
      </c>
      <c r="V148">
        <v>29.467368421052601</v>
      </c>
      <c r="W148">
        <v>149.99261627313001</v>
      </c>
      <c r="X148">
        <v>0.114223887419687</v>
      </c>
      <c r="Y148">
        <v>0.14147018806752501</v>
      </c>
      <c r="Z148">
        <v>0.26181567836334602</v>
      </c>
      <c r="AA148">
        <v>163.96980128268501</v>
      </c>
      <c r="AB148">
        <v>7.3838967957057404</v>
      </c>
      <c r="AC148">
        <v>1.2807729207193099</v>
      </c>
      <c r="AD148">
        <v>3.4103981674724602</v>
      </c>
      <c r="AE148">
        <v>0.90100211299748501</v>
      </c>
      <c r="AF148">
        <v>19.210526315789501</v>
      </c>
      <c r="AG148">
        <v>0.12186228924725</v>
      </c>
      <c r="AH148">
        <v>120.083125</v>
      </c>
      <c r="AI148">
        <v>3.4615446193968298</v>
      </c>
      <c r="AJ148">
        <v>1005384.1352941199</v>
      </c>
      <c r="AK148">
        <v>0.48523784695093503</v>
      </c>
      <c r="AL148">
        <v>63528212.3863158</v>
      </c>
      <c r="AM148">
        <v>4419.8876841578904</v>
      </c>
    </row>
    <row r="149" spans="1:39" ht="14.5" x14ac:dyDescent="0.35">
      <c r="A149" t="s">
        <v>306</v>
      </c>
      <c r="B149">
        <v>528767.69999999995</v>
      </c>
      <c r="C149">
        <v>0.35840843934390099</v>
      </c>
      <c r="D149">
        <v>382111.5</v>
      </c>
      <c r="E149">
        <v>4.8335279319814796E-3</v>
      </c>
      <c r="F149">
        <v>0.7608768737328</v>
      </c>
      <c r="G149">
        <v>68.599999999999994</v>
      </c>
      <c r="H149">
        <v>66.875249999999994</v>
      </c>
      <c r="I149">
        <v>4.5444377999999999</v>
      </c>
      <c r="J149">
        <v>-20.386892249999999</v>
      </c>
      <c r="K149">
        <v>12557.452675136299</v>
      </c>
      <c r="L149">
        <v>2130.94922185</v>
      </c>
      <c r="M149">
        <v>2637.3078098794999</v>
      </c>
      <c r="N149">
        <v>0.42549910941229602</v>
      </c>
      <c r="O149">
        <v>0.158395109601424</v>
      </c>
      <c r="P149">
        <v>2.2516565462007799E-2</v>
      </c>
      <c r="Q149">
        <v>10146.4432427107</v>
      </c>
      <c r="R149">
        <v>136.19049999999999</v>
      </c>
      <c r="S149">
        <v>63770.612865801901</v>
      </c>
      <c r="T149">
        <v>14.552042910481999</v>
      </c>
      <c r="U149">
        <v>15.6468272151875</v>
      </c>
      <c r="V149">
        <v>15.762</v>
      </c>
      <c r="W149">
        <v>135.195357305545</v>
      </c>
      <c r="X149">
        <v>0.112863580589891</v>
      </c>
      <c r="Y149">
        <v>0.17385518648080101</v>
      </c>
      <c r="Z149">
        <v>0.294325751136852</v>
      </c>
      <c r="AA149">
        <v>180.193617972108</v>
      </c>
      <c r="AB149">
        <v>7.0493060104543597</v>
      </c>
      <c r="AC149">
        <v>1.31470602053292</v>
      </c>
      <c r="AD149">
        <v>3.1504595145962702</v>
      </c>
      <c r="AE149">
        <v>1.18050786565902</v>
      </c>
      <c r="AF149">
        <v>53.1</v>
      </c>
      <c r="AG149">
        <v>1.8585222382109998E-2</v>
      </c>
      <c r="AH149">
        <v>21.436499999999999</v>
      </c>
      <c r="AI149">
        <v>3.1796035867977599</v>
      </c>
      <c r="AJ149">
        <v>422624.82449999999</v>
      </c>
      <c r="AK149">
        <v>0.580414398629989</v>
      </c>
      <c r="AL149">
        <v>26759294.006499998</v>
      </c>
      <c r="AM149">
        <v>2130.94922185</v>
      </c>
    </row>
    <row r="150" spans="1:39" ht="14.5" x14ac:dyDescent="0.35">
      <c r="A150" t="s">
        <v>308</v>
      </c>
      <c r="B150">
        <v>1433629.4736842101</v>
      </c>
      <c r="C150">
        <v>0.48085445468883398</v>
      </c>
      <c r="D150">
        <v>1327047.94736842</v>
      </c>
      <c r="E150">
        <v>1.18030729312586E-3</v>
      </c>
      <c r="F150">
        <v>0.77468354472609302</v>
      </c>
      <c r="G150">
        <v>84.25</v>
      </c>
      <c r="H150">
        <v>78.993633750000001</v>
      </c>
      <c r="I150">
        <v>5.9338350999999996</v>
      </c>
      <c r="J150">
        <v>-5.2368563500000098</v>
      </c>
      <c r="K150">
        <v>13165.9292032593</v>
      </c>
      <c r="L150">
        <v>2764.4654135000001</v>
      </c>
      <c r="M150">
        <v>3344.1176770615298</v>
      </c>
      <c r="N150">
        <v>0.29354140494476499</v>
      </c>
      <c r="O150">
        <v>0.14184021533970301</v>
      </c>
      <c r="P150">
        <v>2.3085312186706401E-2</v>
      </c>
      <c r="Q150">
        <v>10883.814337234</v>
      </c>
      <c r="R150">
        <v>174.79150000000001</v>
      </c>
      <c r="S150">
        <v>70356.271037207203</v>
      </c>
      <c r="T150">
        <v>15.4770111818939</v>
      </c>
      <c r="U150">
        <v>15.8157886024206</v>
      </c>
      <c r="V150">
        <v>20.076000000000001</v>
      </c>
      <c r="W150">
        <v>137.70001063458901</v>
      </c>
      <c r="X150">
        <v>0.11560277866684</v>
      </c>
      <c r="Y150">
        <v>0.15744476303845001</v>
      </c>
      <c r="Z150">
        <v>0.27789807829183799</v>
      </c>
      <c r="AA150">
        <v>156.76962275730099</v>
      </c>
      <c r="AB150">
        <v>7.4513070227294902</v>
      </c>
      <c r="AC150">
        <v>1.37138348952269</v>
      </c>
      <c r="AD150">
        <v>3.6637090323089798</v>
      </c>
      <c r="AE150">
        <v>1.0485084561022699</v>
      </c>
      <c r="AF150">
        <v>32.299999999999997</v>
      </c>
      <c r="AG150">
        <v>5.22870849768165E-2</v>
      </c>
      <c r="AH150">
        <v>53.17</v>
      </c>
      <c r="AI150">
        <v>2.9976517757808199</v>
      </c>
      <c r="AJ150">
        <v>696101.83499999996</v>
      </c>
      <c r="AK150">
        <v>0.60938052639843199</v>
      </c>
      <c r="AL150">
        <v>36396755.919</v>
      </c>
      <c r="AM150">
        <v>2764.4654135000001</v>
      </c>
    </row>
    <row r="151" spans="1:39" ht="14.5" x14ac:dyDescent="0.35">
      <c r="A151" t="s">
        <v>309</v>
      </c>
      <c r="B151">
        <v>858117.6</v>
      </c>
      <c r="C151">
        <v>0.407770763889517</v>
      </c>
      <c r="D151">
        <v>880607.1</v>
      </c>
      <c r="E151">
        <v>7.0915055134167203E-3</v>
      </c>
      <c r="F151">
        <v>0.75915295829456997</v>
      </c>
      <c r="G151">
        <v>74.349999999999994</v>
      </c>
      <c r="H151">
        <v>62.822498600000003</v>
      </c>
      <c r="I151">
        <v>3.4399375000000001</v>
      </c>
      <c r="J151">
        <v>-11.37612755</v>
      </c>
      <c r="K151">
        <v>12838.2664925101</v>
      </c>
      <c r="L151">
        <v>2085.46970065</v>
      </c>
      <c r="M151">
        <v>2561.7905184414999</v>
      </c>
      <c r="N151">
        <v>0.37408934706979502</v>
      </c>
      <c r="O151">
        <v>0.160612293789549</v>
      </c>
      <c r="P151">
        <v>1.6210818258094499E-2</v>
      </c>
      <c r="Q151">
        <v>10451.211988749301</v>
      </c>
      <c r="R151">
        <v>134.446</v>
      </c>
      <c r="S151">
        <v>64747.241974473</v>
      </c>
      <c r="T151">
        <v>15.5727950255121</v>
      </c>
      <c r="U151">
        <v>15.5115786311977</v>
      </c>
      <c r="V151">
        <v>16.97</v>
      </c>
      <c r="W151">
        <v>122.891555724809</v>
      </c>
      <c r="X151">
        <v>0.114474652173812</v>
      </c>
      <c r="Y151">
        <v>0.16570255023375399</v>
      </c>
      <c r="Z151">
        <v>0.28474104146623502</v>
      </c>
      <c r="AA151">
        <v>179.95042070524099</v>
      </c>
      <c r="AB151">
        <v>6.5488736124902598</v>
      </c>
      <c r="AC151">
        <v>1.33653041859417</v>
      </c>
      <c r="AD151">
        <v>3.0919640474881298</v>
      </c>
      <c r="AE151">
        <v>1.1642356168488801</v>
      </c>
      <c r="AF151">
        <v>77.650000000000006</v>
      </c>
      <c r="AG151">
        <v>2.3664838174363E-2</v>
      </c>
      <c r="AH151">
        <v>15.8215</v>
      </c>
      <c r="AI151">
        <v>3.0714390598159098</v>
      </c>
      <c r="AJ151">
        <v>417119.99099999998</v>
      </c>
      <c r="AK151">
        <v>0.60417724263297501</v>
      </c>
      <c r="AL151">
        <v>26773815.778999999</v>
      </c>
      <c r="AM151">
        <v>2085.46970065</v>
      </c>
    </row>
    <row r="152" spans="1:39" ht="14.5" x14ac:dyDescent="0.35">
      <c r="A152" t="s">
        <v>311</v>
      </c>
      <c r="B152">
        <v>564989.15</v>
      </c>
      <c r="C152">
        <v>0.41081802309961502</v>
      </c>
      <c r="D152">
        <v>596667.05000000005</v>
      </c>
      <c r="E152">
        <v>4.1252726407534097E-3</v>
      </c>
      <c r="F152">
        <v>0.80201743293194905</v>
      </c>
      <c r="G152">
        <v>127.5</v>
      </c>
      <c r="H152">
        <v>83.190024500000007</v>
      </c>
      <c r="I152">
        <v>3.2385000000000002</v>
      </c>
      <c r="J152">
        <v>-16.138294850000001</v>
      </c>
      <c r="K152">
        <v>12780.8152200446</v>
      </c>
      <c r="L152">
        <v>4293.3901359000001</v>
      </c>
      <c r="M152">
        <v>5136.98520890903</v>
      </c>
      <c r="N152">
        <v>0.189744829205751</v>
      </c>
      <c r="O152">
        <v>0.137558754610172</v>
      </c>
      <c r="P152">
        <v>1.36753667361963E-2</v>
      </c>
      <c r="Q152">
        <v>10681.951331947401</v>
      </c>
      <c r="R152">
        <v>262.1755</v>
      </c>
      <c r="S152">
        <v>72696.555671677896</v>
      </c>
      <c r="T152">
        <v>14.8370080346943</v>
      </c>
      <c r="U152">
        <v>16.376015821081701</v>
      </c>
      <c r="V152">
        <v>27.826000000000001</v>
      </c>
      <c r="W152">
        <v>154.294190178251</v>
      </c>
      <c r="X152">
        <v>0.116518124377817</v>
      </c>
      <c r="Y152">
        <v>0.15575766358457999</v>
      </c>
      <c r="Z152">
        <v>0.27889897837580901</v>
      </c>
      <c r="AA152">
        <v>1677.52973105721</v>
      </c>
      <c r="AB152">
        <v>0.66869277965440299</v>
      </c>
      <c r="AC152">
        <v>0.109621850876421</v>
      </c>
      <c r="AD152">
        <v>0.31665641721765803</v>
      </c>
      <c r="AE152">
        <v>0.93994424060569204</v>
      </c>
      <c r="AF152">
        <v>31.5</v>
      </c>
      <c r="AG152">
        <v>9.2742021076802794E-2</v>
      </c>
      <c r="AH152">
        <v>83.813000000000002</v>
      </c>
      <c r="AI152">
        <v>2.9333789447623402</v>
      </c>
      <c r="AJ152">
        <v>1026415.3014999999</v>
      </c>
      <c r="AK152">
        <v>0.59463440758682196</v>
      </c>
      <c r="AL152">
        <v>54873025.994499996</v>
      </c>
      <c r="AM152">
        <v>4293.3901359000001</v>
      </c>
    </row>
    <row r="153" spans="1:39" ht="14.5" x14ac:dyDescent="0.35">
      <c r="A153" t="s">
        <v>312</v>
      </c>
      <c r="B153">
        <v>934195</v>
      </c>
      <c r="C153">
        <v>0.44545012394949102</v>
      </c>
      <c r="D153">
        <v>881571.2</v>
      </c>
      <c r="E153">
        <v>4.8042385702567704E-3</v>
      </c>
      <c r="F153">
        <v>0.74450884006715101</v>
      </c>
      <c r="G153">
        <v>92.8333333333333</v>
      </c>
      <c r="H153">
        <v>65.794234349999996</v>
      </c>
      <c r="I153">
        <v>0.55127429999999999</v>
      </c>
      <c r="J153">
        <v>18.233231400000001</v>
      </c>
      <c r="K153">
        <v>12774.9331719289</v>
      </c>
      <c r="L153">
        <v>2102.7629762500001</v>
      </c>
      <c r="M153">
        <v>2547.7618443136498</v>
      </c>
      <c r="N153">
        <v>0.33861602362802201</v>
      </c>
      <c r="O153">
        <v>0.15028850128110099</v>
      </c>
      <c r="P153">
        <v>4.12765332946783E-3</v>
      </c>
      <c r="Q153">
        <v>10543.629326247599</v>
      </c>
      <c r="R153">
        <v>131.5805</v>
      </c>
      <c r="S153">
        <v>65109.923617101304</v>
      </c>
      <c r="T153">
        <v>15.2340202385612</v>
      </c>
      <c r="U153">
        <v>15.980810045941499</v>
      </c>
      <c r="V153">
        <v>15.095499999999999</v>
      </c>
      <c r="W153">
        <v>139.29733869365</v>
      </c>
      <c r="X153">
        <v>0.11427089001855401</v>
      </c>
      <c r="Y153">
        <v>0.171780850563787</v>
      </c>
      <c r="Z153">
        <v>0.29232984722482402</v>
      </c>
      <c r="AA153">
        <v>162.411481397225</v>
      </c>
      <c r="AB153">
        <v>6.9335200300662203</v>
      </c>
      <c r="AC153">
        <v>1.4048507881914301</v>
      </c>
      <c r="AD153">
        <v>3.0805574167999801</v>
      </c>
      <c r="AE153">
        <v>1.25370302610101</v>
      </c>
      <c r="AF153">
        <v>85.65</v>
      </c>
      <c r="AG153">
        <v>2.22773060005792E-2</v>
      </c>
      <c r="AH153">
        <v>16.0352631578947</v>
      </c>
      <c r="AI153">
        <v>3.2046023592600301</v>
      </c>
      <c r="AJ153">
        <v>444017.99650000001</v>
      </c>
      <c r="AK153">
        <v>0.60815038383055198</v>
      </c>
      <c r="AL153">
        <v>26862656.498</v>
      </c>
      <c r="AM153">
        <v>2102.7629762500001</v>
      </c>
    </row>
    <row r="154" spans="1:39" ht="14.5" x14ac:dyDescent="0.35">
      <c r="A154" t="s">
        <v>313</v>
      </c>
      <c r="B154">
        <v>253301.65</v>
      </c>
      <c r="C154">
        <v>0.306914875366611</v>
      </c>
      <c r="D154">
        <v>-23240.9</v>
      </c>
      <c r="E154">
        <v>3.3002032089706401E-3</v>
      </c>
      <c r="F154">
        <v>0.74900063067537603</v>
      </c>
      <c r="G154">
        <v>73.7777777777778</v>
      </c>
      <c r="H154">
        <v>721.64641534999998</v>
      </c>
      <c r="I154">
        <v>362.99123885</v>
      </c>
      <c r="J154">
        <v>-291.27258955000002</v>
      </c>
      <c r="K154">
        <v>16732.652918727901</v>
      </c>
      <c r="L154">
        <v>4011.41785445</v>
      </c>
      <c r="M154">
        <v>5878.7957477188002</v>
      </c>
      <c r="N154">
        <v>0.99673076511202796</v>
      </c>
      <c r="O154">
        <v>0.19156694972515201</v>
      </c>
      <c r="P154">
        <v>4.8577032889713101E-2</v>
      </c>
      <c r="Q154">
        <v>11417.5871302462</v>
      </c>
      <c r="R154">
        <v>297.46550000000002</v>
      </c>
      <c r="S154">
        <v>64154.014357967601</v>
      </c>
      <c r="T154">
        <v>13.193798944751601</v>
      </c>
      <c r="U154">
        <v>13.4853213379367</v>
      </c>
      <c r="V154">
        <v>43.258499999999998</v>
      </c>
      <c r="W154">
        <v>92.731321114925393</v>
      </c>
      <c r="X154">
        <v>0.11590481404903701</v>
      </c>
      <c r="Y154">
        <v>0.156325478746562</v>
      </c>
      <c r="Z154">
        <v>0.278963118711191</v>
      </c>
      <c r="AA154">
        <v>198.42961488466901</v>
      </c>
      <c r="AB154">
        <v>7.9967372796768199</v>
      </c>
      <c r="AC154">
        <v>1.5047774817361299</v>
      </c>
      <c r="AD154">
        <v>3.5488813413483999</v>
      </c>
      <c r="AE154">
        <v>0.902817791664284</v>
      </c>
      <c r="AF154">
        <v>14.473684210526301</v>
      </c>
      <c r="AG154">
        <v>0.129662272420423</v>
      </c>
      <c r="AH154">
        <v>120.93105263157901</v>
      </c>
      <c r="AI154">
        <v>3.43612301263693</v>
      </c>
      <c r="AJ154">
        <v>769888.22600000096</v>
      </c>
      <c r="AK154">
        <v>0.63172537401788398</v>
      </c>
      <c r="AL154">
        <v>67121662.670499995</v>
      </c>
      <c r="AM154">
        <v>4011.41785445</v>
      </c>
    </row>
    <row r="155" spans="1:39" ht="14.5" x14ac:dyDescent="0.35">
      <c r="A155" t="s">
        <v>314</v>
      </c>
      <c r="B155">
        <v>465437.4</v>
      </c>
      <c r="C155">
        <v>0.394113468857403</v>
      </c>
      <c r="D155">
        <v>115955.05</v>
      </c>
      <c r="E155">
        <v>4.5621013916054302E-3</v>
      </c>
      <c r="F155">
        <v>0.72405542549816504</v>
      </c>
      <c r="G155">
        <v>47.411764705882398</v>
      </c>
      <c r="H155">
        <v>513.10920524999995</v>
      </c>
      <c r="I155">
        <v>274.07102155000001</v>
      </c>
      <c r="J155">
        <v>-117.4716513</v>
      </c>
      <c r="K155">
        <v>17598.862371339699</v>
      </c>
      <c r="L155">
        <v>2724.9642948000001</v>
      </c>
      <c r="M155">
        <v>3982.6416984870202</v>
      </c>
      <c r="N155">
        <v>0.99245406538381498</v>
      </c>
      <c r="O155">
        <v>0.18950810696325199</v>
      </c>
      <c r="P155">
        <v>4.14203462281637E-2</v>
      </c>
      <c r="Q155">
        <v>12041.3221227554</v>
      </c>
      <c r="R155">
        <v>204.042</v>
      </c>
      <c r="S155">
        <v>63963.510416972997</v>
      </c>
      <c r="T155">
        <v>13.0928926397506</v>
      </c>
      <c r="U155">
        <v>13.3549185697062</v>
      </c>
      <c r="V155">
        <v>32.076000000000001</v>
      </c>
      <c r="W155">
        <v>84.953369958847702</v>
      </c>
      <c r="X155">
        <v>0.114737623764239</v>
      </c>
      <c r="Y155">
        <v>0.15444714072515101</v>
      </c>
      <c r="Z155">
        <v>0.27743623744478402</v>
      </c>
      <c r="AA155">
        <v>209.61927871496201</v>
      </c>
      <c r="AB155">
        <v>8.4867749777422308</v>
      </c>
      <c r="AC155">
        <v>1.5466432807273001</v>
      </c>
      <c r="AD155">
        <v>3.6932068974180101</v>
      </c>
      <c r="AE155">
        <v>0.857311036978885</v>
      </c>
      <c r="AF155">
        <v>10.65</v>
      </c>
      <c r="AG155">
        <v>0.102479092564102</v>
      </c>
      <c r="AH155">
        <v>115.618947368421</v>
      </c>
      <c r="AI155">
        <v>3.4412022713123802</v>
      </c>
      <c r="AJ155">
        <v>528487.87250000006</v>
      </c>
      <c r="AK155">
        <v>0.63851142440786901</v>
      </c>
      <c r="AL155">
        <v>47956271.590999998</v>
      </c>
      <c r="AM155">
        <v>2724.9642948000001</v>
      </c>
    </row>
    <row r="156" spans="1:39" ht="14.5" x14ac:dyDescent="0.35">
      <c r="A156" t="s">
        <v>315</v>
      </c>
      <c r="B156">
        <v>1471582.5</v>
      </c>
      <c r="C156">
        <v>0.39822756559214201</v>
      </c>
      <c r="D156">
        <v>1432839.3</v>
      </c>
      <c r="E156">
        <v>3.76575822593825E-3</v>
      </c>
      <c r="F156">
        <v>0.75248008581048098</v>
      </c>
      <c r="G156">
        <v>63.55</v>
      </c>
      <c r="H156">
        <v>115.01063585</v>
      </c>
      <c r="I156">
        <v>6.5250000000000004</v>
      </c>
      <c r="J156">
        <v>50.356079000000001</v>
      </c>
      <c r="K156">
        <v>13146.2561705436</v>
      </c>
      <c r="L156">
        <v>2372.4857605000002</v>
      </c>
      <c r="M156">
        <v>2992.7990311252902</v>
      </c>
      <c r="N156">
        <v>0.51270522325227696</v>
      </c>
      <c r="O156">
        <v>0.15772705526002301</v>
      </c>
      <c r="P156">
        <v>1.4428525397255001E-2</v>
      </c>
      <c r="Q156">
        <v>10421.4500352778</v>
      </c>
      <c r="R156">
        <v>158.66749999999999</v>
      </c>
      <c r="S156">
        <v>66167.952119999405</v>
      </c>
      <c r="T156">
        <v>15.5573762742843</v>
      </c>
      <c r="U156">
        <v>14.952562815321301</v>
      </c>
      <c r="V156">
        <v>17.872</v>
      </c>
      <c r="W156">
        <v>132.74875562332099</v>
      </c>
      <c r="X156">
        <v>0.114315646409803</v>
      </c>
      <c r="Y156">
        <v>0.17005801647920299</v>
      </c>
      <c r="Z156">
        <v>0.29629427322628898</v>
      </c>
      <c r="AA156">
        <v>156.61293154471599</v>
      </c>
      <c r="AB156">
        <v>7.6078321959500999</v>
      </c>
      <c r="AC156">
        <v>1.39516261689336</v>
      </c>
      <c r="AD156">
        <v>4.0038323420899298</v>
      </c>
      <c r="AE156">
        <v>1.0791667699492</v>
      </c>
      <c r="AF156">
        <v>17.600000000000001</v>
      </c>
      <c r="AG156">
        <v>4.9351080147192798E-2</v>
      </c>
      <c r="AH156">
        <v>71.117500000000007</v>
      </c>
      <c r="AI156">
        <v>3.06382420482156</v>
      </c>
      <c r="AJ156">
        <v>523747.11900000001</v>
      </c>
      <c r="AK156">
        <v>0.58649163620788602</v>
      </c>
      <c r="AL156">
        <v>31189305.568500001</v>
      </c>
      <c r="AM156">
        <v>2372.4857605000002</v>
      </c>
    </row>
    <row r="157" spans="1:39" ht="14.5" x14ac:dyDescent="0.35">
      <c r="A157" t="s">
        <v>317</v>
      </c>
      <c r="B157">
        <v>627929.59999999998</v>
      </c>
      <c r="C157">
        <v>0.41891983571228902</v>
      </c>
      <c r="D157">
        <v>613927.94999999995</v>
      </c>
      <c r="E157">
        <v>6.7921313821980803E-3</v>
      </c>
      <c r="F157">
        <v>0.74458538444125999</v>
      </c>
      <c r="G157">
        <v>29.2</v>
      </c>
      <c r="H157">
        <v>32.557247799999999</v>
      </c>
      <c r="I157">
        <v>3.7977748500000001</v>
      </c>
      <c r="J157">
        <v>4.6079668500000297</v>
      </c>
      <c r="K157">
        <v>14925.0402260228</v>
      </c>
      <c r="L157">
        <v>1344.59598665</v>
      </c>
      <c r="M157">
        <v>1916.0537500426699</v>
      </c>
      <c r="N157">
        <v>0.93348328773996203</v>
      </c>
      <c r="O157">
        <v>0.18801669271664001</v>
      </c>
      <c r="P157">
        <v>9.6143336945456897E-4</v>
      </c>
      <c r="Q157">
        <v>10473.688010084799</v>
      </c>
      <c r="R157">
        <v>97.466499999999996</v>
      </c>
      <c r="S157">
        <v>61132.416353311099</v>
      </c>
      <c r="T157">
        <v>14.972836820856401</v>
      </c>
      <c r="U157">
        <v>13.795468049535</v>
      </c>
      <c r="V157">
        <v>12.757</v>
      </c>
      <c r="W157">
        <v>105.40064173786899</v>
      </c>
      <c r="X157">
        <v>0.105605868192108</v>
      </c>
      <c r="Y157">
        <v>0.20427934647766099</v>
      </c>
      <c r="Z157">
        <v>0.31362132542014198</v>
      </c>
      <c r="AA157">
        <v>191.16377897304201</v>
      </c>
      <c r="AB157">
        <v>8.5851659686182593</v>
      </c>
      <c r="AC157">
        <v>1.46907078348906</v>
      </c>
      <c r="AD157">
        <v>4.1260706070560396</v>
      </c>
      <c r="AE157">
        <v>1.22472289327784</v>
      </c>
      <c r="AF157">
        <v>106.5</v>
      </c>
      <c r="AG157">
        <v>2.2365428098618599E-2</v>
      </c>
      <c r="AH157">
        <v>7.7759999999999998</v>
      </c>
      <c r="AI157">
        <v>3.4986752730332999</v>
      </c>
      <c r="AJ157">
        <v>148073.87599999999</v>
      </c>
      <c r="AK157">
        <v>0.61444231194312005</v>
      </c>
      <c r="AL157">
        <v>20068149.188499998</v>
      </c>
      <c r="AM157">
        <v>1344.59598665</v>
      </c>
    </row>
    <row r="158" spans="1:39" ht="14.5" x14ac:dyDescent="0.35">
      <c r="A158" t="s">
        <v>318</v>
      </c>
      <c r="B158">
        <v>280531</v>
      </c>
      <c r="C158">
        <v>0.35831632429338101</v>
      </c>
      <c r="D158">
        <v>314382.59999999998</v>
      </c>
      <c r="E158">
        <v>6.6152704645129502E-3</v>
      </c>
      <c r="F158">
        <v>0.759184027054704</v>
      </c>
      <c r="G158">
        <v>33.75</v>
      </c>
      <c r="H158">
        <v>75.819377399999993</v>
      </c>
      <c r="I158">
        <v>21.365789150000001</v>
      </c>
      <c r="J158">
        <v>-62.471925550000002</v>
      </c>
      <c r="K158">
        <v>14709.535886658001</v>
      </c>
      <c r="L158">
        <v>1324.9078012499999</v>
      </c>
      <c r="M158">
        <v>1864.26964839221</v>
      </c>
      <c r="N158">
        <v>0.92425091960715</v>
      </c>
      <c r="O158">
        <v>0.187367933991928</v>
      </c>
      <c r="P158">
        <v>3.7936260887421499E-3</v>
      </c>
      <c r="Q158">
        <v>10453.8411950265</v>
      </c>
      <c r="R158">
        <v>94.93</v>
      </c>
      <c r="S158">
        <v>61190.049383756399</v>
      </c>
      <c r="T158">
        <v>14.003476245654699</v>
      </c>
      <c r="U158">
        <v>13.956681778679</v>
      </c>
      <c r="V158">
        <v>13.824</v>
      </c>
      <c r="W158">
        <v>95.841131456163197</v>
      </c>
      <c r="X158">
        <v>0.108363050495575</v>
      </c>
      <c r="Y158">
        <v>0.17966679546189801</v>
      </c>
      <c r="Z158">
        <v>0.29195630943344802</v>
      </c>
      <c r="AA158">
        <v>188.946053275418</v>
      </c>
      <c r="AB158">
        <v>8.7333822009690198</v>
      </c>
      <c r="AC158">
        <v>1.6047059912653401</v>
      </c>
      <c r="AD158">
        <v>3.8326030884079398</v>
      </c>
      <c r="AE158">
        <v>1.1068557953949301</v>
      </c>
      <c r="AF158">
        <v>27.75</v>
      </c>
      <c r="AG158">
        <v>3.7047047652460599E-2</v>
      </c>
      <c r="AH158">
        <v>46.233684210526299</v>
      </c>
      <c r="AI158">
        <v>3.30569337651094</v>
      </c>
      <c r="AJ158">
        <v>242271.89749999999</v>
      </c>
      <c r="AK158">
        <v>0.62490721517626402</v>
      </c>
      <c r="AL158">
        <v>19488778.848999999</v>
      </c>
      <c r="AM158">
        <v>1324.9078012499999</v>
      </c>
    </row>
    <row r="159" spans="1:39" ht="14.5" x14ac:dyDescent="0.35">
      <c r="A159" t="s">
        <v>319</v>
      </c>
      <c r="B159">
        <v>2302351.2000000002</v>
      </c>
      <c r="C159">
        <v>0.41875346959527299</v>
      </c>
      <c r="D159">
        <v>1756399.65</v>
      </c>
      <c r="E159">
        <v>3.1603458170664398E-3</v>
      </c>
      <c r="F159">
        <v>0.80648146211030003</v>
      </c>
      <c r="G159">
        <v>216.894736842105</v>
      </c>
      <c r="H159">
        <v>171.34123205</v>
      </c>
      <c r="I159">
        <v>10.614975899999999</v>
      </c>
      <c r="J159">
        <v>-10.28056035</v>
      </c>
      <c r="K159">
        <v>14135.861905989799</v>
      </c>
      <c r="L159">
        <v>7660.19116115</v>
      </c>
      <c r="M159">
        <v>9406.4674765305299</v>
      </c>
      <c r="N159">
        <v>0.22474755779352401</v>
      </c>
      <c r="O159">
        <v>0.14630323759854499</v>
      </c>
      <c r="P159">
        <v>5.2709627084473902E-2</v>
      </c>
      <c r="Q159">
        <v>11511.5907961911</v>
      </c>
      <c r="R159">
        <v>466.78050000000002</v>
      </c>
      <c r="S159">
        <v>78940.016260319404</v>
      </c>
      <c r="T159">
        <v>15.014444690812899</v>
      </c>
      <c r="U159">
        <v>16.410692308590399</v>
      </c>
      <c r="V159">
        <v>48.682499999999997</v>
      </c>
      <c r="W159">
        <v>157.349995607251</v>
      </c>
      <c r="X159">
        <v>0.11549592631033399</v>
      </c>
      <c r="Y159">
        <v>0.15128854905195399</v>
      </c>
      <c r="Z159">
        <v>0.27395791628067301</v>
      </c>
      <c r="AA159">
        <v>157.12675110568699</v>
      </c>
      <c r="AB159">
        <v>7.1730810937612901</v>
      </c>
      <c r="AC159">
        <v>1.22866107265747</v>
      </c>
      <c r="AD159">
        <v>3.90935181753026</v>
      </c>
      <c r="AE159">
        <v>0.89514433164882301</v>
      </c>
      <c r="AF159">
        <v>29.8</v>
      </c>
      <c r="AG159">
        <v>0.110688185395178</v>
      </c>
      <c r="AH159">
        <v>125.905789473684</v>
      </c>
      <c r="AI159">
        <v>3.0560385418412199</v>
      </c>
      <c r="AJ159">
        <v>1631326.1359999999</v>
      </c>
      <c r="AK159">
        <v>0.53804996100603797</v>
      </c>
      <c r="AL159">
        <v>108283404.42749999</v>
      </c>
      <c r="AM159">
        <v>7660.19116115</v>
      </c>
    </row>
    <row r="160" spans="1:39" ht="14.5" x14ac:dyDescent="0.35">
      <c r="A160" t="s">
        <v>320</v>
      </c>
      <c r="B160">
        <v>2066144.75</v>
      </c>
      <c r="C160">
        <v>0.47458595064548198</v>
      </c>
      <c r="D160">
        <v>1869101.55</v>
      </c>
      <c r="E160">
        <v>1.40190436522114E-3</v>
      </c>
      <c r="F160">
        <v>0.75896682300746998</v>
      </c>
      <c r="G160">
        <v>122.15</v>
      </c>
      <c r="H160">
        <v>279.27901869999999</v>
      </c>
      <c r="I160">
        <v>56.648696049999998</v>
      </c>
      <c r="J160">
        <v>-5.3681660499999904</v>
      </c>
      <c r="K160">
        <v>13573.7323259489</v>
      </c>
      <c r="L160">
        <v>3863.71568045</v>
      </c>
      <c r="M160">
        <v>4985.4075606152101</v>
      </c>
      <c r="N160">
        <v>0.53029790278496003</v>
      </c>
      <c r="O160">
        <v>0.16863641223572501</v>
      </c>
      <c r="P160">
        <v>3.5428339303697799E-2</v>
      </c>
      <c r="Q160">
        <v>10519.7101324908</v>
      </c>
      <c r="R160">
        <v>254.15</v>
      </c>
      <c r="S160">
        <v>67049.848321857193</v>
      </c>
      <c r="T160">
        <v>14.2118827464096</v>
      </c>
      <c r="U160">
        <v>15.2025012018493</v>
      </c>
      <c r="V160">
        <v>26.648</v>
      </c>
      <c r="W160">
        <v>144.99083159899399</v>
      </c>
      <c r="X160">
        <v>0.11373950428054699</v>
      </c>
      <c r="Y160">
        <v>0.160612311276985</v>
      </c>
      <c r="Z160">
        <v>0.27872602697072602</v>
      </c>
      <c r="AA160">
        <v>167.09890255817299</v>
      </c>
      <c r="AB160">
        <v>7.3097811748085402</v>
      </c>
      <c r="AC160">
        <v>1.24205091007882</v>
      </c>
      <c r="AD160">
        <v>3.52887774228491</v>
      </c>
      <c r="AE160">
        <v>1.0160221728241501</v>
      </c>
      <c r="AF160">
        <v>17.95</v>
      </c>
      <c r="AG160">
        <v>7.7432136836203203E-2</v>
      </c>
      <c r="AH160">
        <v>94.805999999999997</v>
      </c>
      <c r="AI160">
        <v>2.9715096273830799</v>
      </c>
      <c r="AJ160">
        <v>917627.88399999996</v>
      </c>
      <c r="AK160">
        <v>0.56945622463301704</v>
      </c>
      <c r="AL160">
        <v>52445042.43</v>
      </c>
      <c r="AM160">
        <v>3863.71568045</v>
      </c>
    </row>
    <row r="161" spans="1:39" ht="14.5" x14ac:dyDescent="0.35">
      <c r="A161" t="s">
        <v>321</v>
      </c>
      <c r="B161">
        <v>2058196.5</v>
      </c>
      <c r="C161">
        <v>0.36816402550232502</v>
      </c>
      <c r="D161">
        <v>2053294.85</v>
      </c>
      <c r="E161">
        <v>2.49716536923218E-3</v>
      </c>
      <c r="F161">
        <v>0.80476049438932995</v>
      </c>
      <c r="G161">
        <v>132</v>
      </c>
      <c r="H161">
        <v>85.461844299999996</v>
      </c>
      <c r="I161">
        <v>8.3902619000000005</v>
      </c>
      <c r="J161">
        <v>-12.830416</v>
      </c>
      <c r="K161">
        <v>13720.234773448999</v>
      </c>
      <c r="L161">
        <v>4810.9374753000002</v>
      </c>
      <c r="M161">
        <v>5702.9750530342699</v>
      </c>
      <c r="N161">
        <v>0.13605543545526599</v>
      </c>
      <c r="O161">
        <v>0.12469755313388101</v>
      </c>
      <c r="P161">
        <v>2.2290823088136801E-2</v>
      </c>
      <c r="Q161">
        <v>11574.168048724099</v>
      </c>
      <c r="R161">
        <v>296.48450000000003</v>
      </c>
      <c r="S161">
        <v>77625.182383902007</v>
      </c>
      <c r="T161">
        <v>15.5969367707249</v>
      </c>
      <c r="U161">
        <v>16.226607041177498</v>
      </c>
      <c r="V161">
        <v>29.427499999999998</v>
      </c>
      <c r="W161">
        <v>163.48441000085</v>
      </c>
      <c r="X161">
        <v>0.11556095199843</v>
      </c>
      <c r="Y161">
        <v>0.15487971839444201</v>
      </c>
      <c r="Z161">
        <v>0.277667830381923</v>
      </c>
      <c r="AA161">
        <v>146.50044894961999</v>
      </c>
      <c r="AB161">
        <v>7.9604487599043399</v>
      </c>
      <c r="AC161">
        <v>1.38122420898277</v>
      </c>
      <c r="AD161">
        <v>3.9568544497091001</v>
      </c>
      <c r="AE161">
        <v>0.937283099422766</v>
      </c>
      <c r="AF161">
        <v>24.9</v>
      </c>
      <c r="AG161">
        <v>9.3654833454919206E-2</v>
      </c>
      <c r="AH161">
        <v>112.577</v>
      </c>
      <c r="AI161">
        <v>2.9354490898503598</v>
      </c>
      <c r="AJ161">
        <v>1068568.5275000001</v>
      </c>
      <c r="AK161">
        <v>0.526238391789145</v>
      </c>
      <c r="AL161">
        <v>66007191.641500004</v>
      </c>
      <c r="AM161">
        <v>4810.9374753000002</v>
      </c>
    </row>
    <row r="162" spans="1:39" ht="14.5" x14ac:dyDescent="0.35">
      <c r="A162" t="s">
        <v>322</v>
      </c>
      <c r="B162">
        <v>-454623.9</v>
      </c>
      <c r="C162">
        <v>0.364751539134134</v>
      </c>
      <c r="D162">
        <v>-695268.85</v>
      </c>
      <c r="E162">
        <v>3.9887315272283301E-3</v>
      </c>
      <c r="F162">
        <v>0.731920758002778</v>
      </c>
      <c r="G162">
        <v>62.6111111111111</v>
      </c>
      <c r="H162">
        <v>680.69774719999998</v>
      </c>
      <c r="I162">
        <v>348.12319635</v>
      </c>
      <c r="J162">
        <v>-226.25021079999999</v>
      </c>
      <c r="K162">
        <v>17172.463109623601</v>
      </c>
      <c r="L162">
        <v>3499.7241614</v>
      </c>
      <c r="M162">
        <v>5143.3875265755096</v>
      </c>
      <c r="N162">
        <v>0.995950859540218</v>
      </c>
      <c r="O162">
        <v>0.19629683806999901</v>
      </c>
      <c r="P162">
        <v>4.3124200348300099E-2</v>
      </c>
      <c r="Q162">
        <v>11684.6890779614</v>
      </c>
      <c r="R162">
        <v>259.51749999999998</v>
      </c>
      <c r="S162">
        <v>64041.942612733197</v>
      </c>
      <c r="T162">
        <v>13.026481836485001</v>
      </c>
      <c r="U162">
        <v>13.485503526351801</v>
      </c>
      <c r="V162">
        <v>38.840499999999999</v>
      </c>
      <c r="W162">
        <v>90.105023400831598</v>
      </c>
      <c r="X162">
        <v>0.114419504443867</v>
      </c>
      <c r="Y162">
        <v>0.153751085028315</v>
      </c>
      <c r="Z162">
        <v>0.27508149514288999</v>
      </c>
      <c r="AA162">
        <v>200.662628713879</v>
      </c>
      <c r="AB162">
        <v>8.4111926023246095</v>
      </c>
      <c r="AC162">
        <v>1.5345705684551501</v>
      </c>
      <c r="AD162">
        <v>3.71351536676706</v>
      </c>
      <c r="AE162">
        <v>0.87345713392062896</v>
      </c>
      <c r="AF162">
        <v>12.3684210526316</v>
      </c>
      <c r="AG162">
        <v>0.12621856444447199</v>
      </c>
      <c r="AH162">
        <v>104.728888888889</v>
      </c>
      <c r="AI162">
        <v>3.4485929786475</v>
      </c>
      <c r="AJ162">
        <v>668974.05449999997</v>
      </c>
      <c r="AK162">
        <v>0.64254635402478</v>
      </c>
      <c r="AL162">
        <v>60098884.055500001</v>
      </c>
      <c r="AM162">
        <v>3499.7241614</v>
      </c>
    </row>
    <row r="163" spans="1:39" ht="14.5" x14ac:dyDescent="0.35">
      <c r="A163" t="s">
        <v>323</v>
      </c>
      <c r="B163">
        <v>1158319.6000000001</v>
      </c>
      <c r="C163">
        <v>0.46072689302016601</v>
      </c>
      <c r="D163">
        <v>1121040.75</v>
      </c>
      <c r="E163">
        <v>2.7168219277625802E-3</v>
      </c>
      <c r="F163">
        <v>0.75175130537595303</v>
      </c>
      <c r="G163">
        <v>39.9</v>
      </c>
      <c r="H163">
        <v>66.315923549999994</v>
      </c>
      <c r="I163">
        <v>5.9169341500000003</v>
      </c>
      <c r="J163">
        <v>76.707699450000007</v>
      </c>
      <c r="K163">
        <v>14511.851069529101</v>
      </c>
      <c r="L163">
        <v>1694.06938975</v>
      </c>
      <c r="M163">
        <v>2119.5103887134101</v>
      </c>
      <c r="N163">
        <v>0.41385229049175098</v>
      </c>
      <c r="O163">
        <v>0.15945912288744299</v>
      </c>
      <c r="P163">
        <v>3.0024565379524502E-2</v>
      </c>
      <c r="Q163">
        <v>11598.944179001201</v>
      </c>
      <c r="R163">
        <v>117.13249999999999</v>
      </c>
      <c r="S163">
        <v>70436.524862869002</v>
      </c>
      <c r="T163">
        <v>16.222653832198599</v>
      </c>
      <c r="U163">
        <v>14.4628466885792</v>
      </c>
      <c r="V163">
        <v>13.314</v>
      </c>
      <c r="W163">
        <v>127.23970179885799</v>
      </c>
      <c r="X163">
        <v>0.118873749775917</v>
      </c>
      <c r="Y163">
        <v>0.15154448763851799</v>
      </c>
      <c r="Z163">
        <v>0.28510685305025801</v>
      </c>
      <c r="AA163">
        <v>152.67757127597301</v>
      </c>
      <c r="AB163">
        <v>8.1471613059373702</v>
      </c>
      <c r="AC163">
        <v>1.58684779297141</v>
      </c>
      <c r="AD163">
        <v>4.0742387734760701</v>
      </c>
      <c r="AE163">
        <v>0.88920322408642405</v>
      </c>
      <c r="AF163">
        <v>10.9</v>
      </c>
      <c r="AG163">
        <v>6.7696304125251294E-2</v>
      </c>
      <c r="AH163">
        <v>70.882000000000005</v>
      </c>
      <c r="AI163">
        <v>3.02210294461764</v>
      </c>
      <c r="AJ163">
        <v>336731.53616959101</v>
      </c>
      <c r="AK163">
        <v>0.53661795736106799</v>
      </c>
      <c r="AL163">
        <v>24584082.6855</v>
      </c>
      <c r="AM163">
        <v>1694.06938975</v>
      </c>
    </row>
    <row r="164" spans="1:39" ht="14.5" x14ac:dyDescent="0.35">
      <c r="A164" t="s">
        <v>324</v>
      </c>
      <c r="B164">
        <v>574427.80000000005</v>
      </c>
      <c r="C164">
        <v>0.397431350802817</v>
      </c>
      <c r="D164">
        <v>552284.19999999995</v>
      </c>
      <c r="E164">
        <v>1.0364873930293599E-2</v>
      </c>
      <c r="F164">
        <v>0.73905386061553102</v>
      </c>
      <c r="G164">
        <v>60.4444444444444</v>
      </c>
      <c r="H164">
        <v>51.1844112</v>
      </c>
      <c r="I164">
        <v>4.9733916499999902</v>
      </c>
      <c r="J164">
        <v>-19.42424785</v>
      </c>
      <c r="K164">
        <v>13416.6521913091</v>
      </c>
      <c r="L164">
        <v>1631.64104505</v>
      </c>
      <c r="M164">
        <v>2052.0396041037602</v>
      </c>
      <c r="N164">
        <v>0.49247743781499198</v>
      </c>
      <c r="O164">
        <v>0.164875565533322</v>
      </c>
      <c r="P164">
        <v>7.5007306522035704E-3</v>
      </c>
      <c r="Q164">
        <v>10668.000928793501</v>
      </c>
      <c r="R164">
        <v>110.66</v>
      </c>
      <c r="S164">
        <v>62873.1123441171</v>
      </c>
      <c r="T164">
        <v>14.9046629315019</v>
      </c>
      <c r="U164">
        <v>14.744632613862301</v>
      </c>
      <c r="V164">
        <v>14.2135</v>
      </c>
      <c r="W164">
        <v>114.795162700953</v>
      </c>
      <c r="X164">
        <v>0.111172926220552</v>
      </c>
      <c r="Y164">
        <v>0.17235866344452999</v>
      </c>
      <c r="Z164">
        <v>0.28717440185864002</v>
      </c>
      <c r="AA164">
        <v>174.44851051248099</v>
      </c>
      <c r="AB164">
        <v>6.8050258495591001</v>
      </c>
      <c r="AC164">
        <v>1.65792250384568</v>
      </c>
      <c r="AD164">
        <v>3.4697710103751298</v>
      </c>
      <c r="AE164">
        <v>1.15505189372008</v>
      </c>
      <c r="AF164">
        <v>71.95</v>
      </c>
      <c r="AG164">
        <v>2.0346927087278598E-2</v>
      </c>
      <c r="AH164">
        <v>14.4025</v>
      </c>
      <c r="AI164">
        <v>3.1792826505915901</v>
      </c>
      <c r="AJ164">
        <v>347384.38199999998</v>
      </c>
      <c r="AK164">
        <v>0.61260580616685101</v>
      </c>
      <c r="AL164">
        <v>21891160.4025</v>
      </c>
      <c r="AM164">
        <v>1631.64104505</v>
      </c>
    </row>
    <row r="165" spans="1:39" ht="14.5" x14ac:dyDescent="0.35">
      <c r="A165" t="s">
        <v>325</v>
      </c>
      <c r="B165">
        <v>1820738.5789473699</v>
      </c>
      <c r="C165">
        <v>0.36342018409607402</v>
      </c>
      <c r="D165">
        <v>1765901.5789473699</v>
      </c>
      <c r="E165">
        <v>1.9688560872772299E-3</v>
      </c>
      <c r="F165">
        <v>0.80739918855252002</v>
      </c>
      <c r="G165">
        <v>179.4</v>
      </c>
      <c r="H165">
        <v>268.88800205000001</v>
      </c>
      <c r="I165">
        <v>37.320176150000002</v>
      </c>
      <c r="J165">
        <v>-67.902920100000003</v>
      </c>
      <c r="K165">
        <v>13630.175909743601</v>
      </c>
      <c r="L165">
        <v>5750.4089074499998</v>
      </c>
      <c r="M165">
        <v>7180.5014467565397</v>
      </c>
      <c r="N165">
        <v>0.32242152011971897</v>
      </c>
      <c r="O165">
        <v>0.158688833826716</v>
      </c>
      <c r="P165">
        <v>3.3307299738608298E-2</v>
      </c>
      <c r="Q165">
        <v>10915.544762811</v>
      </c>
      <c r="R165">
        <v>363.00450000000001</v>
      </c>
      <c r="S165">
        <v>73161.772194284102</v>
      </c>
      <c r="T165">
        <v>15.2892044038022</v>
      </c>
      <c r="U165">
        <v>15.8411504745809</v>
      </c>
      <c r="V165">
        <v>38.108499999999999</v>
      </c>
      <c r="W165">
        <v>150.895703253867</v>
      </c>
      <c r="X165">
        <v>0.11574892631953</v>
      </c>
      <c r="Y165">
        <v>0.16181108728610599</v>
      </c>
      <c r="Z165">
        <v>0.283579787182895</v>
      </c>
      <c r="AA165">
        <v>152.60401723138301</v>
      </c>
      <c r="AB165">
        <v>6.9295800830849599</v>
      </c>
      <c r="AC165">
        <v>1.1925761436431901</v>
      </c>
      <c r="AD165">
        <v>3.7130593594219299</v>
      </c>
      <c r="AE165">
        <v>0.93370530255383899</v>
      </c>
      <c r="AF165">
        <v>27.9</v>
      </c>
      <c r="AG165">
        <v>0.108915702441889</v>
      </c>
      <c r="AH165">
        <v>92.551000000000002</v>
      </c>
      <c r="AI165">
        <v>3.4218494343170298</v>
      </c>
      <c r="AJ165">
        <v>1049783.594</v>
      </c>
      <c r="AK165">
        <v>0.56612094841235405</v>
      </c>
      <c r="AL165">
        <v>78379084.961500004</v>
      </c>
      <c r="AM165">
        <v>5750.4089074499998</v>
      </c>
    </row>
    <row r="166" spans="1:39" ht="14.5" x14ac:dyDescent="0.35">
      <c r="A166" t="s">
        <v>326</v>
      </c>
      <c r="B166">
        <v>901434.25</v>
      </c>
      <c r="C166">
        <v>0.35507748373498399</v>
      </c>
      <c r="D166">
        <v>836013.85</v>
      </c>
      <c r="E166">
        <v>5.5834740261594797E-3</v>
      </c>
      <c r="F166">
        <v>0.767814418886268</v>
      </c>
      <c r="G166">
        <v>80.75</v>
      </c>
      <c r="H166">
        <v>67.853420200000002</v>
      </c>
      <c r="I166">
        <v>3.4213737499999999</v>
      </c>
      <c r="J166">
        <v>-6.0882334000000098</v>
      </c>
      <c r="K166">
        <v>12708.834804660701</v>
      </c>
      <c r="L166">
        <v>2071.5425822000002</v>
      </c>
      <c r="M166">
        <v>2552.21289054519</v>
      </c>
      <c r="N166">
        <v>0.38667460859014302</v>
      </c>
      <c r="O166">
        <v>0.15834051260566001</v>
      </c>
      <c r="P166">
        <v>1.61857240290911E-2</v>
      </c>
      <c r="Q166">
        <v>10315.3199192471</v>
      </c>
      <c r="R166">
        <v>134.07</v>
      </c>
      <c r="S166">
        <v>63903.262027299199</v>
      </c>
      <c r="T166">
        <v>14.7751174759454</v>
      </c>
      <c r="U166">
        <v>15.4512014783322</v>
      </c>
      <c r="V166">
        <v>16.346</v>
      </c>
      <c r="W166">
        <v>126.730856613239</v>
      </c>
      <c r="X166">
        <v>0.113999721003108</v>
      </c>
      <c r="Y166">
        <v>0.16958301865779701</v>
      </c>
      <c r="Z166">
        <v>0.28999046387433303</v>
      </c>
      <c r="AA166">
        <v>178.032014967479</v>
      </c>
      <c r="AB166">
        <v>6.5428712199454999</v>
      </c>
      <c r="AC166">
        <v>1.34961290224617</v>
      </c>
      <c r="AD166">
        <v>3.2722105369048702</v>
      </c>
      <c r="AE166">
        <v>1.23711730260831</v>
      </c>
      <c r="AF166">
        <v>75.7</v>
      </c>
      <c r="AG166">
        <v>2.1406978676719E-2</v>
      </c>
      <c r="AH166">
        <v>14.547000000000001</v>
      </c>
      <c r="AI166">
        <v>3.0488702800940599</v>
      </c>
      <c r="AJ166">
        <v>408616.49599999998</v>
      </c>
      <c r="AK166">
        <v>0.60371476023686699</v>
      </c>
      <c r="AL166">
        <v>26326892.467999998</v>
      </c>
      <c r="AM166">
        <v>2071.5425822000002</v>
      </c>
    </row>
    <row r="167" spans="1:39" ht="14.5" x14ac:dyDescent="0.35">
      <c r="A167" t="s">
        <v>328</v>
      </c>
      <c r="B167">
        <v>1593765.65</v>
      </c>
      <c r="C167">
        <v>0.33951819971656899</v>
      </c>
      <c r="D167">
        <v>1554552.3</v>
      </c>
      <c r="E167">
        <v>5.4425625726073198E-3</v>
      </c>
      <c r="F167">
        <v>0.76237694480485796</v>
      </c>
      <c r="G167">
        <v>96.75</v>
      </c>
      <c r="H167">
        <v>95.917605300000005</v>
      </c>
      <c r="I167">
        <v>12.937811200000001</v>
      </c>
      <c r="J167">
        <v>-0.95757379999994896</v>
      </c>
      <c r="K167">
        <v>12570.962293652499</v>
      </c>
      <c r="L167">
        <v>2889.8729726000001</v>
      </c>
      <c r="M167">
        <v>3545.1779943495499</v>
      </c>
      <c r="N167">
        <v>0.35106139467688802</v>
      </c>
      <c r="O167">
        <v>0.152330828767861</v>
      </c>
      <c r="P167">
        <v>2.4114320408105301E-2</v>
      </c>
      <c r="Q167">
        <v>10247.294841021199</v>
      </c>
      <c r="R167">
        <v>182.63050000000001</v>
      </c>
      <c r="S167">
        <v>66059.624016798902</v>
      </c>
      <c r="T167">
        <v>15.214873747813201</v>
      </c>
      <c r="U167">
        <v>15.8236054361128</v>
      </c>
      <c r="V167">
        <v>23.361499999999999</v>
      </c>
      <c r="W167">
        <v>123.70237239047199</v>
      </c>
      <c r="X167">
        <v>0.117719637711746</v>
      </c>
      <c r="Y167">
        <v>0.160211648033215</v>
      </c>
      <c r="Z167">
        <v>0.28284759662305198</v>
      </c>
      <c r="AA167">
        <v>147.99968858672699</v>
      </c>
      <c r="AB167">
        <v>7.7019878604246896</v>
      </c>
      <c r="AC167">
        <v>1.33555374756576</v>
      </c>
      <c r="AD167">
        <v>3.79480059050695</v>
      </c>
      <c r="AE167">
        <v>1.05303471996041</v>
      </c>
      <c r="AF167">
        <v>38.65</v>
      </c>
      <c r="AG167">
        <v>3.9125904601654098E-2</v>
      </c>
      <c r="AH167">
        <v>48.634500000000003</v>
      </c>
      <c r="AI167">
        <v>2.9265872730381801</v>
      </c>
      <c r="AJ167">
        <v>684237.24650000001</v>
      </c>
      <c r="AK167">
        <v>0.55165727336801795</v>
      </c>
      <c r="AL167">
        <v>36328484.171999998</v>
      </c>
      <c r="AM167">
        <v>2889.8729726000001</v>
      </c>
    </row>
    <row r="168" spans="1:39" ht="14.5" x14ac:dyDescent="0.35">
      <c r="A168" t="s">
        <v>329</v>
      </c>
      <c r="B168">
        <v>4466707.8499999996</v>
      </c>
      <c r="C168">
        <v>0.40696633305371499</v>
      </c>
      <c r="D168">
        <v>3849136.15</v>
      </c>
      <c r="E168">
        <v>3.0979554622068699E-3</v>
      </c>
      <c r="F168">
        <v>0.79994789678563505</v>
      </c>
      <c r="G168">
        <v>210.47368421052599</v>
      </c>
      <c r="H168">
        <v>172.65391410000001</v>
      </c>
      <c r="I168">
        <v>11.54408235</v>
      </c>
      <c r="J168">
        <v>-14.3073294</v>
      </c>
      <c r="K168">
        <v>14057.5064232896</v>
      </c>
      <c r="L168">
        <v>8120.6308388999996</v>
      </c>
      <c r="M168">
        <v>9842.3222090899999</v>
      </c>
      <c r="N168">
        <v>0.17304759498097699</v>
      </c>
      <c r="O168">
        <v>0.12990816097643201</v>
      </c>
      <c r="P168">
        <v>6.0382578278416199E-2</v>
      </c>
      <c r="Q168">
        <v>11598.4640366244</v>
      </c>
      <c r="R168">
        <v>485.09449999999998</v>
      </c>
      <c r="S168">
        <v>80287.384658040901</v>
      </c>
      <c r="T168">
        <v>15.0512941292882</v>
      </c>
      <c r="U168">
        <v>16.740306968848301</v>
      </c>
      <c r="V168">
        <v>52.406500000000001</v>
      </c>
      <c r="W168">
        <v>154.954649497677</v>
      </c>
      <c r="X168">
        <v>0.11682708842653999</v>
      </c>
      <c r="Y168">
        <v>0.14464592925553801</v>
      </c>
      <c r="Z168">
        <v>0.268208813120141</v>
      </c>
      <c r="AA168">
        <v>153.23965276675</v>
      </c>
      <c r="AB168">
        <v>6.8734182649803897</v>
      </c>
      <c r="AC168">
        <v>1.3014860314706</v>
      </c>
      <c r="AD168">
        <v>3.6772402517786298</v>
      </c>
      <c r="AE168">
        <v>0.92197792296505299</v>
      </c>
      <c r="AF168">
        <v>30.9</v>
      </c>
      <c r="AG168">
        <v>8.4524685339408004E-2</v>
      </c>
      <c r="AH168">
        <v>139.02099999999999</v>
      </c>
      <c r="AI168">
        <v>3.01030603151652</v>
      </c>
      <c r="AJ168">
        <v>1791036.128</v>
      </c>
      <c r="AK168">
        <v>0.54587261604918103</v>
      </c>
      <c r="AL168">
        <v>114155820.17900001</v>
      </c>
      <c r="AM168">
        <v>8120.6308388999996</v>
      </c>
    </row>
    <row r="169" spans="1:39" ht="14.5" x14ac:dyDescent="0.35">
      <c r="A169" t="s">
        <v>330</v>
      </c>
      <c r="B169">
        <v>596950.25</v>
      </c>
      <c r="C169">
        <v>0.44825603441491302</v>
      </c>
      <c r="D169">
        <v>553976.94999999995</v>
      </c>
      <c r="E169">
        <v>2.3707845800368999E-3</v>
      </c>
      <c r="F169">
        <v>0.78549974734953698</v>
      </c>
      <c r="G169">
        <v>52.45</v>
      </c>
      <c r="H169">
        <v>23.919299200000001</v>
      </c>
      <c r="I169">
        <v>0.15</v>
      </c>
      <c r="J169">
        <v>-10.2115372</v>
      </c>
      <c r="K169">
        <v>15743.834879365901</v>
      </c>
      <c r="L169">
        <v>3036.3420460000002</v>
      </c>
      <c r="M169">
        <v>3566.6707704308301</v>
      </c>
      <c r="N169">
        <v>7.03129669568196E-2</v>
      </c>
      <c r="O169">
        <v>0.11924435928652299</v>
      </c>
      <c r="P169">
        <v>2.1654847429530999E-2</v>
      </c>
      <c r="Q169">
        <v>13402.8820954858</v>
      </c>
      <c r="R169">
        <v>202.30850000000001</v>
      </c>
      <c r="S169">
        <v>81188.522990877798</v>
      </c>
      <c r="T169">
        <v>16.007730767614799</v>
      </c>
      <c r="U169">
        <v>15.008474908370101</v>
      </c>
      <c r="V169">
        <v>20.4285</v>
      </c>
      <c r="W169">
        <v>148.632647820447</v>
      </c>
      <c r="X169">
        <v>0.11903700016336299</v>
      </c>
      <c r="Y169">
        <v>0.13946180779880801</v>
      </c>
      <c r="Z169">
        <v>0.26400166955354298</v>
      </c>
      <c r="AA169">
        <v>182.84861902544699</v>
      </c>
      <c r="AB169">
        <v>7.7828886403858002</v>
      </c>
      <c r="AC169">
        <v>1.33750698475903</v>
      </c>
      <c r="AD169">
        <v>3.4207556832473598</v>
      </c>
      <c r="AE169">
        <v>0.90001939330486502</v>
      </c>
      <c r="AF169">
        <v>16.850000000000001</v>
      </c>
      <c r="AG169">
        <v>0.140430908509316</v>
      </c>
      <c r="AH169">
        <v>100.10062499999999</v>
      </c>
      <c r="AI169">
        <v>3.77821674248962</v>
      </c>
      <c r="AJ169">
        <v>609814.33222222305</v>
      </c>
      <c r="AK169">
        <v>0.45741680872830398</v>
      </c>
      <c r="AL169">
        <v>47803667.809500001</v>
      </c>
      <c r="AM169">
        <v>3036.3420460000002</v>
      </c>
    </row>
    <row r="170" spans="1:39" ht="14.5" x14ac:dyDescent="0.35">
      <c r="A170" t="s">
        <v>331</v>
      </c>
      <c r="B170">
        <v>1028286.65</v>
      </c>
      <c r="C170">
        <v>0.35899484673731202</v>
      </c>
      <c r="D170">
        <v>758758.75</v>
      </c>
      <c r="E170">
        <v>3.6662395829378299E-3</v>
      </c>
      <c r="F170">
        <v>0.76247556083720702</v>
      </c>
      <c r="G170">
        <v>100.75</v>
      </c>
      <c r="H170">
        <v>176.33544375</v>
      </c>
      <c r="I170">
        <v>39.30251535</v>
      </c>
      <c r="J170">
        <v>-75.995466250000007</v>
      </c>
      <c r="K170">
        <v>13521.6947008642</v>
      </c>
      <c r="L170">
        <v>2959.51509665</v>
      </c>
      <c r="M170">
        <v>3872.4365329480602</v>
      </c>
      <c r="N170">
        <v>0.61289087543536602</v>
      </c>
      <c r="O170">
        <v>0.16842778070780301</v>
      </c>
      <c r="P170">
        <v>2.7887830237265598E-2</v>
      </c>
      <c r="Q170">
        <v>10333.974297323</v>
      </c>
      <c r="R170">
        <v>192.09200000000001</v>
      </c>
      <c r="S170">
        <v>65250.434002977701</v>
      </c>
      <c r="T170">
        <v>14.1984049309706</v>
      </c>
      <c r="U170">
        <v>15.4067587231639</v>
      </c>
      <c r="V170">
        <v>23.729500000000002</v>
      </c>
      <c r="W170">
        <v>124.71881399313099</v>
      </c>
      <c r="X170">
        <v>0.108792603781598</v>
      </c>
      <c r="Y170">
        <v>0.17575596047939501</v>
      </c>
      <c r="Z170">
        <v>0.28971576631198498</v>
      </c>
      <c r="AA170">
        <v>159.67965513503401</v>
      </c>
      <c r="AB170">
        <v>8.5404949009610895</v>
      </c>
      <c r="AC170">
        <v>1.4052820989967001</v>
      </c>
      <c r="AD170">
        <v>4.0447649443944602</v>
      </c>
      <c r="AE170">
        <v>1.1634417225424101</v>
      </c>
      <c r="AF170">
        <v>53.95</v>
      </c>
      <c r="AG170">
        <v>3.2841863247406601E-2</v>
      </c>
      <c r="AH170">
        <v>38.805500000000002</v>
      </c>
      <c r="AI170">
        <v>3.0962822131487302</v>
      </c>
      <c r="AJ170">
        <v>659194.20750000002</v>
      </c>
      <c r="AK170">
        <v>0.59369147698477898</v>
      </c>
      <c r="AL170">
        <v>40017659.5995</v>
      </c>
      <c r="AM170">
        <v>2959.51509665</v>
      </c>
    </row>
    <row r="171" spans="1:39" ht="14.5" x14ac:dyDescent="0.35">
      <c r="A171" t="s">
        <v>332</v>
      </c>
      <c r="B171">
        <v>608879.25</v>
      </c>
      <c r="C171">
        <v>0.36812041197279999</v>
      </c>
      <c r="D171">
        <v>267568.05</v>
      </c>
      <c r="E171">
        <v>4.0626092928326904E-3</v>
      </c>
      <c r="F171">
        <v>0.73091713491567001</v>
      </c>
      <c r="G171">
        <v>72.6666666666667</v>
      </c>
      <c r="H171">
        <v>637.97153694999997</v>
      </c>
      <c r="I171">
        <v>311.83468434999997</v>
      </c>
      <c r="J171">
        <v>-221.53347525000001</v>
      </c>
      <c r="K171">
        <v>16166.888709979101</v>
      </c>
      <c r="L171">
        <v>3883.4194432999998</v>
      </c>
      <c r="M171">
        <v>5695.6856029600003</v>
      </c>
      <c r="N171">
        <v>0.99633545503961596</v>
      </c>
      <c r="O171">
        <v>0.19239185944465101</v>
      </c>
      <c r="P171">
        <v>4.4681370743859597E-2</v>
      </c>
      <c r="Q171">
        <v>11022.871403114699</v>
      </c>
      <c r="R171">
        <v>282.19099999999997</v>
      </c>
      <c r="S171">
        <v>64829.663972274102</v>
      </c>
      <c r="T171">
        <v>13.590972072107199</v>
      </c>
      <c r="U171">
        <v>13.761670086218199</v>
      </c>
      <c r="V171">
        <v>39.808500000000002</v>
      </c>
      <c r="W171">
        <v>97.552518766092703</v>
      </c>
      <c r="X171">
        <v>0.115225796356612</v>
      </c>
      <c r="Y171">
        <v>0.15449139266258799</v>
      </c>
      <c r="Z171">
        <v>0.27585478002588698</v>
      </c>
      <c r="AA171">
        <v>196.03922808633601</v>
      </c>
      <c r="AB171">
        <v>7.8344858276121601</v>
      </c>
      <c r="AC171">
        <v>1.4896336390834399</v>
      </c>
      <c r="AD171">
        <v>3.7138926889184898</v>
      </c>
      <c r="AE171">
        <v>0.91918116705370401</v>
      </c>
      <c r="AF171">
        <v>12.842105263157899</v>
      </c>
      <c r="AG171">
        <v>0.116584852303781</v>
      </c>
      <c r="AH171">
        <v>118.35105263157899</v>
      </c>
      <c r="AI171">
        <v>3.4568391937856702</v>
      </c>
      <c r="AJ171">
        <v>739233.84800000105</v>
      </c>
      <c r="AK171">
        <v>0.64459049925614798</v>
      </c>
      <c r="AL171">
        <v>62782809.954000004</v>
      </c>
      <c r="AM171">
        <v>3883.4194432999998</v>
      </c>
    </row>
    <row r="172" spans="1:39" ht="14.5" x14ac:dyDescent="0.35">
      <c r="A172" t="s">
        <v>333</v>
      </c>
      <c r="B172">
        <v>200105.3</v>
      </c>
      <c r="C172">
        <v>0.384227655913365</v>
      </c>
      <c r="D172">
        <v>78312.25</v>
      </c>
      <c r="E172">
        <v>1.7409660340430399E-3</v>
      </c>
      <c r="F172">
        <v>0.74725191915633604</v>
      </c>
      <c r="G172">
        <v>69.157894736842096</v>
      </c>
      <c r="H172">
        <v>325.69307329999998</v>
      </c>
      <c r="I172">
        <v>142.5053417</v>
      </c>
      <c r="J172">
        <v>-157.89893085</v>
      </c>
      <c r="K172">
        <v>15276.8501151166</v>
      </c>
      <c r="L172">
        <v>3136.20789135</v>
      </c>
      <c r="M172">
        <v>4552.4712746866999</v>
      </c>
      <c r="N172">
        <v>0.98597633598483503</v>
      </c>
      <c r="O172">
        <v>0.18630730799497</v>
      </c>
      <c r="P172">
        <v>4.4731918358132797E-2</v>
      </c>
      <c r="Q172">
        <v>10524.257045267599</v>
      </c>
      <c r="R172">
        <v>223.13050000000001</v>
      </c>
      <c r="S172">
        <v>62972.098917449701</v>
      </c>
      <c r="T172">
        <v>13.527509686035801</v>
      </c>
      <c r="U172">
        <v>14.055487220931299</v>
      </c>
      <c r="V172">
        <v>28.999500000000001</v>
      </c>
      <c r="W172">
        <v>108.146964304557</v>
      </c>
      <c r="X172">
        <v>0.113663885016747</v>
      </c>
      <c r="Y172">
        <v>0.16720611825839801</v>
      </c>
      <c r="Z172">
        <v>0.28460910896723202</v>
      </c>
      <c r="AA172">
        <v>195.13749445243701</v>
      </c>
      <c r="AB172">
        <v>8.1318472593788993</v>
      </c>
      <c r="AC172">
        <v>1.4186385470065599</v>
      </c>
      <c r="AD172">
        <v>3.5935320410773501</v>
      </c>
      <c r="AE172">
        <v>0.98635699184080505</v>
      </c>
      <c r="AF172">
        <v>15.35</v>
      </c>
      <c r="AG172">
        <v>7.1279862064568003E-2</v>
      </c>
      <c r="AH172">
        <v>103.5625</v>
      </c>
      <c r="AI172">
        <v>3.4650946215972498</v>
      </c>
      <c r="AJ172">
        <v>654892.65949999995</v>
      </c>
      <c r="AK172">
        <v>0.659097109364703</v>
      </c>
      <c r="AL172">
        <v>47911377.886</v>
      </c>
      <c r="AM172">
        <v>3136.20789135</v>
      </c>
    </row>
    <row r="173" spans="1:39" ht="14.5" x14ac:dyDescent="0.35">
      <c r="A173" t="s">
        <v>335</v>
      </c>
      <c r="B173">
        <v>751856.15</v>
      </c>
      <c r="C173">
        <v>0.46157539143363602</v>
      </c>
      <c r="D173">
        <v>713525.45</v>
      </c>
      <c r="E173">
        <v>2.5037997912484402E-3</v>
      </c>
      <c r="F173">
        <v>0.68576314439549202</v>
      </c>
      <c r="G173">
        <v>36</v>
      </c>
      <c r="H173">
        <v>27.510863100000002</v>
      </c>
      <c r="I173">
        <v>3.0495000000000001</v>
      </c>
      <c r="J173">
        <v>6.1609948000000303</v>
      </c>
      <c r="K173">
        <v>13176.552457983</v>
      </c>
      <c r="L173">
        <v>928.20603815000004</v>
      </c>
      <c r="M173">
        <v>1129.0175518828</v>
      </c>
      <c r="N173">
        <v>0.37614878890022702</v>
      </c>
      <c r="O173">
        <v>0.156243164221437</v>
      </c>
      <c r="P173">
        <v>5.0307334881238798E-3</v>
      </c>
      <c r="Q173">
        <v>10832.9188798737</v>
      </c>
      <c r="R173">
        <v>66.858500000000006</v>
      </c>
      <c r="S173">
        <v>55776.839324842796</v>
      </c>
      <c r="T173">
        <v>14.449172506113699</v>
      </c>
      <c r="U173">
        <v>13.8831418316295</v>
      </c>
      <c r="V173">
        <v>8.8629999999999995</v>
      </c>
      <c r="W173">
        <v>104.72820017488399</v>
      </c>
      <c r="X173">
        <v>0.118226998794283</v>
      </c>
      <c r="Y173">
        <v>0.17624393855935899</v>
      </c>
      <c r="Z173">
        <v>0.298612338668448</v>
      </c>
      <c r="AA173">
        <v>212.24307093783801</v>
      </c>
      <c r="AB173">
        <v>6.0273460333300699</v>
      </c>
      <c r="AC173">
        <v>1.37842433426918</v>
      </c>
      <c r="AD173">
        <v>2.76867401029312</v>
      </c>
      <c r="AE173">
        <v>1.1714960807808299</v>
      </c>
      <c r="AF173">
        <v>47.05</v>
      </c>
      <c r="AG173">
        <v>3.5547099680864197E-2</v>
      </c>
      <c r="AH173">
        <v>12.025499999999999</v>
      </c>
      <c r="AI173">
        <v>3.1245972170975098</v>
      </c>
      <c r="AJ173">
        <v>192121.67300000001</v>
      </c>
      <c r="AK173">
        <v>0.59713903247199596</v>
      </c>
      <c r="AL173">
        <v>12230555.5535</v>
      </c>
      <c r="AM173">
        <v>928.20603815000004</v>
      </c>
    </row>
    <row r="174" spans="1:39" ht="14.5" x14ac:dyDescent="0.35">
      <c r="A174" t="s">
        <v>336</v>
      </c>
      <c r="B174">
        <v>2029582.65</v>
      </c>
      <c r="C174">
        <v>0.30212158772002601</v>
      </c>
      <c r="D174">
        <v>2144671.4</v>
      </c>
      <c r="E174">
        <v>5.20267619517763E-3</v>
      </c>
      <c r="F174">
        <v>0.77914944255803298</v>
      </c>
      <c r="G174">
        <v>135.44999999999999</v>
      </c>
      <c r="H174">
        <v>130.0645389</v>
      </c>
      <c r="I174">
        <v>10.0172024</v>
      </c>
      <c r="J174">
        <v>-39.459495650000001</v>
      </c>
      <c r="K174">
        <v>13281.321254173101</v>
      </c>
      <c r="L174">
        <v>4215.4643954499998</v>
      </c>
      <c r="M174">
        <v>5175.9186086915797</v>
      </c>
      <c r="N174">
        <v>0.26425876781271801</v>
      </c>
      <c r="O174">
        <v>0.15490630038408701</v>
      </c>
      <c r="P174">
        <v>2.1621642137074699E-2</v>
      </c>
      <c r="Q174">
        <v>10816.8116819853</v>
      </c>
      <c r="R174">
        <v>263.41849999999999</v>
      </c>
      <c r="S174">
        <v>70971.514534856105</v>
      </c>
      <c r="T174">
        <v>15.299608797407901</v>
      </c>
      <c r="U174">
        <v>16.002917013990999</v>
      </c>
      <c r="V174">
        <v>30.546500000000002</v>
      </c>
      <c r="W174">
        <v>138.00155158365101</v>
      </c>
      <c r="X174">
        <v>0.11933038362274601</v>
      </c>
      <c r="Y174">
        <v>0.16051842788562401</v>
      </c>
      <c r="Z174">
        <v>0.285701070159951</v>
      </c>
      <c r="AA174">
        <v>1700.8334497472699</v>
      </c>
      <c r="AB174">
        <v>0.60264576159161798</v>
      </c>
      <c r="AC174">
        <v>0.111041515597601</v>
      </c>
      <c r="AD174">
        <v>0.31907137962656801</v>
      </c>
      <c r="AE174">
        <v>0.97176227799521997</v>
      </c>
      <c r="AF174">
        <v>28.9</v>
      </c>
      <c r="AG174">
        <v>7.2903591138589796E-2</v>
      </c>
      <c r="AH174">
        <v>84.204999999999998</v>
      </c>
      <c r="AI174">
        <v>3.44819195432189</v>
      </c>
      <c r="AJ174">
        <v>710362.25300000003</v>
      </c>
      <c r="AK174">
        <v>0.58102640215744195</v>
      </c>
      <c r="AL174">
        <v>55986936.8715</v>
      </c>
      <c r="AM174">
        <v>4215.4643954499998</v>
      </c>
    </row>
    <row r="175" spans="1:39" ht="14.5" x14ac:dyDescent="0.35">
      <c r="A175" t="s">
        <v>337</v>
      </c>
      <c r="B175">
        <v>267985.40000000002</v>
      </c>
      <c r="C175">
        <v>0.48263203709799402</v>
      </c>
      <c r="D175">
        <v>337614.65</v>
      </c>
      <c r="E175">
        <v>2.7018976732393501E-3</v>
      </c>
      <c r="F175">
        <v>0.73153666527550798</v>
      </c>
      <c r="G175">
        <v>75.210526315789494</v>
      </c>
      <c r="H175">
        <v>37.883814950000001</v>
      </c>
      <c r="I175">
        <v>3.7013766000000001</v>
      </c>
      <c r="J175">
        <v>29.85477105</v>
      </c>
      <c r="K175">
        <v>13256.0558810404</v>
      </c>
      <c r="L175">
        <v>1376.9266758000001</v>
      </c>
      <c r="M175">
        <v>1683.3214370232699</v>
      </c>
      <c r="N175">
        <v>0.396156009783945</v>
      </c>
      <c r="O175">
        <v>0.16138509922534</v>
      </c>
      <c r="P175">
        <v>2.1129724996500798E-3</v>
      </c>
      <c r="Q175">
        <v>10843.2154174768</v>
      </c>
      <c r="R175">
        <v>98.600499999999997</v>
      </c>
      <c r="S175">
        <v>56900.763053939903</v>
      </c>
      <c r="T175">
        <v>14.337655488562399</v>
      </c>
      <c r="U175">
        <v>13.964702773312499</v>
      </c>
      <c r="V175">
        <v>12.923</v>
      </c>
      <c r="W175">
        <v>106.54853174959401</v>
      </c>
      <c r="X175">
        <v>0.109724657372349</v>
      </c>
      <c r="Y175">
        <v>0.19249388968922301</v>
      </c>
      <c r="Z175">
        <v>0.30669873641140799</v>
      </c>
      <c r="AA175">
        <v>160.618828792394</v>
      </c>
      <c r="AB175">
        <v>8.2636665613886002</v>
      </c>
      <c r="AC175">
        <v>1.6590086446327299</v>
      </c>
      <c r="AD175">
        <v>4.0315426521978299</v>
      </c>
      <c r="AE175">
        <v>1.3897619147482001</v>
      </c>
      <c r="AF175">
        <v>123.75</v>
      </c>
      <c r="AG175">
        <v>1.1605528579011801E-2</v>
      </c>
      <c r="AH175">
        <v>6.7450000000000001</v>
      </c>
      <c r="AI175">
        <v>3.3208832168524198</v>
      </c>
      <c r="AJ175">
        <v>243235.465</v>
      </c>
      <c r="AK175">
        <v>0.60335053350735901</v>
      </c>
      <c r="AL175">
        <v>18252616.958500002</v>
      </c>
      <c r="AM175">
        <v>1376.9266758000001</v>
      </c>
    </row>
    <row r="176" spans="1:39" ht="14.5" x14ac:dyDescent="0.35">
      <c r="A176" t="s">
        <v>338</v>
      </c>
      <c r="B176">
        <v>776588.65</v>
      </c>
      <c r="C176">
        <v>0.48852121597082299</v>
      </c>
      <c r="D176">
        <v>790138.85</v>
      </c>
      <c r="E176">
        <v>5.1400503424341105E-4</v>
      </c>
      <c r="F176">
        <v>0.73858810051335999</v>
      </c>
      <c r="G176">
        <v>70.05</v>
      </c>
      <c r="H176">
        <v>36.6996599</v>
      </c>
      <c r="I176">
        <v>0.9</v>
      </c>
      <c r="J176">
        <v>37.727468000000002</v>
      </c>
      <c r="K176">
        <v>12241.967470412599</v>
      </c>
      <c r="L176">
        <v>1445.4046728000001</v>
      </c>
      <c r="M176">
        <v>1675.53198595717</v>
      </c>
      <c r="N176">
        <v>0.189683766393868</v>
      </c>
      <c r="O176">
        <v>0.121930048495413</v>
      </c>
      <c r="P176">
        <v>9.8916783092331505E-3</v>
      </c>
      <c r="Q176">
        <v>10560.584419933801</v>
      </c>
      <c r="R176">
        <v>90.906000000000006</v>
      </c>
      <c r="S176">
        <v>63599.985919521299</v>
      </c>
      <c r="T176">
        <v>15.9840934591776</v>
      </c>
      <c r="U176">
        <v>15.899992000528</v>
      </c>
      <c r="V176">
        <v>10.8475</v>
      </c>
      <c r="W176">
        <v>133.24772277483299</v>
      </c>
      <c r="X176">
        <v>0.115135595397928</v>
      </c>
      <c r="Y176">
        <v>0.167695095250289</v>
      </c>
      <c r="Z176">
        <v>0.28817121648617799</v>
      </c>
      <c r="AA176">
        <v>126.485684902236</v>
      </c>
      <c r="AB176">
        <v>10.695033494144599</v>
      </c>
      <c r="AC176">
        <v>1.72811066714801</v>
      </c>
      <c r="AD176">
        <v>4.1656642572324003</v>
      </c>
      <c r="AE176">
        <v>1.1170330871383001</v>
      </c>
      <c r="AF176">
        <v>51.25</v>
      </c>
      <c r="AG176">
        <v>3.6844463984382299E-2</v>
      </c>
      <c r="AH176">
        <v>13.2152631578947</v>
      </c>
      <c r="AI176">
        <v>3.1189453061256001</v>
      </c>
      <c r="AJ176">
        <v>337488.8</v>
      </c>
      <c r="AK176">
        <v>0.59329943642463701</v>
      </c>
      <c r="AL176">
        <v>17694596.986000001</v>
      </c>
      <c r="AM176">
        <v>1445.4046728000001</v>
      </c>
    </row>
    <row r="177" spans="1:39" ht="14.5" x14ac:dyDescent="0.35">
      <c r="A177" t="s">
        <v>339</v>
      </c>
      <c r="B177">
        <v>66598.55</v>
      </c>
      <c r="C177">
        <v>0.47227538839657701</v>
      </c>
      <c r="D177">
        <v>20256.650000000001</v>
      </c>
      <c r="E177">
        <v>9.4869905932554802E-3</v>
      </c>
      <c r="F177">
        <v>0.70173455456216904</v>
      </c>
      <c r="G177">
        <v>40.473684210526301</v>
      </c>
      <c r="H177">
        <v>22.393722700000001</v>
      </c>
      <c r="I177">
        <v>0.5</v>
      </c>
      <c r="J177">
        <v>20.525300000000001</v>
      </c>
      <c r="K177">
        <v>14059.9708260476</v>
      </c>
      <c r="L177">
        <v>767.15405859999998</v>
      </c>
      <c r="M177">
        <v>919.89586550218201</v>
      </c>
      <c r="N177">
        <v>0.37328824111626702</v>
      </c>
      <c r="O177">
        <v>0.15223794085523501</v>
      </c>
      <c r="P177">
        <v>1.59032620152783E-3</v>
      </c>
      <c r="Q177">
        <v>11725.4181560124</v>
      </c>
      <c r="R177">
        <v>56.195500000000003</v>
      </c>
      <c r="S177">
        <v>57184.411358560697</v>
      </c>
      <c r="T177">
        <v>14.274274630530901</v>
      </c>
      <c r="U177">
        <v>13.651521182301099</v>
      </c>
      <c r="V177">
        <v>7.2675000000000001</v>
      </c>
      <c r="W177">
        <v>105.55955398692799</v>
      </c>
      <c r="X177">
        <v>0.11419354636915099</v>
      </c>
      <c r="Y177">
        <v>0.18097883173196599</v>
      </c>
      <c r="Z177">
        <v>0.29916475623114902</v>
      </c>
      <c r="AA177">
        <v>182.19599887807999</v>
      </c>
      <c r="AB177">
        <v>9.0504596544096003</v>
      </c>
      <c r="AC177">
        <v>1.5593205275147299</v>
      </c>
      <c r="AD177">
        <v>3.7893115522091598</v>
      </c>
      <c r="AE177">
        <v>1.3569664011748099</v>
      </c>
      <c r="AF177">
        <v>79.8</v>
      </c>
      <c r="AG177">
        <v>1.06921574103622E-2</v>
      </c>
      <c r="AH177">
        <v>5.7504999999999997</v>
      </c>
      <c r="AI177">
        <v>2.9572451411918101</v>
      </c>
      <c r="AJ177">
        <v>190886.36050000001</v>
      </c>
      <c r="AK177">
        <v>0.61352807859023095</v>
      </c>
      <c r="AL177">
        <v>10786163.683</v>
      </c>
      <c r="AM177">
        <v>767.15405859999998</v>
      </c>
    </row>
    <row r="178" spans="1:39" ht="14.5" x14ac:dyDescent="0.35">
      <c r="A178" t="s">
        <v>340</v>
      </c>
      <c r="B178">
        <v>333281.3</v>
      </c>
      <c r="C178">
        <v>0.47833080496436198</v>
      </c>
      <c r="D178">
        <v>299858.40000000002</v>
      </c>
      <c r="E178">
        <v>3.1353006954665899E-3</v>
      </c>
      <c r="F178">
        <v>0.69293578654545296</v>
      </c>
      <c r="G178">
        <v>36.526315789473699</v>
      </c>
      <c r="H178">
        <v>36.646979600000002</v>
      </c>
      <c r="I178">
        <v>2.2175908999999998</v>
      </c>
      <c r="J178">
        <v>16.678109450000001</v>
      </c>
      <c r="K178">
        <v>13676.7760352926</v>
      </c>
      <c r="L178">
        <v>1051.6538249499999</v>
      </c>
      <c r="M178">
        <v>1338.0251134289999</v>
      </c>
      <c r="N178">
        <v>0.50893973206957799</v>
      </c>
      <c r="O178">
        <v>0.17368219671400301</v>
      </c>
      <c r="P178">
        <v>2.47701642707747E-3</v>
      </c>
      <c r="Q178">
        <v>10749.599305830399</v>
      </c>
      <c r="R178">
        <v>76.013999999999996</v>
      </c>
      <c r="S178">
        <v>57760.3662088563</v>
      </c>
      <c r="T178">
        <v>14.555213513300201</v>
      </c>
      <c r="U178">
        <v>13.8350017753309</v>
      </c>
      <c r="V178">
        <v>10.3955</v>
      </c>
      <c r="W178">
        <v>101.1643331201</v>
      </c>
      <c r="X178">
        <v>0.11645155629736299</v>
      </c>
      <c r="Y178">
        <v>0.17821990275546901</v>
      </c>
      <c r="Z178">
        <v>0.29834385278173398</v>
      </c>
      <c r="AA178">
        <v>211.22078837165</v>
      </c>
      <c r="AB178">
        <v>6.7893749255788798</v>
      </c>
      <c r="AC178">
        <v>1.5191117972423001</v>
      </c>
      <c r="AD178">
        <v>3.0827621880136999</v>
      </c>
      <c r="AE178">
        <v>1.1280267939212201</v>
      </c>
      <c r="AF178">
        <v>40.85</v>
      </c>
      <c r="AG178">
        <v>2.6249496664974298E-2</v>
      </c>
      <c r="AH178">
        <v>15.685499999999999</v>
      </c>
      <c r="AI178">
        <v>3.1621369090784399</v>
      </c>
      <c r="AJ178">
        <v>209337.50700000001</v>
      </c>
      <c r="AK178">
        <v>0.58697969788090099</v>
      </c>
      <c r="AL178">
        <v>14383233.830499999</v>
      </c>
      <c r="AM178">
        <v>1051.6538249499999</v>
      </c>
    </row>
    <row r="179" spans="1:39" ht="14.5" x14ac:dyDescent="0.35">
      <c r="A179" t="s">
        <v>341</v>
      </c>
      <c r="B179">
        <v>119615.15</v>
      </c>
      <c r="C179">
        <v>0.51049739511793502</v>
      </c>
      <c r="D179">
        <v>217139</v>
      </c>
      <c r="E179">
        <v>3.64257070616709E-3</v>
      </c>
      <c r="F179">
        <v>0.74954499591220802</v>
      </c>
      <c r="G179">
        <v>71.578947368421098</v>
      </c>
      <c r="H179">
        <v>36.165126350000001</v>
      </c>
      <c r="I179">
        <v>2.68907915</v>
      </c>
      <c r="J179">
        <v>-29.977520850000001</v>
      </c>
      <c r="K179">
        <v>14044.6676919004</v>
      </c>
      <c r="L179">
        <v>1362.0500615000001</v>
      </c>
      <c r="M179">
        <v>1669.8754095894501</v>
      </c>
      <c r="N179">
        <v>0.426786905768955</v>
      </c>
      <c r="O179">
        <v>0.16389578592592699</v>
      </c>
      <c r="P179">
        <v>3.5733595537890601E-3</v>
      </c>
      <c r="Q179">
        <v>11455.669317391301</v>
      </c>
      <c r="R179">
        <v>98.096000000000004</v>
      </c>
      <c r="S179">
        <v>57886.103240703</v>
      </c>
      <c r="T179">
        <v>14.2391127059207</v>
      </c>
      <c r="U179">
        <v>13.884868511458199</v>
      </c>
      <c r="V179">
        <v>13.1995</v>
      </c>
      <c r="W179">
        <v>103.18951941361399</v>
      </c>
      <c r="X179">
        <v>0.111295702442453</v>
      </c>
      <c r="Y179">
        <v>0.19642300500844401</v>
      </c>
      <c r="Z179">
        <v>0.31114202340111202</v>
      </c>
      <c r="AA179">
        <v>168.67746384225001</v>
      </c>
      <c r="AB179">
        <v>9.0382471730334792</v>
      </c>
      <c r="AC179">
        <v>1.5199019987843201</v>
      </c>
      <c r="AD179">
        <v>4.0587665178871601</v>
      </c>
      <c r="AE179">
        <v>1.5765639801534601</v>
      </c>
      <c r="AF179">
        <v>177.85</v>
      </c>
      <c r="AG179">
        <v>8.1189381888006808E-3</v>
      </c>
      <c r="AH179">
        <v>4.5774999999999997</v>
      </c>
      <c r="AI179">
        <v>3.2591239097955298</v>
      </c>
      <c r="AJ179">
        <v>242179.573</v>
      </c>
      <c r="AK179">
        <v>0.58072204712425701</v>
      </c>
      <c r="AL179">
        <v>19129540.493500002</v>
      </c>
      <c r="AM179">
        <v>1362.0500615000001</v>
      </c>
    </row>
    <row r="180" spans="1:39" ht="14.5" x14ac:dyDescent="0.35">
      <c r="A180" t="s">
        <v>343</v>
      </c>
      <c r="B180">
        <v>350271.4</v>
      </c>
      <c r="C180">
        <v>0.58398117103760105</v>
      </c>
      <c r="D180">
        <v>371151.6</v>
      </c>
      <c r="E180">
        <v>7.8040685009184204E-3</v>
      </c>
      <c r="F180">
        <v>0.68387004010400998</v>
      </c>
      <c r="G180">
        <v>35.052631578947398</v>
      </c>
      <c r="H180">
        <v>22.965994599999998</v>
      </c>
      <c r="I180">
        <v>1.1575791499999999</v>
      </c>
      <c r="J180">
        <v>75.5249989</v>
      </c>
      <c r="K180">
        <v>13524.6161953548</v>
      </c>
      <c r="L180">
        <v>984.17319780000003</v>
      </c>
      <c r="M180">
        <v>1184.31669436011</v>
      </c>
      <c r="N180">
        <v>0.38262272229295602</v>
      </c>
      <c r="O180">
        <v>0.15002041635562199</v>
      </c>
      <c r="P180">
        <v>7.0043245593453597E-4</v>
      </c>
      <c r="Q180">
        <v>11239.024859977801</v>
      </c>
      <c r="R180">
        <v>69.502499999999998</v>
      </c>
      <c r="S180">
        <v>57588.963332254199</v>
      </c>
      <c r="T180">
        <v>14.353440523722201</v>
      </c>
      <c r="U180">
        <v>14.1602560742419</v>
      </c>
      <c r="V180">
        <v>8.4909999999999997</v>
      </c>
      <c r="W180">
        <v>115.90780800848</v>
      </c>
      <c r="X180">
        <v>0.11148152595842201</v>
      </c>
      <c r="Y180">
        <v>0.19346174238761901</v>
      </c>
      <c r="Z180">
        <v>0.31342702909988501</v>
      </c>
      <c r="AA180">
        <v>198.30681269950799</v>
      </c>
      <c r="AB180">
        <v>8.0536877232849093</v>
      </c>
      <c r="AC180">
        <v>1.41364295422027</v>
      </c>
      <c r="AD180">
        <v>3.29613079996362</v>
      </c>
      <c r="AE180">
        <v>1.4656632542200501</v>
      </c>
      <c r="AF180">
        <v>103.75</v>
      </c>
      <c r="AG180">
        <v>1.55767772688306E-2</v>
      </c>
      <c r="AH180">
        <v>6.0990000000000002</v>
      </c>
      <c r="AI180">
        <v>3.1563277767543898</v>
      </c>
      <c r="AJ180">
        <v>204366.28950000001</v>
      </c>
      <c r="AK180">
        <v>0.62047372604349804</v>
      </c>
      <c r="AL180">
        <v>13310564.77</v>
      </c>
      <c r="AM180">
        <v>984.17319780000003</v>
      </c>
    </row>
    <row r="181" spans="1:39" ht="14.5" x14ac:dyDescent="0.35">
      <c r="A181" t="s">
        <v>345</v>
      </c>
      <c r="B181">
        <v>446876.35</v>
      </c>
      <c r="C181">
        <v>0.43459287517439399</v>
      </c>
      <c r="D181">
        <v>417395.65</v>
      </c>
      <c r="E181">
        <v>3.84551565047232E-3</v>
      </c>
      <c r="F181">
        <v>0.72479290291288101</v>
      </c>
      <c r="G181">
        <v>49.105263157894697</v>
      </c>
      <c r="H181">
        <v>28.349232099999998</v>
      </c>
      <c r="I181">
        <v>3.8565</v>
      </c>
      <c r="J181">
        <v>36.830361549999999</v>
      </c>
      <c r="K181">
        <v>13712.1592066965</v>
      </c>
      <c r="L181">
        <v>1031.0645544500001</v>
      </c>
      <c r="M181">
        <v>1220.5051754851399</v>
      </c>
      <c r="N181">
        <v>0.27670083659522698</v>
      </c>
      <c r="O181">
        <v>0.14649476776027101</v>
      </c>
      <c r="P181">
        <v>6.75505376451941E-3</v>
      </c>
      <c r="Q181">
        <v>11583.8274240666</v>
      </c>
      <c r="R181">
        <v>71.338499999999996</v>
      </c>
      <c r="S181">
        <v>61247.166698206398</v>
      </c>
      <c r="T181">
        <v>15.7194221913833</v>
      </c>
      <c r="U181">
        <v>14.4531291581684</v>
      </c>
      <c r="V181">
        <v>9.4670000000000005</v>
      </c>
      <c r="W181">
        <v>108.91143492658701</v>
      </c>
      <c r="X181">
        <v>0.117019282016828</v>
      </c>
      <c r="Y181">
        <v>0.16613010765324701</v>
      </c>
      <c r="Z181">
        <v>0.28932801461103702</v>
      </c>
      <c r="AA181">
        <v>186.105321118674</v>
      </c>
      <c r="AB181">
        <v>7.6012180371114999</v>
      </c>
      <c r="AC181">
        <v>1.47080621314881</v>
      </c>
      <c r="AD181">
        <v>3.15098118367828</v>
      </c>
      <c r="AE181">
        <v>1.1843056271589201</v>
      </c>
      <c r="AF181">
        <v>56.45</v>
      </c>
      <c r="AG181">
        <v>1.38248798800255E-2</v>
      </c>
      <c r="AH181">
        <v>10.063499999999999</v>
      </c>
      <c r="AI181">
        <v>3.38607692640353</v>
      </c>
      <c r="AJ181">
        <v>190593.0815</v>
      </c>
      <c r="AK181">
        <v>0.58554879857465703</v>
      </c>
      <c r="AL181">
        <v>14138121.323000001</v>
      </c>
      <c r="AM181">
        <v>1031.0645544500001</v>
      </c>
    </row>
    <row r="182" spans="1:39" ht="14.5" x14ac:dyDescent="0.35">
      <c r="A182" t="s">
        <v>347</v>
      </c>
      <c r="B182">
        <v>843688.15</v>
      </c>
      <c r="C182">
        <v>0.55279868849138503</v>
      </c>
      <c r="D182">
        <v>1035234.25</v>
      </c>
      <c r="E182">
        <v>9.2329714548216191E-3</v>
      </c>
      <c r="F182">
        <v>0.71068457756593395</v>
      </c>
      <c r="G182">
        <v>72.849999999999994</v>
      </c>
      <c r="H182">
        <v>46.995882000000002</v>
      </c>
      <c r="I182">
        <v>2.1390791500000002</v>
      </c>
      <c r="J182">
        <v>-1.93397705000001</v>
      </c>
      <c r="K182">
        <v>13374.1741696927</v>
      </c>
      <c r="L182">
        <v>1538.6796795</v>
      </c>
      <c r="M182">
        <v>1886.1392285233901</v>
      </c>
      <c r="N182">
        <v>0.42523835748101901</v>
      </c>
      <c r="O182">
        <v>0.15783222920635201</v>
      </c>
      <c r="P182">
        <v>1.25591266703929E-3</v>
      </c>
      <c r="Q182">
        <v>10910.419397358301</v>
      </c>
      <c r="R182">
        <v>110.0545</v>
      </c>
      <c r="S182">
        <v>58361.198151824799</v>
      </c>
      <c r="T182">
        <v>14.9598607962419</v>
      </c>
      <c r="U182">
        <v>13.9810701016315</v>
      </c>
      <c r="V182">
        <v>12.922499999999999</v>
      </c>
      <c r="W182">
        <v>119.069814625653</v>
      </c>
      <c r="X182">
        <v>0.112000051357803</v>
      </c>
      <c r="Y182">
        <v>0.19411168758543099</v>
      </c>
      <c r="Z182">
        <v>0.310029878395013</v>
      </c>
      <c r="AA182">
        <v>182.07236615423199</v>
      </c>
      <c r="AB182">
        <v>7.62211531600542</v>
      </c>
      <c r="AC182">
        <v>1.4662555396454899</v>
      </c>
      <c r="AD182">
        <v>3.7877406010079202</v>
      </c>
      <c r="AE182">
        <v>1.40641150625693</v>
      </c>
      <c r="AF182">
        <v>160.75</v>
      </c>
      <c r="AG182">
        <v>1.2395933462353299E-2</v>
      </c>
      <c r="AH182">
        <v>6.1665000000000001</v>
      </c>
      <c r="AI182">
        <v>3.0434572666037001</v>
      </c>
      <c r="AJ182">
        <v>331725.84499999997</v>
      </c>
      <c r="AK182">
        <v>0.60269818130424202</v>
      </c>
      <c r="AL182">
        <v>20578570.024999999</v>
      </c>
      <c r="AM182">
        <v>1538.6796795</v>
      </c>
    </row>
    <row r="183" spans="1:39" ht="14.5" x14ac:dyDescent="0.35">
      <c r="A183" t="s">
        <v>349</v>
      </c>
      <c r="B183">
        <v>661410.85</v>
      </c>
      <c r="C183">
        <v>0.37828368268349299</v>
      </c>
      <c r="D183">
        <v>628102.35</v>
      </c>
      <c r="E183">
        <v>3.3265179413637701E-3</v>
      </c>
      <c r="F183">
        <v>0.79428988334865702</v>
      </c>
      <c r="G183">
        <v>65.5</v>
      </c>
      <c r="H183">
        <v>26.4157355</v>
      </c>
      <c r="I183">
        <v>0.45650000000000002</v>
      </c>
      <c r="J183">
        <v>-10.46394145</v>
      </c>
      <c r="K183">
        <v>15001.374248741</v>
      </c>
      <c r="L183">
        <v>2824.3065714499999</v>
      </c>
      <c r="M183">
        <v>3281.4956403266701</v>
      </c>
      <c r="N183">
        <v>6.6848104808632805E-2</v>
      </c>
      <c r="O183">
        <v>0.119777593133709</v>
      </c>
      <c r="P183">
        <v>1.31695324707276E-2</v>
      </c>
      <c r="Q183">
        <v>12911.3320617675</v>
      </c>
      <c r="R183">
        <v>180.41849999999999</v>
      </c>
      <c r="S183">
        <v>81097.131145087696</v>
      </c>
      <c r="T183">
        <v>16.1710135047127</v>
      </c>
      <c r="U183">
        <v>15.654196057776799</v>
      </c>
      <c r="V183">
        <v>19.023</v>
      </c>
      <c r="W183">
        <v>148.467989878042</v>
      </c>
      <c r="X183">
        <v>0.11680720833156499</v>
      </c>
      <c r="Y183">
        <v>0.145639255952107</v>
      </c>
      <c r="Z183">
        <v>0.26743683574538701</v>
      </c>
      <c r="AA183">
        <v>168.25018388709699</v>
      </c>
      <c r="AB183">
        <v>7.5800049001441696</v>
      </c>
      <c r="AC183">
        <v>1.40300868431392</v>
      </c>
      <c r="AD183">
        <v>3.40962159565193</v>
      </c>
      <c r="AE183">
        <v>0.918696048234667</v>
      </c>
      <c r="AF183">
        <v>19.2</v>
      </c>
      <c r="AG183">
        <v>0.12572755640455299</v>
      </c>
      <c r="AH183">
        <v>86.003529411764703</v>
      </c>
      <c r="AI183">
        <v>3.76202057803218</v>
      </c>
      <c r="AJ183">
        <v>507285.54888888902</v>
      </c>
      <c r="AK183">
        <v>0.43903785535696799</v>
      </c>
      <c r="AL183">
        <v>42368479.8715</v>
      </c>
      <c r="AM183">
        <v>2824.3065714499999</v>
      </c>
    </row>
    <row r="184" spans="1:39" ht="14.5" x14ac:dyDescent="0.35">
      <c r="A184" t="s">
        <v>350</v>
      </c>
      <c r="B184">
        <v>357335.95</v>
      </c>
      <c r="C184">
        <v>0.48382449224323099</v>
      </c>
      <c r="D184">
        <v>275190.95</v>
      </c>
      <c r="E184">
        <v>8.0828563425816898E-3</v>
      </c>
      <c r="F184">
        <v>0.70568456278653602</v>
      </c>
      <c r="G184">
        <v>51.55</v>
      </c>
      <c r="H184">
        <v>37.402442550000004</v>
      </c>
      <c r="I184">
        <v>3.3694999999999999</v>
      </c>
      <c r="J184">
        <v>28.496985850000002</v>
      </c>
      <c r="K184">
        <v>12769.244954448401</v>
      </c>
      <c r="L184">
        <v>1155.2909678000001</v>
      </c>
      <c r="M184">
        <v>1414.5558213105101</v>
      </c>
      <c r="N184">
        <v>0.39907933637529802</v>
      </c>
      <c r="O184">
        <v>0.15547567786498501</v>
      </c>
      <c r="P184">
        <v>1.4217186802107399E-3</v>
      </c>
      <c r="Q184">
        <v>10428.8520391036</v>
      </c>
      <c r="R184">
        <v>82.679500000000004</v>
      </c>
      <c r="S184">
        <v>57075.587751498198</v>
      </c>
      <c r="T184">
        <v>14.913612201331601</v>
      </c>
      <c r="U184">
        <v>13.9731247503916</v>
      </c>
      <c r="V184">
        <v>10.185499999999999</v>
      </c>
      <c r="W184">
        <v>113.42506188208699</v>
      </c>
      <c r="X184">
        <v>0.121809793677418</v>
      </c>
      <c r="Y184">
        <v>0.17539034865372199</v>
      </c>
      <c r="Z184">
        <v>0.302148461763108</v>
      </c>
      <c r="AA184">
        <v>201.67581716984</v>
      </c>
      <c r="AB184">
        <v>6.4213983370834304</v>
      </c>
      <c r="AC184">
        <v>1.34766322130267</v>
      </c>
      <c r="AD184">
        <v>2.9988597765824698</v>
      </c>
      <c r="AE184">
        <v>1.0889031418641</v>
      </c>
      <c r="AF184">
        <v>48.1</v>
      </c>
      <c r="AG184">
        <v>1.8356320650040399E-2</v>
      </c>
      <c r="AH184">
        <v>12.388</v>
      </c>
      <c r="AI184">
        <v>3.1030948458835201</v>
      </c>
      <c r="AJ184">
        <v>231240.7415</v>
      </c>
      <c r="AK184">
        <v>0.56871820027398001</v>
      </c>
      <c r="AL184">
        <v>14752193.361500001</v>
      </c>
      <c r="AM184">
        <v>1155.2909678000001</v>
      </c>
    </row>
    <row r="185" spans="1:39" ht="14.5" x14ac:dyDescent="0.35">
      <c r="A185" t="s">
        <v>351</v>
      </c>
      <c r="B185">
        <v>1054225.2</v>
      </c>
      <c r="C185">
        <v>0.42878487991061898</v>
      </c>
      <c r="D185">
        <v>1048377.85</v>
      </c>
      <c r="E185">
        <v>4.7258196826659602E-3</v>
      </c>
      <c r="F185">
        <v>0.74776229739060796</v>
      </c>
      <c r="G185">
        <v>68.8</v>
      </c>
      <c r="H185">
        <v>50.518696650000003</v>
      </c>
      <c r="I185">
        <v>3.9480178000000001</v>
      </c>
      <c r="J185">
        <v>39.6312639</v>
      </c>
      <c r="K185">
        <v>12589.4015676171</v>
      </c>
      <c r="L185">
        <v>1957.7761446500001</v>
      </c>
      <c r="M185">
        <v>2388.6314835609901</v>
      </c>
      <c r="N185">
        <v>0.38375577136492001</v>
      </c>
      <c r="O185">
        <v>0.15397855302496399</v>
      </c>
      <c r="P185">
        <v>8.6574892366104092E-3</v>
      </c>
      <c r="Q185">
        <v>10318.556978808499</v>
      </c>
      <c r="R185">
        <v>125.45699999999999</v>
      </c>
      <c r="S185">
        <v>63048.376726687202</v>
      </c>
      <c r="T185">
        <v>15.647193859250599</v>
      </c>
      <c r="U185">
        <v>15.605156704289101</v>
      </c>
      <c r="V185">
        <v>15.497</v>
      </c>
      <c r="W185">
        <v>126.332589833516</v>
      </c>
      <c r="X185">
        <v>0.112274086477591</v>
      </c>
      <c r="Y185">
        <v>0.172258840975301</v>
      </c>
      <c r="Z185">
        <v>0.29227947167468399</v>
      </c>
      <c r="AA185">
        <v>177.051472890415</v>
      </c>
      <c r="AB185">
        <v>6.0471990797604898</v>
      </c>
      <c r="AC185">
        <v>1.3793466538902099</v>
      </c>
      <c r="AD185">
        <v>2.9040013945820502</v>
      </c>
      <c r="AE185">
        <v>1.2794677711489699</v>
      </c>
      <c r="AF185">
        <v>81.599999999999994</v>
      </c>
      <c r="AG185">
        <v>2.4562250892666199E-2</v>
      </c>
      <c r="AH185">
        <v>15.252000000000001</v>
      </c>
      <c r="AI185">
        <v>3.03815723154008</v>
      </c>
      <c r="AJ185">
        <v>423462.0085</v>
      </c>
      <c r="AK185">
        <v>0.62950208584086698</v>
      </c>
      <c r="AL185">
        <v>24647230.0645</v>
      </c>
      <c r="AM185">
        <v>1957.7761446500001</v>
      </c>
    </row>
    <row r="186" spans="1:39" ht="14.5" x14ac:dyDescent="0.35">
      <c r="A186" t="s">
        <v>352</v>
      </c>
      <c r="B186">
        <v>632616.44999999995</v>
      </c>
      <c r="C186">
        <v>0.54237567452559199</v>
      </c>
      <c r="D186">
        <v>587510.9</v>
      </c>
      <c r="E186">
        <v>1.6564447345260799E-3</v>
      </c>
      <c r="F186">
        <v>0.72404105638012795</v>
      </c>
      <c r="G186">
        <v>63.85</v>
      </c>
      <c r="H186">
        <v>34.912318800000001</v>
      </c>
      <c r="I186">
        <v>3.1459768499999998</v>
      </c>
      <c r="J186">
        <v>49.811686649999999</v>
      </c>
      <c r="K186">
        <v>12230.3846600169</v>
      </c>
      <c r="L186">
        <v>1318.5118552500001</v>
      </c>
      <c r="M186">
        <v>1541.9859961044699</v>
      </c>
      <c r="N186">
        <v>0.239583155617591</v>
      </c>
      <c r="O186">
        <v>0.13135310972775599</v>
      </c>
      <c r="P186">
        <v>3.8893134935276499E-3</v>
      </c>
      <c r="Q186">
        <v>10457.881724762099</v>
      </c>
      <c r="R186">
        <v>86.201999999999998</v>
      </c>
      <c r="S186">
        <v>60985.931295097602</v>
      </c>
      <c r="T186">
        <v>14.9909514860444</v>
      </c>
      <c r="U186">
        <v>15.295606311338499</v>
      </c>
      <c r="V186">
        <v>11.359</v>
      </c>
      <c r="W186">
        <v>116.076402434193</v>
      </c>
      <c r="X186">
        <v>0.11609530512525899</v>
      </c>
      <c r="Y186">
        <v>0.16180514886237399</v>
      </c>
      <c r="Z186">
        <v>0.28340528293150402</v>
      </c>
      <c r="AA186">
        <v>161.57750053722901</v>
      </c>
      <c r="AB186">
        <v>7.7651261500968003</v>
      </c>
      <c r="AC186">
        <v>1.46884815354354</v>
      </c>
      <c r="AD186">
        <v>3.5614587720675499</v>
      </c>
      <c r="AE186">
        <v>1.15144656444455</v>
      </c>
      <c r="AF186">
        <v>51.2</v>
      </c>
      <c r="AG186">
        <v>3.1458940620323103E-2</v>
      </c>
      <c r="AH186">
        <v>14.1747368421053</v>
      </c>
      <c r="AI186">
        <v>2.9173001345895</v>
      </c>
      <c r="AJ186">
        <v>314230.04249999998</v>
      </c>
      <c r="AK186">
        <v>0.56459948247485503</v>
      </c>
      <c r="AL186">
        <v>16125907.168500001</v>
      </c>
      <c r="AM186">
        <v>1318.5118552500001</v>
      </c>
    </row>
    <row r="187" spans="1:39" ht="14.5" x14ac:dyDescent="0.35">
      <c r="A187" t="s">
        <v>353</v>
      </c>
      <c r="B187">
        <v>841296.95</v>
      </c>
      <c r="C187">
        <v>0.47300916665551002</v>
      </c>
      <c r="D187">
        <v>686821.3</v>
      </c>
      <c r="E187">
        <v>5.3494066618460399E-3</v>
      </c>
      <c r="F187">
        <v>0.73939090178890399</v>
      </c>
      <c r="G187">
        <v>42.8</v>
      </c>
      <c r="H187">
        <v>31.928880199999998</v>
      </c>
      <c r="I187">
        <v>0.47391434999999998</v>
      </c>
      <c r="J187">
        <v>79.109950949999998</v>
      </c>
      <c r="K187">
        <v>12405.703597745</v>
      </c>
      <c r="L187">
        <v>1305.1939236999999</v>
      </c>
      <c r="M187">
        <v>1542.47698464064</v>
      </c>
      <c r="N187">
        <v>0.29447629656475699</v>
      </c>
      <c r="O187">
        <v>0.13398403806099499</v>
      </c>
      <c r="P187">
        <v>4.4656048378445296E-3</v>
      </c>
      <c r="Q187">
        <v>10497.3034387105</v>
      </c>
      <c r="R187">
        <v>86.141999999999996</v>
      </c>
      <c r="S187">
        <v>60798.545326321699</v>
      </c>
      <c r="T187">
        <v>14.912586194887499</v>
      </c>
      <c r="U187">
        <v>15.1516556813169</v>
      </c>
      <c r="V187">
        <v>11.339</v>
      </c>
      <c r="W187">
        <v>115.10661643002</v>
      </c>
      <c r="X187">
        <v>0.118230109575123</v>
      </c>
      <c r="Y187">
        <v>0.15953762630587301</v>
      </c>
      <c r="Z187">
        <v>0.28224311632609</v>
      </c>
      <c r="AA187">
        <v>176.326096698024</v>
      </c>
      <c r="AB187">
        <v>7.1841897151621996</v>
      </c>
      <c r="AC187">
        <v>1.34987676835488</v>
      </c>
      <c r="AD187">
        <v>3.6562744897393902</v>
      </c>
      <c r="AE187">
        <v>0.970546240091537</v>
      </c>
      <c r="AF187">
        <v>26.1</v>
      </c>
      <c r="AG187">
        <v>3.1236826139999299E-2</v>
      </c>
      <c r="AH187">
        <v>24.227894736842099</v>
      </c>
      <c r="AI187">
        <v>3.1406878142510899</v>
      </c>
      <c r="AJ187">
        <v>255237.9155</v>
      </c>
      <c r="AK187">
        <v>0.57547748927067899</v>
      </c>
      <c r="AL187">
        <v>16191848.955</v>
      </c>
      <c r="AM187">
        <v>1305.1939236999999</v>
      </c>
    </row>
    <row r="188" spans="1:39" ht="14.5" x14ac:dyDescent="0.35">
      <c r="A188" t="s">
        <v>354</v>
      </c>
      <c r="B188">
        <v>321986.3</v>
      </c>
      <c r="C188">
        <v>0.45253411205814598</v>
      </c>
      <c r="D188">
        <v>277848.90000000002</v>
      </c>
      <c r="E188">
        <v>4.68995006457001E-3</v>
      </c>
      <c r="F188">
        <v>0.71444812900443899</v>
      </c>
      <c r="G188">
        <v>40.105263157894697</v>
      </c>
      <c r="H188">
        <v>27.733360699999999</v>
      </c>
      <c r="I188">
        <v>3.383</v>
      </c>
      <c r="J188">
        <v>11.523952100000001</v>
      </c>
      <c r="K188">
        <v>14046.6159849916</v>
      </c>
      <c r="L188">
        <v>924.58803365000006</v>
      </c>
      <c r="M188">
        <v>1124.8496870832601</v>
      </c>
      <c r="N188">
        <v>0.33667238091017199</v>
      </c>
      <c r="O188">
        <v>0.165856997461477</v>
      </c>
      <c r="P188">
        <v>4.3825019387325097E-3</v>
      </c>
      <c r="Q188">
        <v>11545.8387037261</v>
      </c>
      <c r="R188">
        <v>65.649500000000003</v>
      </c>
      <c r="S188">
        <v>59646.918392371597</v>
      </c>
      <c r="T188">
        <v>15.3352272294534</v>
      </c>
      <c r="U188">
        <v>14.083702597125599</v>
      </c>
      <c r="V188">
        <v>9.4354999999999993</v>
      </c>
      <c r="W188">
        <v>97.990359138360404</v>
      </c>
      <c r="X188">
        <v>0.11476144492908701</v>
      </c>
      <c r="Y188">
        <v>0.18224768399018301</v>
      </c>
      <c r="Z188">
        <v>0.30310165899238301</v>
      </c>
      <c r="AA188">
        <v>210.37488364642999</v>
      </c>
      <c r="AB188">
        <v>6.6555927507106301</v>
      </c>
      <c r="AC188">
        <v>1.4545976944127801</v>
      </c>
      <c r="AD188">
        <v>2.9047475632370801</v>
      </c>
      <c r="AE188">
        <v>1.15054158940238</v>
      </c>
      <c r="AF188">
        <v>50.2</v>
      </c>
      <c r="AG188">
        <v>2.5188141182003701E-2</v>
      </c>
      <c r="AH188">
        <v>9.3859999999999992</v>
      </c>
      <c r="AI188">
        <v>3.4482291747240401</v>
      </c>
      <c r="AJ188">
        <v>141646.67550000001</v>
      </c>
      <c r="AK188">
        <v>0.56609836892601595</v>
      </c>
      <c r="AL188">
        <v>12987333.052999999</v>
      </c>
      <c r="AM188">
        <v>924.58803365000006</v>
      </c>
    </row>
    <row r="189" spans="1:39" ht="14.5" x14ac:dyDescent="0.35">
      <c r="A189" t="s">
        <v>355</v>
      </c>
      <c r="B189">
        <v>324861.15000000002</v>
      </c>
      <c r="C189">
        <v>0.411657012170557</v>
      </c>
      <c r="D189">
        <v>348123.2</v>
      </c>
      <c r="E189">
        <v>5.1261739826178104E-3</v>
      </c>
      <c r="F189">
        <v>0.73916460573887799</v>
      </c>
      <c r="G189">
        <v>28.3</v>
      </c>
      <c r="H189">
        <v>47.394246350000003</v>
      </c>
      <c r="I189">
        <v>5.0475551999999997</v>
      </c>
      <c r="J189">
        <v>-25.863086899999999</v>
      </c>
      <c r="K189">
        <v>14828.585703520001</v>
      </c>
      <c r="L189">
        <v>1180.5760846999999</v>
      </c>
      <c r="M189">
        <v>1634.1530007865899</v>
      </c>
      <c r="N189">
        <v>0.84691426415271998</v>
      </c>
      <c r="O189">
        <v>0.19032515867632299</v>
      </c>
      <c r="P189">
        <v>2.08079236216634E-3</v>
      </c>
      <c r="Q189">
        <v>10712.750668434001</v>
      </c>
      <c r="R189">
        <v>85.59</v>
      </c>
      <c r="S189">
        <v>60924.8212700082</v>
      </c>
      <c r="T189">
        <v>14.8101413716556</v>
      </c>
      <c r="U189">
        <v>13.7933880675313</v>
      </c>
      <c r="V189">
        <v>11.977</v>
      </c>
      <c r="W189">
        <v>98.570266736244506</v>
      </c>
      <c r="X189">
        <v>0.107990013826828</v>
      </c>
      <c r="Y189">
        <v>0.18479596729992301</v>
      </c>
      <c r="Z189">
        <v>0.29653646851716198</v>
      </c>
      <c r="AA189">
        <v>174.39723086743601</v>
      </c>
      <c r="AB189">
        <v>9.4787915223333705</v>
      </c>
      <c r="AC189">
        <v>1.8404941978501099</v>
      </c>
      <c r="AD189">
        <v>4.0511076685906797</v>
      </c>
      <c r="AE189">
        <v>1.1096582584691199</v>
      </c>
      <c r="AF189">
        <v>37.85</v>
      </c>
      <c r="AG189">
        <v>2.6871164768561499E-2</v>
      </c>
      <c r="AH189">
        <v>26.799499999999998</v>
      </c>
      <c r="AI189">
        <v>3.25434922248873</v>
      </c>
      <c r="AJ189">
        <v>230898.13449999999</v>
      </c>
      <c r="AK189">
        <v>0.63651575490683598</v>
      </c>
      <c r="AL189">
        <v>17506273.651500002</v>
      </c>
      <c r="AM189">
        <v>1180.5760846999999</v>
      </c>
    </row>
    <row r="190" spans="1:39" ht="14.5" x14ac:dyDescent="0.35">
      <c r="A190" t="s">
        <v>356</v>
      </c>
      <c r="B190">
        <v>750389.05</v>
      </c>
      <c r="C190">
        <v>0.43798944864116701</v>
      </c>
      <c r="D190">
        <v>728882.2</v>
      </c>
      <c r="E190">
        <v>6.6359429577278403E-3</v>
      </c>
      <c r="F190">
        <v>0.75013426369663005</v>
      </c>
      <c r="G190">
        <v>30.65</v>
      </c>
      <c r="H190">
        <v>34.509556000000003</v>
      </c>
      <c r="I190">
        <v>4.9387748499999997</v>
      </c>
      <c r="J190">
        <v>-18.524556199999999</v>
      </c>
      <c r="K190">
        <v>15071.3808113505</v>
      </c>
      <c r="L190">
        <v>1360.3221673</v>
      </c>
      <c r="M190">
        <v>1943.4300298073699</v>
      </c>
      <c r="N190">
        <v>0.94167838166787499</v>
      </c>
      <c r="O190">
        <v>0.18981140538383701</v>
      </c>
      <c r="P190">
        <v>5.7517224140584604E-4</v>
      </c>
      <c r="Q190">
        <v>10549.355055263901</v>
      </c>
      <c r="R190">
        <v>101.129</v>
      </c>
      <c r="S190">
        <v>61239.007085010198</v>
      </c>
      <c r="T190">
        <v>15.2992712278377</v>
      </c>
      <c r="U190">
        <v>13.451355865281</v>
      </c>
      <c r="V190">
        <v>12.832000000000001</v>
      </c>
      <c r="W190">
        <v>106.010143960411</v>
      </c>
      <c r="X190">
        <v>0.10446594764039401</v>
      </c>
      <c r="Y190">
        <v>0.20395736766884501</v>
      </c>
      <c r="Z190">
        <v>0.31200145604903201</v>
      </c>
      <c r="AA190">
        <v>200.102083567656</v>
      </c>
      <c r="AB190">
        <v>8.0299667913651298</v>
      </c>
      <c r="AC190">
        <v>1.4337044572935</v>
      </c>
      <c r="AD190">
        <v>3.9878916567139302</v>
      </c>
      <c r="AE190">
        <v>1.2503997463804599</v>
      </c>
      <c r="AF190">
        <v>112.65</v>
      </c>
      <c r="AG190">
        <v>2.0080387834135498E-2</v>
      </c>
      <c r="AH190">
        <v>7.8339999999999996</v>
      </c>
      <c r="AI190">
        <v>3.5372582543434201</v>
      </c>
      <c r="AJ190">
        <v>136746.74549999999</v>
      </c>
      <c r="AK190">
        <v>0.63094632904595904</v>
      </c>
      <c r="AL190">
        <v>20501933.409499999</v>
      </c>
      <c r="AM190">
        <v>1360.3221673</v>
      </c>
    </row>
    <row r="191" spans="1:39" ht="14.5" x14ac:dyDescent="0.35">
      <c r="A191" t="s">
        <v>357</v>
      </c>
      <c r="B191">
        <v>1117590.8999999999</v>
      </c>
      <c r="C191">
        <v>0.59493850046514096</v>
      </c>
      <c r="D191">
        <v>1091989.7</v>
      </c>
      <c r="E191">
        <v>3.4101443656551602E-3</v>
      </c>
      <c r="F191">
        <v>0.69194729646309405</v>
      </c>
      <c r="G191">
        <v>30.65</v>
      </c>
      <c r="H191">
        <v>46.814695499999999</v>
      </c>
      <c r="I191">
        <v>7.7677835999999996</v>
      </c>
      <c r="J191">
        <v>60.846340949999998</v>
      </c>
      <c r="K191">
        <v>13973.481333785699</v>
      </c>
      <c r="L191">
        <v>1259.6339246499999</v>
      </c>
      <c r="M191">
        <v>1591.4548925317099</v>
      </c>
      <c r="N191">
        <v>0.46799448662340398</v>
      </c>
      <c r="O191">
        <v>0.166279505022221</v>
      </c>
      <c r="P191">
        <v>1.4691193717366701E-2</v>
      </c>
      <c r="Q191">
        <v>11059.987446769101</v>
      </c>
      <c r="R191">
        <v>89.121499999999997</v>
      </c>
      <c r="S191">
        <v>63415.5105670349</v>
      </c>
      <c r="T191">
        <v>15.201157969737899</v>
      </c>
      <c r="U191">
        <v>14.133895015793</v>
      </c>
      <c r="V191">
        <v>10.875500000000001</v>
      </c>
      <c r="W191">
        <v>115.82308166521101</v>
      </c>
      <c r="X191">
        <v>0.11842072821016</v>
      </c>
      <c r="Y191">
        <v>0.13716634133265901</v>
      </c>
      <c r="Z191">
        <v>0.27605021588054901</v>
      </c>
      <c r="AA191">
        <v>165.193986862348</v>
      </c>
      <c r="AB191">
        <v>8.4059548057406595</v>
      </c>
      <c r="AC191">
        <v>1.64657128288847</v>
      </c>
      <c r="AD191">
        <v>3.6085931279178398</v>
      </c>
      <c r="AE191">
        <v>0.94219705216371197</v>
      </c>
      <c r="AF191">
        <v>11.15</v>
      </c>
      <c r="AG191">
        <v>5.23681167228097E-2</v>
      </c>
      <c r="AH191">
        <v>56.357999999999997</v>
      </c>
      <c r="AI191">
        <v>3.1441436310443902</v>
      </c>
      <c r="AJ191">
        <v>260235.7935</v>
      </c>
      <c r="AK191">
        <v>0.56485414573296999</v>
      </c>
      <c r="AL191">
        <v>17601471.133499999</v>
      </c>
      <c r="AM191">
        <v>1259.6339246499999</v>
      </c>
    </row>
    <row r="192" spans="1:39" ht="14.5" x14ac:dyDescent="0.35">
      <c r="A192" t="s">
        <v>358</v>
      </c>
      <c r="B192">
        <v>565035.55000000005</v>
      </c>
      <c r="C192">
        <v>0.56047263023583005</v>
      </c>
      <c r="D192">
        <v>521522.8</v>
      </c>
      <c r="E192">
        <v>2.26566473476938E-3</v>
      </c>
      <c r="F192">
        <v>0.69483449514820494</v>
      </c>
      <c r="G192">
        <v>50.7368421052632</v>
      </c>
      <c r="H192">
        <v>31.938907</v>
      </c>
      <c r="I192">
        <v>2.5859999999999999</v>
      </c>
      <c r="J192">
        <v>24.686425700000001</v>
      </c>
      <c r="K192">
        <v>13442.582114164999</v>
      </c>
      <c r="L192">
        <v>1109.12892035</v>
      </c>
      <c r="M192">
        <v>1380.92658860493</v>
      </c>
      <c r="N192">
        <v>0.43488263753666401</v>
      </c>
      <c r="O192">
        <v>0.15787799180706799</v>
      </c>
      <c r="P192">
        <v>2.5844424822097701E-3</v>
      </c>
      <c r="Q192">
        <v>10796.777113302</v>
      </c>
      <c r="R192">
        <v>79.034999999999997</v>
      </c>
      <c r="S192">
        <v>57428.800765483596</v>
      </c>
      <c r="T192">
        <v>15.009805782248399</v>
      </c>
      <c r="U192">
        <v>14.033389262352101</v>
      </c>
      <c r="V192">
        <v>10.07</v>
      </c>
      <c r="W192">
        <v>110.14189874379301</v>
      </c>
      <c r="X192">
        <v>0.11901832090158</v>
      </c>
      <c r="Y192">
        <v>0.18512681443190199</v>
      </c>
      <c r="Z192">
        <v>0.31070105878079002</v>
      </c>
      <c r="AA192">
        <v>209.30384713685399</v>
      </c>
      <c r="AB192">
        <v>6.64083869366962</v>
      </c>
      <c r="AC192">
        <v>1.40763553331658</v>
      </c>
      <c r="AD192">
        <v>2.9260154636144402</v>
      </c>
      <c r="AE192">
        <v>1.12067170349773</v>
      </c>
      <c r="AF192">
        <v>67.7</v>
      </c>
      <c r="AG192">
        <v>1.28124140309363E-2</v>
      </c>
      <c r="AH192">
        <v>9.8125</v>
      </c>
      <c r="AI192">
        <v>3.1530609551227098</v>
      </c>
      <c r="AJ192">
        <v>235475.6305</v>
      </c>
      <c r="AK192">
        <v>0.62399619153724994</v>
      </c>
      <c r="AL192">
        <v>14909556.586999999</v>
      </c>
      <c r="AM192">
        <v>1109.12892035</v>
      </c>
    </row>
    <row r="193" spans="1:39" ht="14.5" x14ac:dyDescent="0.35">
      <c r="A193" t="s">
        <v>360</v>
      </c>
      <c r="B193">
        <v>270202.59999999998</v>
      </c>
      <c r="C193">
        <v>0.51543912364074496</v>
      </c>
      <c r="D193">
        <v>250060.25</v>
      </c>
      <c r="E193">
        <v>2.9642760363981701E-3</v>
      </c>
      <c r="F193">
        <v>0.73310773377553995</v>
      </c>
      <c r="G193">
        <v>44.5</v>
      </c>
      <c r="H193">
        <v>18.473011700000001</v>
      </c>
      <c r="I193">
        <v>0.9</v>
      </c>
      <c r="J193">
        <v>21.500153650000001</v>
      </c>
      <c r="K193">
        <v>13597.053879311299</v>
      </c>
      <c r="L193">
        <v>848.05837369999995</v>
      </c>
      <c r="M193">
        <v>1009.72644527639</v>
      </c>
      <c r="N193">
        <v>0.26297026203162199</v>
      </c>
      <c r="O193">
        <v>0.15030275250261299</v>
      </c>
      <c r="P193">
        <v>4.3619015090446698E-3</v>
      </c>
      <c r="Q193">
        <v>11420.019208116901</v>
      </c>
      <c r="R193">
        <v>61.316000000000003</v>
      </c>
      <c r="S193">
        <v>61147.271063017797</v>
      </c>
      <c r="T193">
        <v>15.4804618696588</v>
      </c>
      <c r="U193">
        <v>13.830947447648199</v>
      </c>
      <c r="V193">
        <v>9.5924999999999994</v>
      </c>
      <c r="W193">
        <v>88.408483054469599</v>
      </c>
      <c r="X193">
        <v>0.118703054946727</v>
      </c>
      <c r="Y193">
        <v>0.17363392005827299</v>
      </c>
      <c r="Z193">
        <v>0.29785721383689501</v>
      </c>
      <c r="AA193">
        <v>178.16079020693499</v>
      </c>
      <c r="AB193">
        <v>8.1200754811264098</v>
      </c>
      <c r="AC193">
        <v>1.6360987155070701</v>
      </c>
      <c r="AD193">
        <v>3.2120536366389101</v>
      </c>
      <c r="AE193">
        <v>1.2336396644588301</v>
      </c>
      <c r="AF193">
        <v>96.55</v>
      </c>
      <c r="AG193">
        <v>2.9428242703320999E-2</v>
      </c>
      <c r="AH193">
        <v>4.5380000000000003</v>
      </c>
      <c r="AI193">
        <v>3.11839103921203</v>
      </c>
      <c r="AJ193">
        <v>193554.23050000001</v>
      </c>
      <c r="AK193">
        <v>0.613368417026247</v>
      </c>
      <c r="AL193">
        <v>11531095.4</v>
      </c>
      <c r="AM193">
        <v>848.05837369999995</v>
      </c>
    </row>
    <row r="194" spans="1:39" ht="14.5" x14ac:dyDescent="0.35">
      <c r="A194" t="s">
        <v>361</v>
      </c>
      <c r="B194">
        <v>1073428.5</v>
      </c>
      <c r="C194">
        <v>0.39421397980718897</v>
      </c>
      <c r="D194">
        <v>1088707.05</v>
      </c>
      <c r="E194">
        <v>3.2510500460632401E-3</v>
      </c>
      <c r="F194">
        <v>0.78831942612612305</v>
      </c>
      <c r="G194">
        <v>83.85</v>
      </c>
      <c r="H194">
        <v>34.138952750000001</v>
      </c>
      <c r="I194">
        <v>0.55649999999999999</v>
      </c>
      <c r="J194">
        <v>-11.970612750000001</v>
      </c>
      <c r="K194">
        <v>14072.064041223801</v>
      </c>
      <c r="L194">
        <v>3064.90940765</v>
      </c>
      <c r="M194">
        <v>3549.31335127177</v>
      </c>
      <c r="N194">
        <v>7.7342874297793907E-2</v>
      </c>
      <c r="O194">
        <v>0.11316725531406301</v>
      </c>
      <c r="P194">
        <v>1.47944348817693E-2</v>
      </c>
      <c r="Q194">
        <v>12151.5338874056</v>
      </c>
      <c r="R194">
        <v>189.44450000000001</v>
      </c>
      <c r="S194">
        <v>78542.244625734704</v>
      </c>
      <c r="T194">
        <v>15.63571388982</v>
      </c>
      <c r="U194">
        <v>16.178402686010902</v>
      </c>
      <c r="V194">
        <v>18.615500000000001</v>
      </c>
      <c r="W194">
        <v>164.64287328570299</v>
      </c>
      <c r="X194">
        <v>0.116323711235607</v>
      </c>
      <c r="Y194">
        <v>0.14328686428559601</v>
      </c>
      <c r="Z194">
        <v>0.264698592294492</v>
      </c>
      <c r="AA194">
        <v>169.633774069244</v>
      </c>
      <c r="AB194">
        <v>7.5787211272135098</v>
      </c>
      <c r="AC194">
        <v>1.3603294710462099</v>
      </c>
      <c r="AD194">
        <v>3.0641095567780101</v>
      </c>
      <c r="AE194">
        <v>0.98613485973967496</v>
      </c>
      <c r="AF194">
        <v>31.2</v>
      </c>
      <c r="AG194">
        <v>8.9225740583856197E-2</v>
      </c>
      <c r="AH194">
        <v>80.832631578947399</v>
      </c>
      <c r="AI194">
        <v>3.7029367565028699</v>
      </c>
      <c r="AJ194">
        <v>600712.88052631496</v>
      </c>
      <c r="AK194">
        <v>0.468248931591078</v>
      </c>
      <c r="AL194">
        <v>43129601.465000004</v>
      </c>
      <c r="AM194">
        <v>3064.90940765</v>
      </c>
    </row>
    <row r="195" spans="1:39" ht="14.5" x14ac:dyDescent="0.35">
      <c r="A195" t="s">
        <v>362</v>
      </c>
      <c r="B195">
        <v>619446.80000000005</v>
      </c>
      <c r="C195">
        <v>0.50277864399962802</v>
      </c>
      <c r="D195">
        <v>699574.95</v>
      </c>
      <c r="E195">
        <v>2.4275729035248702E-3</v>
      </c>
      <c r="F195">
        <v>0.73819508926690403</v>
      </c>
      <c r="G195">
        <v>92.789473684210506</v>
      </c>
      <c r="H195">
        <v>50.640145099999998</v>
      </c>
      <c r="I195">
        <v>3.47663755</v>
      </c>
      <c r="J195">
        <v>-47.103445999999998</v>
      </c>
      <c r="K195">
        <v>13333.680322021401</v>
      </c>
      <c r="L195">
        <v>1725.0514323499999</v>
      </c>
      <c r="M195">
        <v>2154.7738146359402</v>
      </c>
      <c r="N195">
        <v>0.48112155236981202</v>
      </c>
      <c r="O195">
        <v>0.16676542310863199</v>
      </c>
      <c r="P195">
        <v>4.1247653644197703E-3</v>
      </c>
      <c r="Q195">
        <v>10674.5701946848</v>
      </c>
      <c r="R195">
        <v>123.43049999999999</v>
      </c>
      <c r="S195">
        <v>58213.913185962898</v>
      </c>
      <c r="T195">
        <v>14.5527240025763</v>
      </c>
      <c r="U195">
        <v>13.9758927684</v>
      </c>
      <c r="V195">
        <v>14.650499999999999</v>
      </c>
      <c r="W195">
        <v>117.746932347019</v>
      </c>
      <c r="X195">
        <v>0.112926186412435</v>
      </c>
      <c r="Y195">
        <v>0.19649048130032101</v>
      </c>
      <c r="Z195">
        <v>0.31315661489789998</v>
      </c>
      <c r="AA195">
        <v>162.37605716973701</v>
      </c>
      <c r="AB195">
        <v>8.1758008143672196</v>
      </c>
      <c r="AC195">
        <v>1.61344940978815</v>
      </c>
      <c r="AD195">
        <v>3.96622651589812</v>
      </c>
      <c r="AE195">
        <v>1.45499402968966</v>
      </c>
      <c r="AF195">
        <v>165.5</v>
      </c>
      <c r="AG195">
        <v>1.4905435662113499E-2</v>
      </c>
      <c r="AH195">
        <v>6.5465</v>
      </c>
      <c r="AI195">
        <v>3.1295443874766198</v>
      </c>
      <c r="AJ195">
        <v>363964.23200000002</v>
      </c>
      <c r="AK195">
        <v>0.59299810025297395</v>
      </c>
      <c r="AL195">
        <v>23001284.338</v>
      </c>
      <c r="AM195">
        <v>1725.0514323499999</v>
      </c>
    </row>
    <row r="196" spans="1:39" ht="14.5" x14ac:dyDescent="0.35">
      <c r="A196" t="s">
        <v>363</v>
      </c>
      <c r="B196">
        <v>405530.25</v>
      </c>
      <c r="C196">
        <v>0.48502336780036798</v>
      </c>
      <c r="D196">
        <v>361554.1</v>
      </c>
      <c r="E196">
        <v>1.3696913204723699E-3</v>
      </c>
      <c r="F196">
        <v>0.74693858191290696</v>
      </c>
      <c r="G196">
        <v>48.45</v>
      </c>
      <c r="H196">
        <v>29.043085949999998</v>
      </c>
      <c r="I196">
        <v>3.0565000000000002</v>
      </c>
      <c r="J196">
        <v>-5.5987357999999903</v>
      </c>
      <c r="K196">
        <v>13472.881779130999</v>
      </c>
      <c r="L196">
        <v>1034.41487775</v>
      </c>
      <c r="M196">
        <v>1241.7643310685401</v>
      </c>
      <c r="N196">
        <v>0.28612689812987402</v>
      </c>
      <c r="O196">
        <v>0.14872705546795301</v>
      </c>
      <c r="P196">
        <v>7.9135753710402393E-3</v>
      </c>
      <c r="Q196">
        <v>11223.1838278908</v>
      </c>
      <c r="R196">
        <v>72.046999999999997</v>
      </c>
      <c r="S196">
        <v>59390.479020639301</v>
      </c>
      <c r="T196">
        <v>16.479520313128901</v>
      </c>
      <c r="U196">
        <v>14.3575010444571</v>
      </c>
      <c r="V196">
        <v>9.3695000000000004</v>
      </c>
      <c r="W196">
        <v>110.402356342388</v>
      </c>
      <c r="X196">
        <v>0.119156770047251</v>
      </c>
      <c r="Y196">
        <v>0.166580103014942</v>
      </c>
      <c r="Z196">
        <v>0.29129536937003297</v>
      </c>
      <c r="AA196">
        <v>195.793394271876</v>
      </c>
      <c r="AB196">
        <v>6.5307020114391996</v>
      </c>
      <c r="AC196">
        <v>1.49418536662921</v>
      </c>
      <c r="AD196">
        <v>2.93528724406463</v>
      </c>
      <c r="AE196">
        <v>1.20733963395836</v>
      </c>
      <c r="AF196">
        <v>70.95</v>
      </c>
      <c r="AG196">
        <v>4.3077013397436803E-2</v>
      </c>
      <c r="AH196">
        <v>7.7314999999999996</v>
      </c>
      <c r="AI196">
        <v>3.3605191563604899</v>
      </c>
      <c r="AJ196">
        <v>202326.005</v>
      </c>
      <c r="AK196">
        <v>0.61945218435887495</v>
      </c>
      <c r="AL196">
        <v>13936549.3585</v>
      </c>
      <c r="AM196">
        <v>1034.41487775</v>
      </c>
    </row>
    <row r="197" spans="1:39" ht="14.5" x14ac:dyDescent="0.35">
      <c r="A197" t="s">
        <v>364</v>
      </c>
      <c r="B197">
        <v>897939.05</v>
      </c>
      <c r="C197">
        <v>0.31080574524557197</v>
      </c>
      <c r="D197">
        <v>811109.7</v>
      </c>
      <c r="E197">
        <v>3.9121931491022197E-3</v>
      </c>
      <c r="F197">
        <v>0.75726510121718404</v>
      </c>
      <c r="G197">
        <v>72.349999999999994</v>
      </c>
      <c r="H197">
        <v>85.571687949999998</v>
      </c>
      <c r="I197">
        <v>2.6619375000000001</v>
      </c>
      <c r="J197">
        <v>-13.016851000000001</v>
      </c>
      <c r="K197">
        <v>12777.769979532501</v>
      </c>
      <c r="L197">
        <v>2129.9592327999999</v>
      </c>
      <c r="M197">
        <v>2635.6133951521101</v>
      </c>
      <c r="N197">
        <v>0.383758989215711</v>
      </c>
      <c r="O197">
        <v>0.16497016289747601</v>
      </c>
      <c r="P197">
        <v>1.6155805810782499E-2</v>
      </c>
      <c r="Q197">
        <v>10326.2979284294</v>
      </c>
      <c r="R197">
        <v>137.83150000000001</v>
      </c>
      <c r="S197">
        <v>64785.908214014897</v>
      </c>
      <c r="T197">
        <v>15.850875888312901</v>
      </c>
      <c r="U197">
        <v>15.453355965798799</v>
      </c>
      <c r="V197">
        <v>15.8665</v>
      </c>
      <c r="W197">
        <v>134.24253822834299</v>
      </c>
      <c r="X197">
        <v>0.11974690144629201</v>
      </c>
      <c r="Y197">
        <v>0.15777306091414101</v>
      </c>
      <c r="Z197">
        <v>0.29246153408596598</v>
      </c>
      <c r="AA197">
        <v>161.19778008551199</v>
      </c>
      <c r="AB197">
        <v>7.8130413269813097</v>
      </c>
      <c r="AC197">
        <v>1.3356896611481099</v>
      </c>
      <c r="AD197">
        <v>3.51442665344769</v>
      </c>
      <c r="AE197">
        <v>1.10202744160829</v>
      </c>
      <c r="AF197">
        <v>40.75</v>
      </c>
      <c r="AG197">
        <v>2.7998586395174E-2</v>
      </c>
      <c r="AH197">
        <v>32.451999999999998</v>
      </c>
      <c r="AI197">
        <v>3.0456803303181799</v>
      </c>
      <c r="AJ197">
        <v>431491.3345</v>
      </c>
      <c r="AK197">
        <v>0.55230112894810901</v>
      </c>
      <c r="AL197">
        <v>27216129.142499998</v>
      </c>
      <c r="AM197">
        <v>2129.9592327999999</v>
      </c>
    </row>
    <row r="198" spans="1:39" ht="14.5" x14ac:dyDescent="0.35">
      <c r="A198" t="s">
        <v>365</v>
      </c>
      <c r="B198">
        <v>756359.33333333302</v>
      </c>
      <c r="C198">
        <v>0.44118769370966199</v>
      </c>
      <c r="D198">
        <v>663756.75</v>
      </c>
      <c r="E198">
        <v>1.5348062952494901E-3</v>
      </c>
      <c r="F198">
        <v>0.78806099760123505</v>
      </c>
      <c r="G198">
        <v>43.5</v>
      </c>
      <c r="H198">
        <v>18.319336</v>
      </c>
      <c r="I198">
        <v>0</v>
      </c>
      <c r="J198">
        <v>-6.98879625</v>
      </c>
      <c r="K198">
        <v>16359.5387782422</v>
      </c>
      <c r="L198">
        <v>2816.0947120000001</v>
      </c>
      <c r="M198">
        <v>3314.7401646775702</v>
      </c>
      <c r="N198">
        <v>5.2031897652074902E-2</v>
      </c>
      <c r="O198">
        <v>0.129039695422242</v>
      </c>
      <c r="P198">
        <v>1.7144084043387301E-2</v>
      </c>
      <c r="Q198">
        <v>13898.5284985823</v>
      </c>
      <c r="R198">
        <v>186.411666666667</v>
      </c>
      <c r="S198">
        <v>83700.735486870501</v>
      </c>
      <c r="T198">
        <v>15.953937074753901</v>
      </c>
      <c r="U198">
        <v>15.1068587195007</v>
      </c>
      <c r="V198">
        <v>17.5625</v>
      </c>
      <c r="W198">
        <v>160.34702986476901</v>
      </c>
      <c r="X198">
        <v>0.117663124894252</v>
      </c>
      <c r="Y198">
        <v>0.14277260239401199</v>
      </c>
      <c r="Z198">
        <v>0.26464422459259701</v>
      </c>
      <c r="AA198">
        <v>182.262602110948</v>
      </c>
      <c r="AB198">
        <v>8.3319637616745599</v>
      </c>
      <c r="AC198">
        <v>1.3512443562298799</v>
      </c>
      <c r="AD198">
        <v>3.5724951710645398</v>
      </c>
      <c r="AE198">
        <v>0.79280255838255398</v>
      </c>
      <c r="AF198">
        <v>16.8333333333333</v>
      </c>
      <c r="AG198">
        <v>0.143641945207339</v>
      </c>
      <c r="AH198">
        <v>81.274000000000001</v>
      </c>
      <c r="AI198">
        <v>3.8675573834461301</v>
      </c>
      <c r="AJ198">
        <v>586947.25600000098</v>
      </c>
      <c r="AK198">
        <v>0.42583334712679799</v>
      </c>
      <c r="AL198">
        <v>46070010.644166701</v>
      </c>
      <c r="AM198">
        <v>2816.0947120000001</v>
      </c>
    </row>
    <row r="199" spans="1:39" ht="14.5" x14ac:dyDescent="0.35">
      <c r="A199" t="s">
        <v>366</v>
      </c>
      <c r="B199">
        <v>148059.35</v>
      </c>
      <c r="C199">
        <v>0.52742184519469404</v>
      </c>
      <c r="D199">
        <v>125702.45</v>
      </c>
      <c r="E199">
        <v>2.7367445424427701E-3</v>
      </c>
      <c r="F199">
        <v>0.69799222103186498</v>
      </c>
      <c r="G199">
        <v>31.7</v>
      </c>
      <c r="H199">
        <v>21.9480559</v>
      </c>
      <c r="I199">
        <v>0.73350000000000004</v>
      </c>
      <c r="J199">
        <v>0.95099934999998903</v>
      </c>
      <c r="K199">
        <v>14055.9187694748</v>
      </c>
      <c r="L199">
        <v>873.78954435000003</v>
      </c>
      <c r="M199">
        <v>1095.32894981102</v>
      </c>
      <c r="N199">
        <v>0.45861489375922898</v>
      </c>
      <c r="O199">
        <v>0.16682240688566999</v>
      </c>
      <c r="P199">
        <v>1.9859913193295202E-3</v>
      </c>
      <c r="Q199">
        <v>11212.992096227401</v>
      </c>
      <c r="R199">
        <v>69.992500000000007</v>
      </c>
      <c r="S199">
        <v>53175.254834446503</v>
      </c>
      <c r="T199">
        <v>13.6514626567132</v>
      </c>
      <c r="U199">
        <v>12.4840453527164</v>
      </c>
      <c r="V199">
        <v>9.5875000000000004</v>
      </c>
      <c r="W199">
        <v>91.138414013037803</v>
      </c>
      <c r="X199">
        <v>0.118894338519276</v>
      </c>
      <c r="Y199">
        <v>0.18529941612069201</v>
      </c>
      <c r="Z199">
        <v>0.308353550993473</v>
      </c>
      <c r="AA199">
        <v>221.712083021219</v>
      </c>
      <c r="AB199">
        <v>7.24681767947816</v>
      </c>
      <c r="AC199">
        <v>1.47304933884686</v>
      </c>
      <c r="AD199">
        <v>2.94429587461293</v>
      </c>
      <c r="AE199">
        <v>1.15250089839509</v>
      </c>
      <c r="AF199">
        <v>49.75</v>
      </c>
      <c r="AG199">
        <v>1.4359936684363099E-2</v>
      </c>
      <c r="AH199">
        <v>11.974500000000001</v>
      </c>
      <c r="AI199">
        <v>3.1981441048703001</v>
      </c>
      <c r="AJ199">
        <v>173510.98850000001</v>
      </c>
      <c r="AK199">
        <v>0.61011131608980396</v>
      </c>
      <c r="AL199">
        <v>12281914.857000001</v>
      </c>
      <c r="AM199">
        <v>873.78954435000003</v>
      </c>
    </row>
    <row r="200" spans="1:39" ht="14.5" x14ac:dyDescent="0.35">
      <c r="A200" t="s">
        <v>367</v>
      </c>
      <c r="B200">
        <v>231460.6</v>
      </c>
      <c r="C200">
        <v>0.52023895334774595</v>
      </c>
      <c r="D200">
        <v>163631.04999999999</v>
      </c>
      <c r="E200">
        <v>6.7330157113000598E-3</v>
      </c>
      <c r="F200">
        <v>0.70795244010720404</v>
      </c>
      <c r="G200">
        <v>36.526315789473699</v>
      </c>
      <c r="H200">
        <v>28.986247800000001</v>
      </c>
      <c r="I200">
        <v>0.73350000000000204</v>
      </c>
      <c r="J200">
        <v>-0.43920730000002101</v>
      </c>
      <c r="K200">
        <v>13882.9750550894</v>
      </c>
      <c r="L200">
        <v>1009.19071135</v>
      </c>
      <c r="M200">
        <v>1257.7884181126899</v>
      </c>
      <c r="N200">
        <v>0.45016164718983798</v>
      </c>
      <c r="O200">
        <v>0.162912997712858</v>
      </c>
      <c r="P200">
        <v>1.1917323816735899E-3</v>
      </c>
      <c r="Q200">
        <v>11139.051107278299</v>
      </c>
      <c r="R200">
        <v>77.933999999999997</v>
      </c>
      <c r="S200">
        <v>54413.168405317301</v>
      </c>
      <c r="T200">
        <v>14.497523545564199</v>
      </c>
      <c r="U200">
        <v>12.9492995528267</v>
      </c>
      <c r="V200">
        <v>10.51</v>
      </c>
      <c r="W200">
        <v>96.021951603234996</v>
      </c>
      <c r="X200">
        <v>0.120545512195844</v>
      </c>
      <c r="Y200">
        <v>0.19049125276124201</v>
      </c>
      <c r="Z200">
        <v>0.31664792428951699</v>
      </c>
      <c r="AA200">
        <v>218.112144240357</v>
      </c>
      <c r="AB200">
        <v>6.7303417322852503</v>
      </c>
      <c r="AC200">
        <v>1.39571714783178</v>
      </c>
      <c r="AD200">
        <v>2.9924122539516</v>
      </c>
      <c r="AE200">
        <v>1.1558696760462901</v>
      </c>
      <c r="AF200">
        <v>56.9</v>
      </c>
      <c r="AG200">
        <v>1.50132922046346E-2</v>
      </c>
      <c r="AH200">
        <v>11.611000000000001</v>
      </c>
      <c r="AI200">
        <v>3.18481258870725</v>
      </c>
      <c r="AJ200">
        <v>204438.74849999999</v>
      </c>
      <c r="AK200">
        <v>0.61958584313695997</v>
      </c>
      <c r="AL200">
        <v>14010569.4715</v>
      </c>
      <c r="AM200">
        <v>1009.19071135</v>
      </c>
    </row>
    <row r="201" spans="1:39" ht="14.5" x14ac:dyDescent="0.35">
      <c r="A201" t="s">
        <v>368</v>
      </c>
      <c r="B201">
        <v>645259.80000000005</v>
      </c>
      <c r="C201">
        <v>0.59983656800118201</v>
      </c>
      <c r="D201">
        <v>696212.95</v>
      </c>
      <c r="E201">
        <v>1.66377786464478E-3</v>
      </c>
      <c r="F201">
        <v>0.69660667412715505</v>
      </c>
      <c r="G201">
        <v>50.3888888888889</v>
      </c>
      <c r="H201">
        <v>23.2034403</v>
      </c>
      <c r="I201">
        <v>6.3500000000000001E-2</v>
      </c>
      <c r="J201">
        <v>23.439114849999999</v>
      </c>
      <c r="K201">
        <v>13998.3826304493</v>
      </c>
      <c r="L201">
        <v>952.59404340000003</v>
      </c>
      <c r="M201">
        <v>1140.74919230143</v>
      </c>
      <c r="N201">
        <v>0.30004663400984699</v>
      </c>
      <c r="O201">
        <v>0.156352589838166</v>
      </c>
      <c r="P201">
        <v>3.3425039995374E-3</v>
      </c>
      <c r="Q201">
        <v>11689.4896801088</v>
      </c>
      <c r="R201">
        <v>67.438000000000002</v>
      </c>
      <c r="S201">
        <v>58761.420119220602</v>
      </c>
      <c r="T201">
        <v>14.9478039087755</v>
      </c>
      <c r="U201">
        <v>14.125478860583099</v>
      </c>
      <c r="V201">
        <v>9.8819999999999997</v>
      </c>
      <c r="W201">
        <v>96.396887613843404</v>
      </c>
      <c r="X201">
        <v>0.114136972313025</v>
      </c>
      <c r="Y201">
        <v>0.190922067237765</v>
      </c>
      <c r="Z201">
        <v>0.30866889290598498</v>
      </c>
      <c r="AA201">
        <v>182.17408685509699</v>
      </c>
      <c r="AB201">
        <v>8.5692930854605596</v>
      </c>
      <c r="AC201">
        <v>1.6302215653694201</v>
      </c>
      <c r="AD201">
        <v>3.6182597091875301</v>
      </c>
      <c r="AE201">
        <v>1.43448476126748</v>
      </c>
      <c r="AF201">
        <v>115.7</v>
      </c>
      <c r="AG201">
        <v>1.31060300868917E-2</v>
      </c>
      <c r="AH201">
        <v>4.6535000000000002</v>
      </c>
      <c r="AI201">
        <v>3.0287654283114298</v>
      </c>
      <c r="AJ201">
        <v>214606.717</v>
      </c>
      <c r="AK201">
        <v>0.61428201545364503</v>
      </c>
      <c r="AL201">
        <v>13334775.911</v>
      </c>
      <c r="AM201">
        <v>952.59404340000003</v>
      </c>
    </row>
    <row r="202" spans="1:39" ht="14.5" x14ac:dyDescent="0.35">
      <c r="A202" t="s">
        <v>369</v>
      </c>
      <c r="B202">
        <v>1543330.35</v>
      </c>
      <c r="C202">
        <v>0.50275114115335295</v>
      </c>
      <c r="D202">
        <v>1632545.35</v>
      </c>
      <c r="E202">
        <v>2.0233325087808201E-3</v>
      </c>
      <c r="F202">
        <v>0.78296167326426702</v>
      </c>
      <c r="G202">
        <v>153.36842105263199</v>
      </c>
      <c r="H202">
        <v>93.6715868</v>
      </c>
      <c r="I202">
        <v>3.16247005</v>
      </c>
      <c r="J202">
        <v>-19.0250199</v>
      </c>
      <c r="K202">
        <v>12194.145948638001</v>
      </c>
      <c r="L202">
        <v>3602.9607695</v>
      </c>
      <c r="M202">
        <v>4290.0141840563501</v>
      </c>
      <c r="N202">
        <v>0.204869197494047</v>
      </c>
      <c r="O202">
        <v>0.137109014503245</v>
      </c>
      <c r="P202">
        <v>1.6510225618763901E-2</v>
      </c>
      <c r="Q202">
        <v>10241.231750184599</v>
      </c>
      <c r="R202">
        <v>214.666</v>
      </c>
      <c r="S202">
        <v>68668.809771924803</v>
      </c>
      <c r="T202">
        <v>14.2397957757633</v>
      </c>
      <c r="U202">
        <v>16.784030864226299</v>
      </c>
      <c r="V202">
        <v>24.021000000000001</v>
      </c>
      <c r="W202">
        <v>149.99212228883101</v>
      </c>
      <c r="X202">
        <v>0.118455533793883</v>
      </c>
      <c r="Y202">
        <v>0.15308079765590901</v>
      </c>
      <c r="Z202">
        <v>0.27684826101761401</v>
      </c>
      <c r="AA202">
        <v>148.37810739587599</v>
      </c>
      <c r="AB202">
        <v>7.3712929065722896</v>
      </c>
      <c r="AC202">
        <v>1.38367799786944</v>
      </c>
      <c r="AD202">
        <v>2.8778907829304301</v>
      </c>
      <c r="AE202">
        <v>1.1425392055824199</v>
      </c>
      <c r="AF202">
        <v>62.75</v>
      </c>
      <c r="AG202">
        <v>7.4912829493828506E-2</v>
      </c>
      <c r="AH202">
        <v>43.951578947368397</v>
      </c>
      <c r="AI202">
        <v>3.1225945990667001</v>
      </c>
      <c r="AJ202">
        <v>772374.76199999999</v>
      </c>
      <c r="AK202">
        <v>0.55301855727481997</v>
      </c>
      <c r="AL202">
        <v>43935029.4705</v>
      </c>
      <c r="AM202">
        <v>3602.9607695</v>
      </c>
    </row>
    <row r="203" spans="1:39" ht="14.5" x14ac:dyDescent="0.35">
      <c r="A203" t="s">
        <v>371</v>
      </c>
      <c r="B203">
        <v>416240.7</v>
      </c>
      <c r="C203">
        <v>0.47684771392221798</v>
      </c>
      <c r="D203">
        <v>401197.55</v>
      </c>
      <c r="E203">
        <v>2.0871573762981299E-3</v>
      </c>
      <c r="F203">
        <v>0.72504135435757999</v>
      </c>
      <c r="G203">
        <v>55.052631578947398</v>
      </c>
      <c r="H203">
        <v>23.001249000000001</v>
      </c>
      <c r="I203">
        <v>0.96350000000000002</v>
      </c>
      <c r="J203">
        <v>24.853703400000001</v>
      </c>
      <c r="K203">
        <v>13586.4365988555</v>
      </c>
      <c r="L203">
        <v>918.99611219999997</v>
      </c>
      <c r="M203">
        <v>1097.69182927764</v>
      </c>
      <c r="N203">
        <v>0.27598637837849999</v>
      </c>
      <c r="O203">
        <v>0.15334173526876901</v>
      </c>
      <c r="P203">
        <v>2.8733450174001701E-3</v>
      </c>
      <c r="Q203">
        <v>11374.670084969701</v>
      </c>
      <c r="R203">
        <v>65.766000000000005</v>
      </c>
      <c r="S203">
        <v>60165.254804914402</v>
      </c>
      <c r="T203">
        <v>14.566797433324201</v>
      </c>
      <c r="U203">
        <v>13.973726731137701</v>
      </c>
      <c r="V203">
        <v>10.210000000000001</v>
      </c>
      <c r="W203">
        <v>90.009413535749303</v>
      </c>
      <c r="X203">
        <v>0.117121436330466</v>
      </c>
      <c r="Y203">
        <v>0.17648438428532601</v>
      </c>
      <c r="Z203">
        <v>0.30008674484560099</v>
      </c>
      <c r="AA203">
        <v>169.84375442714699</v>
      </c>
      <c r="AB203">
        <v>8.6561799811962299</v>
      </c>
      <c r="AC203">
        <v>1.7547486589903301</v>
      </c>
      <c r="AD203">
        <v>3.2168062235021502</v>
      </c>
      <c r="AE203">
        <v>1.23759240949108</v>
      </c>
      <c r="AF203">
        <v>96.95</v>
      </c>
      <c r="AG203">
        <v>2.0650279425240701E-2</v>
      </c>
      <c r="AH203">
        <v>4.97842105263158</v>
      </c>
      <c r="AI203">
        <v>3.13132054428731</v>
      </c>
      <c r="AJ203">
        <v>205251.37100000001</v>
      </c>
      <c r="AK203">
        <v>0.60415078459155902</v>
      </c>
      <c r="AL203">
        <v>12485882.413000001</v>
      </c>
      <c r="AM203">
        <v>918.99611219999997</v>
      </c>
    </row>
    <row r="204" spans="1:39" ht="14.5" x14ac:dyDescent="0.35">
      <c r="A204" t="s">
        <v>372</v>
      </c>
      <c r="B204">
        <v>1983548.6</v>
      </c>
      <c r="C204">
        <v>0.31926013830489203</v>
      </c>
      <c r="D204">
        <v>2221570.1</v>
      </c>
      <c r="E204">
        <v>3.8776242400660999E-3</v>
      </c>
      <c r="F204">
        <v>0.79650740759488303</v>
      </c>
      <c r="G204">
        <v>179.1</v>
      </c>
      <c r="H204">
        <v>132.96802435000001</v>
      </c>
      <c r="I204">
        <v>6.9267023999999999</v>
      </c>
      <c r="J204">
        <v>-40.285836699999997</v>
      </c>
      <c r="K204">
        <v>13148.111146290599</v>
      </c>
      <c r="L204">
        <v>5470.7426101499996</v>
      </c>
      <c r="M204">
        <v>6681.04929580935</v>
      </c>
      <c r="N204">
        <v>0.23374369831026301</v>
      </c>
      <c r="O204">
        <v>0.15241531828841401</v>
      </c>
      <c r="P204">
        <v>1.8634433917775702E-2</v>
      </c>
      <c r="Q204">
        <v>10766.2627090804</v>
      </c>
      <c r="R204">
        <v>336.036</v>
      </c>
      <c r="S204">
        <v>73387.161839802895</v>
      </c>
      <c r="T204">
        <v>15.335856872477899</v>
      </c>
      <c r="U204">
        <v>16.280227743902401</v>
      </c>
      <c r="V204">
        <v>35.44</v>
      </c>
      <c r="W204">
        <v>154.366326471501</v>
      </c>
      <c r="X204">
        <v>0.119397933315155</v>
      </c>
      <c r="Y204">
        <v>0.157519325946894</v>
      </c>
      <c r="Z204">
        <v>0.28280853898076103</v>
      </c>
      <c r="AA204">
        <v>1353.45558686355</v>
      </c>
      <c r="AB204">
        <v>0.78726223091338199</v>
      </c>
      <c r="AC204">
        <v>0.134256041687281</v>
      </c>
      <c r="AD204">
        <v>0.41319022185321103</v>
      </c>
      <c r="AE204">
        <v>0.91173164223210201</v>
      </c>
      <c r="AF204">
        <v>31.4</v>
      </c>
      <c r="AG204">
        <v>0.10358036481452</v>
      </c>
      <c r="AH204">
        <v>91.055000000000007</v>
      </c>
      <c r="AI204">
        <v>3.36625745261686</v>
      </c>
      <c r="AJ204">
        <v>986981.2095</v>
      </c>
      <c r="AK204">
        <v>0.58309400561156299</v>
      </c>
      <c r="AL204">
        <v>71929931.891000003</v>
      </c>
      <c r="AM204">
        <v>5470.7426101499996</v>
      </c>
    </row>
    <row r="205" spans="1:39" ht="14.5" x14ac:dyDescent="0.35">
      <c r="A205" t="s">
        <v>373</v>
      </c>
      <c r="B205">
        <v>1789615.45</v>
      </c>
      <c r="C205">
        <v>0.40038559177627697</v>
      </c>
      <c r="D205">
        <v>1712284.25</v>
      </c>
      <c r="E205">
        <v>2.6174736379495399E-3</v>
      </c>
      <c r="F205">
        <v>0.81332178670108402</v>
      </c>
      <c r="G205">
        <v>124.35</v>
      </c>
      <c r="H205">
        <v>102.77100540000001</v>
      </c>
      <c r="I205">
        <v>9.2307618999999992</v>
      </c>
      <c r="J205">
        <v>-29.433843249999999</v>
      </c>
      <c r="K205">
        <v>13264.3770054611</v>
      </c>
      <c r="L205">
        <v>5167.1233155</v>
      </c>
      <c r="M205">
        <v>6209.1008741898204</v>
      </c>
      <c r="N205">
        <v>0.18420822699252601</v>
      </c>
      <c r="O205">
        <v>0.13911177518132101</v>
      </c>
      <c r="P205">
        <v>1.82633600725026E-2</v>
      </c>
      <c r="Q205">
        <v>11038.421355884801</v>
      </c>
      <c r="R205">
        <v>319.16849999999999</v>
      </c>
      <c r="S205">
        <v>75263.5412658204</v>
      </c>
      <c r="T205">
        <v>14.9756319937588</v>
      </c>
      <c r="U205">
        <v>16.1893273161355</v>
      </c>
      <c r="V205">
        <v>32.222999999999999</v>
      </c>
      <c r="W205">
        <v>160.35512880551201</v>
      </c>
      <c r="X205">
        <v>0.115522288447493</v>
      </c>
      <c r="Y205">
        <v>0.15740905953574399</v>
      </c>
      <c r="Z205">
        <v>0.28054201359596098</v>
      </c>
      <c r="AA205">
        <v>1424.390681353</v>
      </c>
      <c r="AB205">
        <v>0.82595532612809097</v>
      </c>
      <c r="AC205">
        <v>0.13068550637545301</v>
      </c>
      <c r="AD205">
        <v>0.40380266640677498</v>
      </c>
      <c r="AE205">
        <v>0.94429434227352904</v>
      </c>
      <c r="AF205">
        <v>30.15</v>
      </c>
      <c r="AG205">
        <v>0.10160379521375</v>
      </c>
      <c r="AH205">
        <v>97.173000000000002</v>
      </c>
      <c r="AI205">
        <v>3.0101721411277702</v>
      </c>
      <c r="AJ205">
        <v>1155420.4735000001</v>
      </c>
      <c r="AK205">
        <v>0.53707430560869596</v>
      </c>
      <c r="AL205">
        <v>68538671.690500006</v>
      </c>
      <c r="AM205">
        <v>5167.1233155</v>
      </c>
    </row>
    <row r="206" spans="1:39" ht="14.5" x14ac:dyDescent="0.35">
      <c r="A206" t="s">
        <v>375</v>
      </c>
      <c r="B206">
        <v>742974.1</v>
      </c>
      <c r="C206">
        <v>0.43148331111313298</v>
      </c>
      <c r="D206">
        <v>739648.7</v>
      </c>
      <c r="E206">
        <v>3.9597094813936702E-3</v>
      </c>
      <c r="F206">
        <v>0.70058982352810495</v>
      </c>
      <c r="G206">
        <v>55.473684210526301</v>
      </c>
      <c r="H206">
        <v>41.104836499999998</v>
      </c>
      <c r="I206">
        <v>5.4195000000000002</v>
      </c>
      <c r="J206">
        <v>36.493958999999997</v>
      </c>
      <c r="K206">
        <v>12846.9107537336</v>
      </c>
      <c r="L206">
        <v>1312.47474235</v>
      </c>
      <c r="M206">
        <v>1582.31390005101</v>
      </c>
      <c r="N206">
        <v>0.337994686401136</v>
      </c>
      <c r="O206">
        <v>0.14670070549719899</v>
      </c>
      <c r="P206">
        <v>4.6374901958889502E-3</v>
      </c>
      <c r="Q206">
        <v>10656.0688627942</v>
      </c>
      <c r="R206">
        <v>92.233000000000004</v>
      </c>
      <c r="S206">
        <v>58372.330201771598</v>
      </c>
      <c r="T206">
        <v>14.9870436828467</v>
      </c>
      <c r="U206">
        <v>14.2299908096885</v>
      </c>
      <c r="V206">
        <v>11.8345</v>
      </c>
      <c r="W206">
        <v>110.902424466602</v>
      </c>
      <c r="X206">
        <v>0.11472117670340599</v>
      </c>
      <c r="Y206">
        <v>0.171211269987635</v>
      </c>
      <c r="Z206">
        <v>0.29291118698220198</v>
      </c>
      <c r="AA206">
        <v>202.455781757925</v>
      </c>
      <c r="AB206">
        <v>6.14138899645903</v>
      </c>
      <c r="AC206">
        <v>1.3613079556868699</v>
      </c>
      <c r="AD206">
        <v>2.8086164773871301</v>
      </c>
      <c r="AE206">
        <v>1.1233900359694</v>
      </c>
      <c r="AF206">
        <v>59.3</v>
      </c>
      <c r="AG206">
        <v>1.8186392239689101E-2</v>
      </c>
      <c r="AH206">
        <v>12.9565</v>
      </c>
      <c r="AI206">
        <v>3.1202198465111501</v>
      </c>
      <c r="AJ206">
        <v>272083.89850000001</v>
      </c>
      <c r="AK206">
        <v>0.58369652361671898</v>
      </c>
      <c r="AL206">
        <v>16861245.881499998</v>
      </c>
      <c r="AM206">
        <v>1312.47474235</v>
      </c>
    </row>
    <row r="207" spans="1:39" ht="14.5" x14ac:dyDescent="0.35">
      <c r="A207" t="s">
        <v>376</v>
      </c>
      <c r="B207">
        <v>462387.7</v>
      </c>
      <c r="C207">
        <v>0.53645873081788498</v>
      </c>
      <c r="D207">
        <v>429570.45</v>
      </c>
      <c r="E207">
        <v>3.6338260234534598E-3</v>
      </c>
      <c r="F207">
        <v>0.68769987777253405</v>
      </c>
      <c r="G207">
        <v>44.947368421052602</v>
      </c>
      <c r="H207">
        <v>26.456054250000001</v>
      </c>
      <c r="I207">
        <v>3.9131548</v>
      </c>
      <c r="J207">
        <v>4.4230608500000397</v>
      </c>
      <c r="K207">
        <v>14075.452250975</v>
      </c>
      <c r="L207">
        <v>951.17725280000002</v>
      </c>
      <c r="M207">
        <v>1183.7199147374499</v>
      </c>
      <c r="N207">
        <v>0.42830776619261901</v>
      </c>
      <c r="O207">
        <v>0.16490580566162999</v>
      </c>
      <c r="P207">
        <v>3.5621072623699701E-3</v>
      </c>
      <c r="Q207">
        <v>11310.319136575001</v>
      </c>
      <c r="R207">
        <v>71.703500000000005</v>
      </c>
      <c r="S207">
        <v>57613.8351196246</v>
      </c>
      <c r="T207">
        <v>14.1959597509187</v>
      </c>
      <c r="U207">
        <v>13.265422926356401</v>
      </c>
      <c r="V207">
        <v>9.0380000000000003</v>
      </c>
      <c r="W207">
        <v>105.24200628457599</v>
      </c>
      <c r="X207">
        <v>0.118386884273411</v>
      </c>
      <c r="Y207">
        <v>0.173830459366969</v>
      </c>
      <c r="Z207">
        <v>0.29740211141198902</v>
      </c>
      <c r="AA207">
        <v>217.77518269095401</v>
      </c>
      <c r="AB207">
        <v>6.6885141457970096</v>
      </c>
      <c r="AC207">
        <v>1.39783840905887</v>
      </c>
      <c r="AD207">
        <v>2.9580498622206499</v>
      </c>
      <c r="AE207">
        <v>1.1174447791403701</v>
      </c>
      <c r="AF207">
        <v>53.85</v>
      </c>
      <c r="AG207">
        <v>3.6926105687695401E-2</v>
      </c>
      <c r="AH207">
        <v>10.403499999999999</v>
      </c>
      <c r="AI207">
        <v>3.2480419591790501</v>
      </c>
      <c r="AJ207">
        <v>170887.18799999999</v>
      </c>
      <c r="AK207">
        <v>0.60570349763192799</v>
      </c>
      <c r="AL207">
        <v>13388250.004000001</v>
      </c>
      <c r="AM207">
        <v>951.17725280000002</v>
      </c>
    </row>
    <row r="208" spans="1:39" ht="14.5" x14ac:dyDescent="0.35">
      <c r="A208" t="s">
        <v>377</v>
      </c>
      <c r="B208">
        <v>617324.6</v>
      </c>
      <c r="C208">
        <v>0.47928635054145702</v>
      </c>
      <c r="D208">
        <v>554261.75</v>
      </c>
      <c r="E208">
        <v>3.5620314259739898E-3</v>
      </c>
      <c r="F208">
        <v>0.71074154934448197</v>
      </c>
      <c r="G208">
        <v>59.4</v>
      </c>
      <c r="H208">
        <v>34.556820000000002</v>
      </c>
      <c r="I208">
        <v>1.8540000000000001</v>
      </c>
      <c r="J208">
        <v>45.4714405</v>
      </c>
      <c r="K208">
        <v>13041.298325362401</v>
      </c>
      <c r="L208">
        <v>1163.1765532500001</v>
      </c>
      <c r="M208">
        <v>1398.73361503874</v>
      </c>
      <c r="N208">
        <v>0.35140296295342299</v>
      </c>
      <c r="O208">
        <v>0.14644985357041301</v>
      </c>
      <c r="P208">
        <v>3.14711089195522E-3</v>
      </c>
      <c r="Q208">
        <v>10845.047457860501</v>
      </c>
      <c r="R208">
        <v>79.891000000000005</v>
      </c>
      <c r="S208">
        <v>59534.509131191298</v>
      </c>
      <c r="T208">
        <v>16.1470002878923</v>
      </c>
      <c r="U208">
        <v>14.559544294726599</v>
      </c>
      <c r="V208">
        <v>10.177</v>
      </c>
      <c r="W208">
        <v>114.294640193574</v>
      </c>
      <c r="X208">
        <v>0.120247695684407</v>
      </c>
      <c r="Y208">
        <v>0.177456479109217</v>
      </c>
      <c r="Z208">
        <v>0.30266362352463699</v>
      </c>
      <c r="AA208">
        <v>182.689420111039</v>
      </c>
      <c r="AB208">
        <v>6.6999677176546504</v>
      </c>
      <c r="AC208">
        <v>1.42339571684807</v>
      </c>
      <c r="AD208">
        <v>3.05778696052072</v>
      </c>
      <c r="AE208">
        <v>1.19961597634062</v>
      </c>
      <c r="AF208">
        <v>69.2</v>
      </c>
      <c r="AG208">
        <v>2.4059622397789499E-2</v>
      </c>
      <c r="AH208">
        <v>9.3580000000000005</v>
      </c>
      <c r="AI208">
        <v>3.2286055039095101</v>
      </c>
      <c r="AJ208">
        <v>229757.8425</v>
      </c>
      <c r="AK208">
        <v>0.60020672436889899</v>
      </c>
      <c r="AL208">
        <v>15169332.436000001</v>
      </c>
      <c r="AM208">
        <v>1163.1765532500001</v>
      </c>
    </row>
    <row r="209" spans="1:39" ht="14.5" x14ac:dyDescent="0.35">
      <c r="A209" t="s">
        <v>379</v>
      </c>
      <c r="B209">
        <v>263021.55</v>
      </c>
      <c r="C209">
        <v>0.45548544111092698</v>
      </c>
      <c r="D209">
        <v>366190.55</v>
      </c>
      <c r="E209">
        <v>2.60397984379815E-3</v>
      </c>
      <c r="F209">
        <v>0.70130254113832402</v>
      </c>
      <c r="G209">
        <v>37.052631578947398</v>
      </c>
      <c r="H209">
        <v>30.7410326</v>
      </c>
      <c r="I209">
        <v>3.1965262499999998</v>
      </c>
      <c r="J209">
        <v>-41.467855100000001</v>
      </c>
      <c r="K209">
        <v>14042.2399055391</v>
      </c>
      <c r="L209">
        <v>1085.3538310500001</v>
      </c>
      <c r="M209">
        <v>1404.5534824830199</v>
      </c>
      <c r="N209">
        <v>0.56015933413330599</v>
      </c>
      <c r="O209">
        <v>0.18013527446699801</v>
      </c>
      <c r="P209">
        <v>2.8113089139309802E-3</v>
      </c>
      <c r="Q209">
        <v>10850.992196507001</v>
      </c>
      <c r="R209">
        <v>80.977000000000004</v>
      </c>
      <c r="S209">
        <v>56219.3001037332</v>
      </c>
      <c r="T209">
        <v>14.484359756474101</v>
      </c>
      <c r="U209">
        <v>13.4032358700619</v>
      </c>
      <c r="V209">
        <v>10.813499999999999</v>
      </c>
      <c r="W209">
        <v>100.37026226938499</v>
      </c>
      <c r="X209">
        <v>0.11454329059489</v>
      </c>
      <c r="Y209">
        <v>0.190263954608548</v>
      </c>
      <c r="Z209">
        <v>0.30846595040202801</v>
      </c>
      <c r="AA209">
        <v>224.71100485641</v>
      </c>
      <c r="AB209">
        <v>6.8709842759643198</v>
      </c>
      <c r="AC209">
        <v>1.4572590618881101</v>
      </c>
      <c r="AD209">
        <v>3.0963312271324499</v>
      </c>
      <c r="AE209">
        <v>1.2549698583617701</v>
      </c>
      <c r="AF209">
        <v>66.95</v>
      </c>
      <c r="AG209">
        <v>1.53819306987496E-2</v>
      </c>
      <c r="AH209">
        <v>10.714</v>
      </c>
      <c r="AI209">
        <v>3.1664298015386798</v>
      </c>
      <c r="AJ209">
        <v>202613.122</v>
      </c>
      <c r="AK209">
        <v>0.58416100883480504</v>
      </c>
      <c r="AL209">
        <v>15240798.878</v>
      </c>
      <c r="AM209">
        <v>1085.3538310500001</v>
      </c>
    </row>
    <row r="210" spans="1:39" ht="14.5" x14ac:dyDescent="0.35">
      <c r="A210" t="s">
        <v>380</v>
      </c>
      <c r="B210">
        <v>773121.65</v>
      </c>
      <c r="C210">
        <v>0.43649507736007298</v>
      </c>
      <c r="D210">
        <v>735136.2</v>
      </c>
      <c r="E210">
        <v>2.3124654964674801E-3</v>
      </c>
      <c r="F210">
        <v>0.70577282955760101</v>
      </c>
      <c r="G210">
        <v>83.526315789473699</v>
      </c>
      <c r="H210">
        <v>51.510618549999997</v>
      </c>
      <c r="I210">
        <v>3.5735000000000001</v>
      </c>
      <c r="J210">
        <v>39.563253699999997</v>
      </c>
      <c r="K210">
        <v>12857.4233618985</v>
      </c>
      <c r="L210">
        <v>1541.46533525</v>
      </c>
      <c r="M210">
        <v>1841.66238718773</v>
      </c>
      <c r="N210">
        <v>0.30788303693707703</v>
      </c>
      <c r="O210">
        <v>0.14680936169952699</v>
      </c>
      <c r="P210">
        <v>3.1784973933295601E-3</v>
      </c>
      <c r="Q210">
        <v>10761.6208871293</v>
      </c>
      <c r="R210">
        <v>100.9495</v>
      </c>
      <c r="S210">
        <v>61888.731910509698</v>
      </c>
      <c r="T210">
        <v>15.3537164621915</v>
      </c>
      <c r="U210">
        <v>15.269667856205301</v>
      </c>
      <c r="V210">
        <v>13.423500000000001</v>
      </c>
      <c r="W210">
        <v>114.83333968413601</v>
      </c>
      <c r="X210">
        <v>0.11264590021128899</v>
      </c>
      <c r="Y210">
        <v>0.168828622137875</v>
      </c>
      <c r="Z210">
        <v>0.28913966673375202</v>
      </c>
      <c r="AA210">
        <v>170.2285442296</v>
      </c>
      <c r="AB210">
        <v>7.1925391308887798</v>
      </c>
      <c r="AC210">
        <v>1.4576785470656799</v>
      </c>
      <c r="AD210">
        <v>3.42939053488282</v>
      </c>
      <c r="AE210">
        <v>1.1665236552475799</v>
      </c>
      <c r="AF210">
        <v>83.4</v>
      </c>
      <c r="AG210">
        <v>2.06142281508436E-2</v>
      </c>
      <c r="AH210">
        <v>10.944000000000001</v>
      </c>
      <c r="AI210">
        <v>3.0636077991696902</v>
      </c>
      <c r="AJ210">
        <v>359393.554</v>
      </c>
      <c r="AK210">
        <v>0.58436802629068796</v>
      </c>
      <c r="AL210">
        <v>19819272.412999999</v>
      </c>
      <c r="AM210">
        <v>1541.46533525</v>
      </c>
    </row>
    <row r="211" spans="1:39" ht="14.5" x14ac:dyDescent="0.35">
      <c r="A211" t="s">
        <v>381</v>
      </c>
      <c r="B211">
        <v>602008</v>
      </c>
      <c r="C211">
        <v>0.51050343672435905</v>
      </c>
      <c r="D211">
        <v>528924.85</v>
      </c>
      <c r="E211">
        <v>8.0397631719642208E-3</v>
      </c>
      <c r="F211">
        <v>0.68086876166559296</v>
      </c>
      <c r="G211">
        <v>36.157894736842103</v>
      </c>
      <c r="H211">
        <v>37.23110535</v>
      </c>
      <c r="I211">
        <v>2.1675909</v>
      </c>
      <c r="J211">
        <v>23.8826018</v>
      </c>
      <c r="K211">
        <v>13108.2744435566</v>
      </c>
      <c r="L211">
        <v>1060.0140082</v>
      </c>
      <c r="M211">
        <v>1333.32430385421</v>
      </c>
      <c r="N211">
        <v>0.477088429764017</v>
      </c>
      <c r="O211">
        <v>0.165577025390484</v>
      </c>
      <c r="P211">
        <v>1.48428694133176E-3</v>
      </c>
      <c r="Q211">
        <v>10421.2864742165</v>
      </c>
      <c r="R211">
        <v>73.844999999999999</v>
      </c>
      <c r="S211">
        <v>57158.135655765502</v>
      </c>
      <c r="T211">
        <v>14.3198591644661</v>
      </c>
      <c r="U211">
        <v>14.3545806513643</v>
      </c>
      <c r="V211">
        <v>10.834</v>
      </c>
      <c r="W211">
        <v>97.841425899944596</v>
      </c>
      <c r="X211">
        <v>0.11699332115864799</v>
      </c>
      <c r="Y211">
        <v>0.18388990204483099</v>
      </c>
      <c r="Z211">
        <v>0.30510864245779701</v>
      </c>
      <c r="AA211">
        <v>185.80895957635099</v>
      </c>
      <c r="AB211">
        <v>7.4999953315417702</v>
      </c>
      <c r="AC211">
        <v>1.54351368119736</v>
      </c>
      <c r="AD211">
        <v>3.24781196546915</v>
      </c>
      <c r="AE211">
        <v>1.10397110099021</v>
      </c>
      <c r="AF211">
        <v>33.4</v>
      </c>
      <c r="AG211">
        <v>3.7312336646484603E-2</v>
      </c>
      <c r="AH211">
        <v>18.228999999999999</v>
      </c>
      <c r="AI211">
        <v>3.13997671889115</v>
      </c>
      <c r="AJ211">
        <v>195779.24549999999</v>
      </c>
      <c r="AK211">
        <v>0.56659680995671902</v>
      </c>
      <c r="AL211">
        <v>13894954.533500001</v>
      </c>
      <c r="AM211">
        <v>1060.0140082</v>
      </c>
    </row>
    <row r="212" spans="1:39" ht="14.5" x14ac:dyDescent="0.35">
      <c r="A212" t="s">
        <v>382</v>
      </c>
      <c r="B212">
        <v>312939.15000000002</v>
      </c>
      <c r="C212">
        <v>0.52190308175818501</v>
      </c>
      <c r="D212">
        <v>390868.65</v>
      </c>
      <c r="E212">
        <v>3.3757193796299001E-3</v>
      </c>
      <c r="F212">
        <v>0.72002614290545497</v>
      </c>
      <c r="G212">
        <v>71.599999999999994</v>
      </c>
      <c r="H212">
        <v>45.638670699999999</v>
      </c>
      <c r="I212">
        <v>5.1028400999999999</v>
      </c>
      <c r="J212">
        <v>14.475106</v>
      </c>
      <c r="K212">
        <v>13657.8747098246</v>
      </c>
      <c r="L212">
        <v>1506.1852028999999</v>
      </c>
      <c r="M212">
        <v>1846.0728070259399</v>
      </c>
      <c r="N212">
        <v>0.41332891994380599</v>
      </c>
      <c r="O212">
        <v>0.15854693861034699</v>
      </c>
      <c r="P212">
        <v>6.3069417570361698E-3</v>
      </c>
      <c r="Q212">
        <v>11143.270575628399</v>
      </c>
      <c r="R212">
        <v>105.611</v>
      </c>
      <c r="S212">
        <v>58394.890631657698</v>
      </c>
      <c r="T212">
        <v>14.987548645500899</v>
      </c>
      <c r="U212">
        <v>14.2616318650519</v>
      </c>
      <c r="V212">
        <v>14.148</v>
      </c>
      <c r="W212">
        <v>106.459231191688</v>
      </c>
      <c r="X212">
        <v>0.11300878423041701</v>
      </c>
      <c r="Y212">
        <v>0.19211363135898901</v>
      </c>
      <c r="Z212">
        <v>0.31034853346756103</v>
      </c>
      <c r="AA212">
        <v>200.823942113898</v>
      </c>
      <c r="AB212">
        <v>7.2314250389408397</v>
      </c>
      <c r="AC212">
        <v>1.3731936780206</v>
      </c>
      <c r="AD212">
        <v>3.1338726892744799</v>
      </c>
      <c r="AE212">
        <v>1.48095154443286</v>
      </c>
      <c r="AF212">
        <v>152.6</v>
      </c>
      <c r="AG212">
        <v>1.88347255186186E-2</v>
      </c>
      <c r="AH212">
        <v>6.33</v>
      </c>
      <c r="AI212">
        <v>3.1988425793601101</v>
      </c>
      <c r="AJ212">
        <v>313771.73849999998</v>
      </c>
      <c r="AK212">
        <v>0.60971456484062103</v>
      </c>
      <c r="AL212">
        <v>20571288.791000001</v>
      </c>
      <c r="AM212">
        <v>1506.1852028999999</v>
      </c>
    </row>
    <row r="213" spans="1:39" ht="14.5" x14ac:dyDescent="0.35">
      <c r="A213" t="s">
        <v>384</v>
      </c>
      <c r="B213">
        <v>2061917.85</v>
      </c>
      <c r="C213">
        <v>0.38870654063014398</v>
      </c>
      <c r="D213">
        <v>1804097.2</v>
      </c>
      <c r="E213">
        <v>3.4955806890726599E-3</v>
      </c>
      <c r="F213">
        <v>0.80646144721952495</v>
      </c>
      <c r="G213">
        <v>140.35</v>
      </c>
      <c r="H213">
        <v>96.704986649999995</v>
      </c>
      <c r="I213">
        <v>7.8987619000000002</v>
      </c>
      <c r="J213">
        <v>-24.290523700000001</v>
      </c>
      <c r="K213">
        <v>13923.0499734688</v>
      </c>
      <c r="L213">
        <v>5297.3634588000004</v>
      </c>
      <c r="M213">
        <v>6320.8036350384</v>
      </c>
      <c r="N213">
        <v>0.14088709093769899</v>
      </c>
      <c r="O213">
        <v>0.12726846236688499</v>
      </c>
      <c r="P213">
        <v>3.3167232617978701E-2</v>
      </c>
      <c r="Q213">
        <v>11668.683354700001</v>
      </c>
      <c r="R213">
        <v>328.04950000000002</v>
      </c>
      <c r="S213">
        <v>78061.329788644696</v>
      </c>
      <c r="T213">
        <v>15.792433763807001</v>
      </c>
      <c r="U213">
        <v>16.148061371225999</v>
      </c>
      <c r="V213">
        <v>31.279</v>
      </c>
      <c r="W213">
        <v>169.35846602512899</v>
      </c>
      <c r="X213">
        <v>0.11725066309424501</v>
      </c>
      <c r="Y213">
        <v>0.14899221773683999</v>
      </c>
      <c r="Z213">
        <v>0.273672260890859</v>
      </c>
      <c r="AA213">
        <v>157.728501451413</v>
      </c>
      <c r="AB213">
        <v>7.1491484805370202</v>
      </c>
      <c r="AC213">
        <v>1.2907500414100901</v>
      </c>
      <c r="AD213">
        <v>3.5125407739760801</v>
      </c>
      <c r="AE213">
        <v>0.95597539061650505</v>
      </c>
      <c r="AF213">
        <v>25.15</v>
      </c>
      <c r="AG213">
        <v>9.8391347524675196E-2</v>
      </c>
      <c r="AH213">
        <v>120.4485</v>
      </c>
      <c r="AI213">
        <v>3.0609425292044201</v>
      </c>
      <c r="AJ213">
        <v>1186411.7995</v>
      </c>
      <c r="AK213">
        <v>0.52792242144509205</v>
      </c>
      <c r="AL213">
        <v>73755456.164499998</v>
      </c>
      <c r="AM213">
        <v>5297.3634588000004</v>
      </c>
    </row>
    <row r="214" spans="1:39" ht="14.5" x14ac:dyDescent="0.35">
      <c r="A214" t="s">
        <v>385</v>
      </c>
      <c r="B214">
        <v>506615.3</v>
      </c>
      <c r="C214">
        <v>0.52524716916545</v>
      </c>
      <c r="D214">
        <v>380906.3</v>
      </c>
      <c r="E214">
        <v>6.44464823658301E-3</v>
      </c>
      <c r="F214">
        <v>0.72326852650388795</v>
      </c>
      <c r="G214">
        <v>36.35</v>
      </c>
      <c r="H214">
        <v>27.511124649999999</v>
      </c>
      <c r="I214">
        <v>0.42391435</v>
      </c>
      <c r="J214">
        <v>64.097003349999994</v>
      </c>
      <c r="K214">
        <v>12568.258989575799</v>
      </c>
      <c r="L214">
        <v>1151.2024788000001</v>
      </c>
      <c r="M214">
        <v>1372.71385340457</v>
      </c>
      <c r="N214">
        <v>0.33562522250885901</v>
      </c>
      <c r="O214">
        <v>0.138627768606226</v>
      </c>
      <c r="P214">
        <v>2.7024457967141798E-3</v>
      </c>
      <c r="Q214">
        <v>10540.150714670301</v>
      </c>
      <c r="R214">
        <v>77.450500000000005</v>
      </c>
      <c r="S214">
        <v>57955.909722984303</v>
      </c>
      <c r="T214">
        <v>14.6383819342677</v>
      </c>
      <c r="U214">
        <v>14.8637191341566</v>
      </c>
      <c r="V214">
        <v>10.5305</v>
      </c>
      <c r="W214">
        <v>109.320780475761</v>
      </c>
      <c r="X214">
        <v>0.114730340145029</v>
      </c>
      <c r="Y214">
        <v>0.17003841468943501</v>
      </c>
      <c r="Z214">
        <v>0.289726907022963</v>
      </c>
      <c r="AA214">
        <v>200.694451458125</v>
      </c>
      <c r="AB214">
        <v>7.2340352545090196</v>
      </c>
      <c r="AC214">
        <v>1.31570505663631</v>
      </c>
      <c r="AD214">
        <v>3.0926108947824802</v>
      </c>
      <c r="AE214">
        <v>1.0124466830977199</v>
      </c>
      <c r="AF214">
        <v>22.55</v>
      </c>
      <c r="AG214">
        <v>1.0954914143863299E-2</v>
      </c>
      <c r="AH214">
        <v>29.219000000000001</v>
      </c>
      <c r="AI214">
        <v>3.0627726475244699</v>
      </c>
      <c r="AJ214">
        <v>225778.46849999999</v>
      </c>
      <c r="AK214">
        <v>0.54778760127565895</v>
      </c>
      <c r="AL214">
        <v>14468610.903000001</v>
      </c>
      <c r="AM214">
        <v>1151.2024788000001</v>
      </c>
    </row>
    <row r="215" spans="1:39" ht="14.5" x14ac:dyDescent="0.35">
      <c r="A215" t="s">
        <v>386</v>
      </c>
      <c r="B215">
        <v>964257.85</v>
      </c>
      <c r="C215">
        <v>0.42549648498534998</v>
      </c>
      <c r="D215">
        <v>848443.7</v>
      </c>
      <c r="E215">
        <v>7.7627965625856098E-3</v>
      </c>
      <c r="F215">
        <v>0.75248731900933896</v>
      </c>
      <c r="G215">
        <v>69.349999999999994</v>
      </c>
      <c r="H215">
        <v>61.4472515</v>
      </c>
      <c r="I215">
        <v>5.3259496000000004</v>
      </c>
      <c r="J215">
        <v>44.440423099999997</v>
      </c>
      <c r="K215">
        <v>13306.9456917969</v>
      </c>
      <c r="L215">
        <v>1897.4923140000001</v>
      </c>
      <c r="M215">
        <v>2310.24078718907</v>
      </c>
      <c r="N215">
        <v>0.36046634152532298</v>
      </c>
      <c r="O215">
        <v>0.14443600926754499</v>
      </c>
      <c r="P215">
        <v>1.8168896335250199E-2</v>
      </c>
      <c r="Q215">
        <v>10929.5218546125</v>
      </c>
      <c r="R215">
        <v>124.774</v>
      </c>
      <c r="S215">
        <v>66420.3093993941</v>
      </c>
      <c r="T215">
        <v>14.506227258884101</v>
      </c>
      <c r="U215">
        <v>15.207433551861801</v>
      </c>
      <c r="V215">
        <v>15.3085</v>
      </c>
      <c r="W215">
        <v>123.950244243394</v>
      </c>
      <c r="X215">
        <v>0.120512173808474</v>
      </c>
      <c r="Y215">
        <v>0.15660598229634701</v>
      </c>
      <c r="Z215">
        <v>0.281851282820688</v>
      </c>
      <c r="AA215">
        <v>176.645221446731</v>
      </c>
      <c r="AB215">
        <v>7.1600303699815298</v>
      </c>
      <c r="AC215">
        <v>1.46945886716493</v>
      </c>
      <c r="AD215">
        <v>3.5845749865856802</v>
      </c>
      <c r="AE215">
        <v>1.0694925735285301</v>
      </c>
      <c r="AF215">
        <v>32.6</v>
      </c>
      <c r="AG215">
        <v>3.7711486489019501E-2</v>
      </c>
      <c r="AH215">
        <v>35.952500000000001</v>
      </c>
      <c r="AI215">
        <v>3.3509964776974002</v>
      </c>
      <c r="AJ215">
        <v>352435.37550000002</v>
      </c>
      <c r="AK215">
        <v>0.59561798865634596</v>
      </c>
      <c r="AL215">
        <v>25249827.173</v>
      </c>
      <c r="AM215">
        <v>1897.4923140000001</v>
      </c>
    </row>
    <row r="216" spans="1:39" ht="14.5" x14ac:dyDescent="0.35">
      <c r="A216" t="s">
        <v>387</v>
      </c>
      <c r="B216">
        <v>1587177.9</v>
      </c>
      <c r="C216">
        <v>0.40600477035585802</v>
      </c>
      <c r="D216">
        <v>1629025.65</v>
      </c>
      <c r="E216">
        <v>5.2569120987689504E-3</v>
      </c>
      <c r="F216">
        <v>0.76074589621936495</v>
      </c>
      <c r="G216">
        <v>102.1</v>
      </c>
      <c r="H216">
        <v>55.9230169</v>
      </c>
      <c r="I216">
        <v>2.0234700499999998</v>
      </c>
      <c r="J216">
        <v>6.9099198500000103</v>
      </c>
      <c r="K216">
        <v>12216.347138319999</v>
      </c>
      <c r="L216">
        <v>2558.66696735</v>
      </c>
      <c r="M216">
        <v>3020.7101559079401</v>
      </c>
      <c r="N216">
        <v>0.185104572241587</v>
      </c>
      <c r="O216">
        <v>0.132934789009402</v>
      </c>
      <c r="P216">
        <v>1.04116294695401E-2</v>
      </c>
      <c r="Q216">
        <v>10347.7534325384</v>
      </c>
      <c r="R216">
        <v>153.8295</v>
      </c>
      <c r="S216">
        <v>69296.078174212395</v>
      </c>
      <c r="T216">
        <v>15.9488264604643</v>
      </c>
      <c r="U216">
        <v>16.633135824728001</v>
      </c>
      <c r="V216">
        <v>16.869499999999999</v>
      </c>
      <c r="W216">
        <v>151.674143712025</v>
      </c>
      <c r="X216">
        <v>0.11504791230000599</v>
      </c>
      <c r="Y216">
        <v>0.15804967714259599</v>
      </c>
      <c r="Z216">
        <v>0.278434573762533</v>
      </c>
      <c r="AA216">
        <v>144.00934342058</v>
      </c>
      <c r="AB216">
        <v>7.7366585394085003</v>
      </c>
      <c r="AC216">
        <v>1.4244923609517599</v>
      </c>
      <c r="AD216">
        <v>3.6721934532601499</v>
      </c>
      <c r="AE216">
        <v>1.0248787369152801</v>
      </c>
      <c r="AF216">
        <v>41.15</v>
      </c>
      <c r="AG216">
        <v>7.7393135081623293E-2</v>
      </c>
      <c r="AH216">
        <v>39.837368421052602</v>
      </c>
      <c r="AI216">
        <v>3.0106383149621698</v>
      </c>
      <c r="AJ216">
        <v>538485.36399999994</v>
      </c>
      <c r="AK216">
        <v>0.52851370374164697</v>
      </c>
      <c r="AL216">
        <v>31257563.884500001</v>
      </c>
      <c r="AM216">
        <v>2558.66696735</v>
      </c>
    </row>
    <row r="217" spans="1:39" ht="14.5" x14ac:dyDescent="0.35">
      <c r="A217" t="s">
        <v>388</v>
      </c>
      <c r="B217">
        <v>529572.15</v>
      </c>
      <c r="C217">
        <v>0.39304026677536202</v>
      </c>
      <c r="D217">
        <v>514404.35</v>
      </c>
      <c r="E217">
        <v>3.4028297436825899E-3</v>
      </c>
      <c r="F217">
        <v>0.73493295857629104</v>
      </c>
      <c r="G217">
        <v>64.789473684210506</v>
      </c>
      <c r="H217">
        <v>42.184882350000002</v>
      </c>
      <c r="I217">
        <v>5.7729999999999997</v>
      </c>
      <c r="J217">
        <v>-2.7734236999999702</v>
      </c>
      <c r="K217">
        <v>13045.079783074199</v>
      </c>
      <c r="L217">
        <v>1383.4307232000001</v>
      </c>
      <c r="M217">
        <v>1663.51206250223</v>
      </c>
      <c r="N217">
        <v>0.31592217978147002</v>
      </c>
      <c r="O217">
        <v>0.147637594188714</v>
      </c>
      <c r="P217">
        <v>5.6398850113378802E-3</v>
      </c>
      <c r="Q217">
        <v>10848.7125313381</v>
      </c>
      <c r="R217">
        <v>93</v>
      </c>
      <c r="S217">
        <v>61763.211327956997</v>
      </c>
      <c r="T217">
        <v>16.7338709677419</v>
      </c>
      <c r="U217">
        <v>14.8755991741935</v>
      </c>
      <c r="V217">
        <v>12.3415</v>
      </c>
      <c r="W217">
        <v>112.095833018677</v>
      </c>
      <c r="X217">
        <v>0.115687869311505</v>
      </c>
      <c r="Y217">
        <v>0.17055918869828399</v>
      </c>
      <c r="Z217">
        <v>0.29078627826987302</v>
      </c>
      <c r="AA217">
        <v>167.683315188645</v>
      </c>
      <c r="AB217">
        <v>7.0266158788593298</v>
      </c>
      <c r="AC217">
        <v>1.5795215047100299</v>
      </c>
      <c r="AD217">
        <v>3.2926054877989599</v>
      </c>
      <c r="AE217">
        <v>1.30191649921286</v>
      </c>
      <c r="AF217">
        <v>96.4</v>
      </c>
      <c r="AG217">
        <v>2.0856915568671201E-2</v>
      </c>
      <c r="AH217">
        <v>7.28</v>
      </c>
      <c r="AI217">
        <v>3.0450372123101199</v>
      </c>
      <c r="AJ217">
        <v>333133.30849999998</v>
      </c>
      <c r="AK217">
        <v>0.63090598436568102</v>
      </c>
      <c r="AL217">
        <v>18046964.158500001</v>
      </c>
      <c r="AM217">
        <v>1383.4307232000001</v>
      </c>
    </row>
    <row r="218" spans="1:39" ht="14.5" x14ac:dyDescent="0.35">
      <c r="A218" t="s">
        <v>389</v>
      </c>
      <c r="B218">
        <v>227257.65</v>
      </c>
      <c r="C218">
        <v>0.47098819059569802</v>
      </c>
      <c r="D218">
        <v>232358.45</v>
      </c>
      <c r="E218">
        <v>2.40292542145895E-3</v>
      </c>
      <c r="F218">
        <v>0.75321244994507996</v>
      </c>
      <c r="G218">
        <v>58.368421052631597</v>
      </c>
      <c r="H218">
        <v>19.468941736842101</v>
      </c>
      <c r="I218">
        <v>0.55000000000000004</v>
      </c>
      <c r="J218">
        <v>95.608061000000006</v>
      </c>
      <c r="K218">
        <v>12276.718410576201</v>
      </c>
      <c r="L218">
        <v>1219.5784881</v>
      </c>
      <c r="M218">
        <v>1394.5693704340199</v>
      </c>
      <c r="N218">
        <v>0.19792976774792601</v>
      </c>
      <c r="O218">
        <v>0.120840719427248</v>
      </c>
      <c r="P218">
        <v>3.9513003853548397E-3</v>
      </c>
      <c r="Q218">
        <v>10736.2329873488</v>
      </c>
      <c r="R218">
        <v>77.472999999999999</v>
      </c>
      <c r="S218">
        <v>63891.970137983597</v>
      </c>
      <c r="T218">
        <v>16.926542150168501</v>
      </c>
      <c r="U218">
        <v>15.7419809236766</v>
      </c>
      <c r="V218">
        <v>9.1445000000000007</v>
      </c>
      <c r="W218">
        <v>133.36743267537901</v>
      </c>
      <c r="X218">
        <v>0.112900492061056</v>
      </c>
      <c r="Y218">
        <v>0.17155136329128701</v>
      </c>
      <c r="Z218">
        <v>0.28922152410004398</v>
      </c>
      <c r="AA218">
        <v>170.082247287878</v>
      </c>
      <c r="AB218">
        <v>7.3997661533254897</v>
      </c>
      <c r="AC218">
        <v>1.4383299655086199</v>
      </c>
      <c r="AD218">
        <v>3.0745186477374302</v>
      </c>
      <c r="AE218">
        <v>1.2590842791821699</v>
      </c>
      <c r="AF218">
        <v>67.75</v>
      </c>
      <c r="AG218">
        <v>2.8378292218644401E-2</v>
      </c>
      <c r="AH218">
        <v>10.032500000000001</v>
      </c>
      <c r="AI218">
        <v>3.2693153188612398</v>
      </c>
      <c r="AJ218">
        <v>278469.31550000003</v>
      </c>
      <c r="AK218">
        <v>0.61680509254812399</v>
      </c>
      <c r="AL218">
        <v>14972421.677999999</v>
      </c>
      <c r="AM218">
        <v>1219.5784881</v>
      </c>
    </row>
    <row r="219" spans="1:39" ht="14.5" x14ac:dyDescent="0.35">
      <c r="A219" t="s">
        <v>390</v>
      </c>
      <c r="B219">
        <v>613462.69999999995</v>
      </c>
      <c r="C219">
        <v>0.44405014789430503</v>
      </c>
      <c r="D219">
        <v>503161.55</v>
      </c>
      <c r="E219">
        <v>5.5372549806766503E-3</v>
      </c>
      <c r="F219">
        <v>0.77505288663955796</v>
      </c>
      <c r="G219">
        <v>72.400000000000006</v>
      </c>
      <c r="H219">
        <v>65.064116350000006</v>
      </c>
      <c r="I219">
        <v>9.5591685000000002</v>
      </c>
      <c r="J219">
        <v>-14.964563050000001</v>
      </c>
      <c r="K219">
        <v>13046.3511448891</v>
      </c>
      <c r="L219">
        <v>1852.8525413</v>
      </c>
      <c r="M219">
        <v>2243.1650855628</v>
      </c>
      <c r="N219">
        <v>0.345356663003002</v>
      </c>
      <c r="O219">
        <v>0.14873186535753599</v>
      </c>
      <c r="P219">
        <v>1.7840447938078999E-2</v>
      </c>
      <c r="Q219">
        <v>10776.2754641106</v>
      </c>
      <c r="R219">
        <v>122.5565</v>
      </c>
      <c r="S219">
        <v>64416.162998290602</v>
      </c>
      <c r="T219">
        <v>15.2529649590189</v>
      </c>
      <c r="U219">
        <v>15.118353912685199</v>
      </c>
      <c r="V219">
        <v>13.330500000000001</v>
      </c>
      <c r="W219">
        <v>138.99347671130101</v>
      </c>
      <c r="X219">
        <v>0.118169310500295</v>
      </c>
      <c r="Y219">
        <v>0.15663976956418599</v>
      </c>
      <c r="Z219">
        <v>0.28075438401953901</v>
      </c>
      <c r="AA219">
        <v>184.72624905155999</v>
      </c>
      <c r="AB219">
        <v>6.9976719918894599</v>
      </c>
      <c r="AC219">
        <v>1.3096651712607399</v>
      </c>
      <c r="AD219">
        <v>3.1669001754460302</v>
      </c>
      <c r="AE219">
        <v>1.17368115502097</v>
      </c>
      <c r="AF219">
        <v>64.650000000000006</v>
      </c>
      <c r="AG219">
        <v>2.8253317065149799E-2</v>
      </c>
      <c r="AH219">
        <v>15.7925</v>
      </c>
      <c r="AI219">
        <v>3.2853934268389602</v>
      </c>
      <c r="AJ219">
        <v>346346.09399999998</v>
      </c>
      <c r="AK219">
        <v>0.59965511298619001</v>
      </c>
      <c r="AL219">
        <v>24172964.873500001</v>
      </c>
      <c r="AM219">
        <v>1852.8525413</v>
      </c>
    </row>
    <row r="220" spans="1:39" ht="14.5" x14ac:dyDescent="0.35">
      <c r="A220" t="s">
        <v>392</v>
      </c>
      <c r="B220">
        <v>378808.2</v>
      </c>
      <c r="C220">
        <v>0.39023964968961</v>
      </c>
      <c r="D220">
        <v>306232.7</v>
      </c>
      <c r="E220">
        <v>4.0443788302696503E-3</v>
      </c>
      <c r="F220">
        <v>0.73654409471281101</v>
      </c>
      <c r="G220">
        <v>50.5</v>
      </c>
      <c r="H220">
        <v>34.027463449999999</v>
      </c>
      <c r="I220">
        <v>4.8594999999999997</v>
      </c>
      <c r="J220">
        <v>19.143344549999998</v>
      </c>
      <c r="K220">
        <v>13131.690976845101</v>
      </c>
      <c r="L220">
        <v>1165.15560235</v>
      </c>
      <c r="M220">
        <v>1389.7852066432899</v>
      </c>
      <c r="N220">
        <v>0.269023569270743</v>
      </c>
      <c r="O220">
        <v>0.14539757815034801</v>
      </c>
      <c r="P220">
        <v>8.0522242532047004E-3</v>
      </c>
      <c r="Q220">
        <v>11009.2287907962</v>
      </c>
      <c r="R220">
        <v>78.816999999999993</v>
      </c>
      <c r="S220">
        <v>62061.916337845898</v>
      </c>
      <c r="T220">
        <v>16.747021581638499</v>
      </c>
      <c r="U220">
        <v>14.7830493719629</v>
      </c>
      <c r="V220">
        <v>11.000999999999999</v>
      </c>
      <c r="W220">
        <v>105.913608067448</v>
      </c>
      <c r="X220">
        <v>0.120448060927087</v>
      </c>
      <c r="Y220">
        <v>0.16122951464721499</v>
      </c>
      <c r="Z220">
        <v>0.28750182929878298</v>
      </c>
      <c r="AA220">
        <v>184.01602289648</v>
      </c>
      <c r="AB220">
        <v>6.5075418164400203</v>
      </c>
      <c r="AC220">
        <v>1.4446487386390301</v>
      </c>
      <c r="AD220">
        <v>2.9894082617522799</v>
      </c>
      <c r="AE220">
        <v>1.2352536671337999</v>
      </c>
      <c r="AF220">
        <v>76.349999999999994</v>
      </c>
      <c r="AG220">
        <v>2.73596592418449E-2</v>
      </c>
      <c r="AH220">
        <v>8.1174999999999997</v>
      </c>
      <c r="AI220">
        <v>3.2798717265575701</v>
      </c>
      <c r="AJ220">
        <v>234799.45699999999</v>
      </c>
      <c r="AK220">
        <v>0.59374234722549302</v>
      </c>
      <c r="AL220">
        <v>15300463.310000001</v>
      </c>
      <c r="AM220">
        <v>1165.15560235</v>
      </c>
    </row>
    <row r="221" spans="1:39" ht="14.5" x14ac:dyDescent="0.35">
      <c r="A221" t="s">
        <v>393</v>
      </c>
      <c r="B221">
        <v>553464.80000000005</v>
      </c>
      <c r="C221">
        <v>0.41806051148960099</v>
      </c>
      <c r="D221">
        <v>557644.19999999995</v>
      </c>
      <c r="E221">
        <v>2.5091741768183502E-3</v>
      </c>
      <c r="F221">
        <v>0.73216748147585398</v>
      </c>
      <c r="G221">
        <v>25.842105263157901</v>
      </c>
      <c r="H221">
        <v>66.277246649999995</v>
      </c>
      <c r="I221">
        <v>22.904081399999999</v>
      </c>
      <c r="J221">
        <v>-30.472980100000001</v>
      </c>
      <c r="K221">
        <v>15443.0764164458</v>
      </c>
      <c r="L221">
        <v>1019.31453015</v>
      </c>
      <c r="M221">
        <v>1426.88184692038</v>
      </c>
      <c r="N221">
        <v>0.87681015904725601</v>
      </c>
      <c r="O221">
        <v>0.188923966012396</v>
      </c>
      <c r="P221">
        <v>1.0904060985341199E-2</v>
      </c>
      <c r="Q221">
        <v>11031.994145467899</v>
      </c>
      <c r="R221">
        <v>78.741</v>
      </c>
      <c r="S221">
        <v>59717.198498876103</v>
      </c>
      <c r="T221">
        <v>14.7991516490774</v>
      </c>
      <c r="U221">
        <v>12.945156019735601</v>
      </c>
      <c r="V221">
        <v>11.2385</v>
      </c>
      <c r="W221">
        <v>90.698449984428507</v>
      </c>
      <c r="X221">
        <v>0.11043423246539</v>
      </c>
      <c r="Y221">
        <v>0.187454836636539</v>
      </c>
      <c r="Z221">
        <v>0.30103763417683499</v>
      </c>
      <c r="AA221">
        <v>185.43643243482899</v>
      </c>
      <c r="AB221">
        <v>9.2457497365992296</v>
      </c>
      <c r="AC221">
        <v>1.79455057069947</v>
      </c>
      <c r="AD221">
        <v>4.0268835119185704</v>
      </c>
      <c r="AE221">
        <v>1.0263607789604801</v>
      </c>
      <c r="AF221">
        <v>34.049999999999997</v>
      </c>
      <c r="AG221">
        <v>5.1375716457493698E-2</v>
      </c>
      <c r="AH221">
        <v>25.259473684210501</v>
      </c>
      <c r="AI221">
        <v>3.3646198677866201</v>
      </c>
      <c r="AJ221">
        <v>192722.17850000001</v>
      </c>
      <c r="AK221">
        <v>0.64049606390715297</v>
      </c>
      <c r="AL221">
        <v>15741352.181500001</v>
      </c>
      <c r="AM221">
        <v>1019.31453015</v>
      </c>
    </row>
    <row r="222" spans="1:39" ht="14.5" x14ac:dyDescent="0.35">
      <c r="A222" t="s">
        <v>394</v>
      </c>
      <c r="B222">
        <v>899650.75</v>
      </c>
      <c r="C222">
        <v>0.50136626316770605</v>
      </c>
      <c r="D222">
        <v>890792.95</v>
      </c>
      <c r="E222">
        <v>2.3031093288858398E-3</v>
      </c>
      <c r="F222">
        <v>0.74766143104138605</v>
      </c>
      <c r="G222">
        <v>53.9</v>
      </c>
      <c r="H222">
        <v>43.15290255</v>
      </c>
      <c r="I222">
        <v>0.17267425</v>
      </c>
      <c r="J222">
        <v>36.884269699999997</v>
      </c>
      <c r="K222">
        <v>13334.405037647901</v>
      </c>
      <c r="L222">
        <v>1559.51690895</v>
      </c>
      <c r="M222">
        <v>1821.1315913982201</v>
      </c>
      <c r="N222">
        <v>0.19576432050714501</v>
      </c>
      <c r="O222">
        <v>0.123595659042758</v>
      </c>
      <c r="P222">
        <v>1.17138631169441E-2</v>
      </c>
      <c r="Q222">
        <v>11418.8509085353</v>
      </c>
      <c r="R222">
        <v>103.765</v>
      </c>
      <c r="S222">
        <v>68152.106741194002</v>
      </c>
      <c r="T222">
        <v>16.1191153086301</v>
      </c>
      <c r="U222">
        <v>15.0293153659712</v>
      </c>
      <c r="V222">
        <v>11.259</v>
      </c>
      <c r="W222">
        <v>138.51291490807401</v>
      </c>
      <c r="X222">
        <v>0.11809306685068099</v>
      </c>
      <c r="Y222">
        <v>0.15002775418736</v>
      </c>
      <c r="Z222">
        <v>0.273271211588344</v>
      </c>
      <c r="AA222">
        <v>178.184954844186</v>
      </c>
      <c r="AB222">
        <v>7.28289619225683</v>
      </c>
      <c r="AC222">
        <v>1.4115217945573799</v>
      </c>
      <c r="AD222">
        <v>3.45498436479166</v>
      </c>
      <c r="AE222">
        <v>1.0204254610623</v>
      </c>
      <c r="AF222">
        <v>37.6</v>
      </c>
      <c r="AG222">
        <v>6.8259147578314805E-2</v>
      </c>
      <c r="AH222">
        <v>25.6531578947368</v>
      </c>
      <c r="AI222">
        <v>3.31303356978969</v>
      </c>
      <c r="AJ222">
        <v>330736.6225</v>
      </c>
      <c r="AK222">
        <v>0.54527444835129102</v>
      </c>
      <c r="AL222">
        <v>20795230.127</v>
      </c>
      <c r="AM222">
        <v>1559.51690895</v>
      </c>
    </row>
    <row r="223" spans="1:39" ht="14.5" x14ac:dyDescent="0.35">
      <c r="A223" t="s">
        <v>395</v>
      </c>
      <c r="B223">
        <v>580572.85</v>
      </c>
      <c r="C223">
        <v>0.48619125580628297</v>
      </c>
      <c r="D223">
        <v>462317.1</v>
      </c>
      <c r="E223">
        <v>3.4825236499186601E-3</v>
      </c>
      <c r="F223">
        <v>0.73100820064331196</v>
      </c>
      <c r="G223">
        <v>79.631578947368396</v>
      </c>
      <c r="H223">
        <v>30.807321049999999</v>
      </c>
      <c r="I223">
        <v>2.5335000000000001</v>
      </c>
      <c r="J223">
        <v>33.28415905</v>
      </c>
      <c r="K223">
        <v>13384.0605190963</v>
      </c>
      <c r="L223">
        <v>1142.2778364000001</v>
      </c>
      <c r="M223">
        <v>1376.26969876044</v>
      </c>
      <c r="N223">
        <v>0.29895425943502102</v>
      </c>
      <c r="O223">
        <v>0.152989073263262</v>
      </c>
      <c r="P223">
        <v>2.49648229977685E-3</v>
      </c>
      <c r="Q223">
        <v>11108.517251938099</v>
      </c>
      <c r="R223">
        <v>77.722499999999997</v>
      </c>
      <c r="S223">
        <v>59093.137746469802</v>
      </c>
      <c r="T223">
        <v>14.8734279005436</v>
      </c>
      <c r="U223">
        <v>14.6968746038792</v>
      </c>
      <c r="V223">
        <v>11.563499999999999</v>
      </c>
      <c r="W223">
        <v>98.783053262420495</v>
      </c>
      <c r="X223">
        <v>0.11538059199037901</v>
      </c>
      <c r="Y223">
        <v>0.17160659323927999</v>
      </c>
      <c r="Z223">
        <v>0.29233478449006101</v>
      </c>
      <c r="AA223">
        <v>159.68050345338901</v>
      </c>
      <c r="AB223">
        <v>8.5825109251944198</v>
      </c>
      <c r="AC223">
        <v>1.707957831573</v>
      </c>
      <c r="AD223">
        <v>3.5589924506371999</v>
      </c>
      <c r="AE223">
        <v>1.3978732989370199</v>
      </c>
      <c r="AF223">
        <v>117.7</v>
      </c>
      <c r="AG223">
        <v>1.6516588020574201E-2</v>
      </c>
      <c r="AH223">
        <v>5.3914999999999997</v>
      </c>
      <c r="AI223">
        <v>3.00783626154068</v>
      </c>
      <c r="AJ223">
        <v>264422.13949999999</v>
      </c>
      <c r="AK223">
        <v>0.63121172773432199</v>
      </c>
      <c r="AL223">
        <v>15288315.692</v>
      </c>
      <c r="AM223">
        <v>1142.2778364000001</v>
      </c>
    </row>
    <row r="224" spans="1:39" ht="14.5" x14ac:dyDescent="0.35">
      <c r="A224" t="s">
        <v>396</v>
      </c>
      <c r="B224">
        <v>1157990.2</v>
      </c>
      <c r="C224">
        <v>0.42020479115840598</v>
      </c>
      <c r="D224">
        <v>1165416.75</v>
      </c>
      <c r="E224">
        <v>7.5693213603034801E-3</v>
      </c>
      <c r="F224">
        <v>0.73186825939900502</v>
      </c>
      <c r="G224">
        <v>63.05</v>
      </c>
      <c r="H224">
        <v>62.822166150000001</v>
      </c>
      <c r="I224">
        <v>3.7961943499999999</v>
      </c>
      <c r="J224">
        <v>37.3419754499999</v>
      </c>
      <c r="K224">
        <v>12249.584577813999</v>
      </c>
      <c r="L224">
        <v>1917.1377682499999</v>
      </c>
      <c r="M224">
        <v>2354.8881607959001</v>
      </c>
      <c r="N224">
        <v>0.391171627735731</v>
      </c>
      <c r="O224">
        <v>0.15586560436538899</v>
      </c>
      <c r="P224">
        <v>6.5823623940803903E-3</v>
      </c>
      <c r="Q224">
        <v>9972.5080920882792</v>
      </c>
      <c r="R224">
        <v>120.139</v>
      </c>
      <c r="S224">
        <v>63776.044153022704</v>
      </c>
      <c r="T224">
        <v>14.7887030855925</v>
      </c>
      <c r="U224">
        <v>15.9576637748774</v>
      </c>
      <c r="V224">
        <v>13.712</v>
      </c>
      <c r="W224">
        <v>139.81459803456801</v>
      </c>
      <c r="X224">
        <v>0.11543487049736501</v>
      </c>
      <c r="Y224">
        <v>0.16969717031450601</v>
      </c>
      <c r="Z224">
        <v>0.29184771604638199</v>
      </c>
      <c r="AA224">
        <v>166.17016537668999</v>
      </c>
      <c r="AB224">
        <v>6.5244982030698999</v>
      </c>
      <c r="AC224">
        <v>1.45520900985683</v>
      </c>
      <c r="AD224">
        <v>3.04203898438998</v>
      </c>
      <c r="AE224">
        <v>1.1927361393740601</v>
      </c>
      <c r="AF224">
        <v>61.8</v>
      </c>
      <c r="AG224">
        <v>4.36004196054018E-2</v>
      </c>
      <c r="AH224">
        <v>17.837499999999999</v>
      </c>
      <c r="AI224">
        <v>3.0117605984827001</v>
      </c>
      <c r="AJ224">
        <v>419836.86749999999</v>
      </c>
      <c r="AK224">
        <v>0.61503795894455504</v>
      </c>
      <c r="AL224">
        <v>23484141.239500001</v>
      </c>
      <c r="AM224">
        <v>1917.1377682499999</v>
      </c>
    </row>
    <row r="225" spans="1:39" ht="14.5" x14ac:dyDescent="0.35">
      <c r="A225" t="s">
        <v>397</v>
      </c>
      <c r="B225">
        <v>792278.55</v>
      </c>
      <c r="C225">
        <v>0.41287777871681802</v>
      </c>
      <c r="D225">
        <v>677633.9</v>
      </c>
      <c r="E225">
        <v>6.0956026111103302E-3</v>
      </c>
      <c r="F225">
        <v>0.76916951775314402</v>
      </c>
      <c r="G225">
        <v>74.400000000000006</v>
      </c>
      <c r="H225">
        <v>76.230734799999993</v>
      </c>
      <c r="I225">
        <v>4.7223115499999997</v>
      </c>
      <c r="J225">
        <v>-30.006691050000001</v>
      </c>
      <c r="K225">
        <v>12891.888584160801</v>
      </c>
      <c r="L225">
        <v>2263.7902875499999</v>
      </c>
      <c r="M225">
        <v>2791.8327907816902</v>
      </c>
      <c r="N225">
        <v>0.40688061960317801</v>
      </c>
      <c r="O225">
        <v>0.156775421801151</v>
      </c>
      <c r="P225">
        <v>2.4208319494695901E-2</v>
      </c>
      <c r="Q225">
        <v>10453.538715271199</v>
      </c>
      <c r="R225">
        <v>143.65700000000001</v>
      </c>
      <c r="S225">
        <v>66331.421427427806</v>
      </c>
      <c r="T225">
        <v>14.445171484856299</v>
      </c>
      <c r="U225">
        <v>15.758301283961099</v>
      </c>
      <c r="V225">
        <v>16.100000000000001</v>
      </c>
      <c r="W225">
        <v>140.60809239440999</v>
      </c>
      <c r="X225">
        <v>0.115917879649424</v>
      </c>
      <c r="Y225">
        <v>0.16487626489336199</v>
      </c>
      <c r="Z225">
        <v>0.28839050026971902</v>
      </c>
      <c r="AA225">
        <v>171.785346963775</v>
      </c>
      <c r="AB225">
        <v>7.3513760433648896</v>
      </c>
      <c r="AC225">
        <v>1.3388587002360599</v>
      </c>
      <c r="AD225">
        <v>3.4258002126587201</v>
      </c>
      <c r="AE225">
        <v>1.1677171745441</v>
      </c>
      <c r="AF225">
        <v>48.85</v>
      </c>
      <c r="AG225">
        <v>2.2795245127966601E-2</v>
      </c>
      <c r="AH225">
        <v>25.837</v>
      </c>
      <c r="AI225">
        <v>3.1142354589072698</v>
      </c>
      <c r="AJ225">
        <v>469705.772</v>
      </c>
      <c r="AK225">
        <v>0.59630057248164103</v>
      </c>
      <c r="AL225">
        <v>29184532.164999999</v>
      </c>
      <c r="AM225">
        <v>2263.7902875499999</v>
      </c>
    </row>
    <row r="226" spans="1:39" ht="14.5" x14ac:dyDescent="0.35">
      <c r="A226" t="s">
        <v>398</v>
      </c>
      <c r="B226">
        <v>753131.05</v>
      </c>
      <c r="C226">
        <v>0.39401085998305502</v>
      </c>
      <c r="D226">
        <v>713651.65</v>
      </c>
      <c r="E226">
        <v>2.9675309796560701E-3</v>
      </c>
      <c r="F226">
        <v>0.73178327085522799</v>
      </c>
      <c r="G226">
        <v>39.789473684210499</v>
      </c>
      <c r="H226">
        <v>57.692638649999999</v>
      </c>
      <c r="I226">
        <v>19.656251149999999</v>
      </c>
      <c r="J226">
        <v>-64.436149450000002</v>
      </c>
      <c r="K226">
        <v>15352.9575182834</v>
      </c>
      <c r="L226">
        <v>1206.9969186999999</v>
      </c>
      <c r="M226">
        <v>1702.65060000843</v>
      </c>
      <c r="N226">
        <v>0.89079704839514995</v>
      </c>
      <c r="O226">
        <v>0.18986370781030901</v>
      </c>
      <c r="P226">
        <v>1.7044047736391298E-2</v>
      </c>
      <c r="Q226">
        <v>10883.602553224</v>
      </c>
      <c r="R226">
        <v>91.543499999999995</v>
      </c>
      <c r="S226">
        <v>59975.706576654797</v>
      </c>
      <c r="T226">
        <v>14.789690147307001</v>
      </c>
      <c r="U226">
        <v>13.184954897944699</v>
      </c>
      <c r="V226">
        <v>13.019500000000001</v>
      </c>
      <c r="W226">
        <v>92.706856538269506</v>
      </c>
      <c r="X226">
        <v>0.110154931324126</v>
      </c>
      <c r="Y226">
        <v>0.198134314041816</v>
      </c>
      <c r="Z226">
        <v>0.31263368021342602</v>
      </c>
      <c r="AA226">
        <v>196.09499107497601</v>
      </c>
      <c r="AB226">
        <v>8.4694168350859709</v>
      </c>
      <c r="AC226">
        <v>1.6281741657355799</v>
      </c>
      <c r="AD226">
        <v>3.8424354096914501</v>
      </c>
      <c r="AE226">
        <v>1.2114165400139101</v>
      </c>
      <c r="AF226">
        <v>67.95</v>
      </c>
      <c r="AG226">
        <v>5.1791822769898001E-2</v>
      </c>
      <c r="AH226">
        <v>15.109473684210499</v>
      </c>
      <c r="AI226">
        <v>3.5414941204068699</v>
      </c>
      <c r="AJ226">
        <v>187739.3885</v>
      </c>
      <c r="AK226">
        <v>0.61988605270128405</v>
      </c>
      <c r="AL226">
        <v>18530972.4175</v>
      </c>
      <c r="AM226">
        <v>1206.9969186999999</v>
      </c>
    </row>
    <row r="227" spans="1:39" ht="14.5" x14ac:dyDescent="0.35">
      <c r="A227" t="s">
        <v>399</v>
      </c>
      <c r="B227">
        <v>1112171.75</v>
      </c>
      <c r="C227">
        <v>0.39884258196128197</v>
      </c>
      <c r="D227">
        <v>1104388.1499999999</v>
      </c>
      <c r="E227">
        <v>4.4105211124355996E-3</v>
      </c>
      <c r="F227">
        <v>0.76556136846955003</v>
      </c>
      <c r="G227">
        <v>95.55</v>
      </c>
      <c r="H227">
        <v>65.483405649999995</v>
      </c>
      <c r="I227">
        <v>7.6187041999999998</v>
      </c>
      <c r="J227">
        <v>-0.31646989999997299</v>
      </c>
      <c r="K227">
        <v>12289.685388457799</v>
      </c>
      <c r="L227">
        <v>2498.7779137000002</v>
      </c>
      <c r="M227">
        <v>2997.2996558587101</v>
      </c>
      <c r="N227">
        <v>0.23622649216390801</v>
      </c>
      <c r="O227">
        <v>0.14251214535616899</v>
      </c>
      <c r="P227">
        <v>2.3218932715829099E-2</v>
      </c>
      <c r="Q227">
        <v>10245.6203719818</v>
      </c>
      <c r="R227">
        <v>152.96449999999999</v>
      </c>
      <c r="S227">
        <v>67788.310810678304</v>
      </c>
      <c r="T227">
        <v>15.3270856963544</v>
      </c>
      <c r="U227">
        <v>16.335672091890601</v>
      </c>
      <c r="V227">
        <v>18.524000000000001</v>
      </c>
      <c r="W227">
        <v>134.89407869250701</v>
      </c>
      <c r="X227">
        <v>0.118151991450604</v>
      </c>
      <c r="Y227">
        <v>0.163888810886645</v>
      </c>
      <c r="Z227">
        <v>0.286695190080137</v>
      </c>
      <c r="AA227">
        <v>164.978827345876</v>
      </c>
      <c r="AB227">
        <v>6.2281172272489602</v>
      </c>
      <c r="AC227">
        <v>1.2193638425845601</v>
      </c>
      <c r="AD227">
        <v>3.3032538103210101</v>
      </c>
      <c r="AE227">
        <v>1.0593289412326501</v>
      </c>
      <c r="AF227">
        <v>37.700000000000003</v>
      </c>
      <c r="AG227">
        <v>7.3472146950871606E-2</v>
      </c>
      <c r="AH227">
        <v>39.849499999999999</v>
      </c>
      <c r="AI227">
        <v>3.2007310752068001</v>
      </c>
      <c r="AJ227">
        <v>476855.75099999999</v>
      </c>
      <c r="AK227">
        <v>0.54464190643156896</v>
      </c>
      <c r="AL227">
        <v>30709194.414999999</v>
      </c>
      <c r="AM227">
        <v>2498.7779137000002</v>
      </c>
    </row>
    <row r="228" spans="1:39" ht="14.5" x14ac:dyDescent="0.35">
      <c r="A228" t="s">
        <v>400</v>
      </c>
      <c r="B228">
        <v>406300.4</v>
      </c>
      <c r="C228">
        <v>0.59353368033046106</v>
      </c>
      <c r="D228">
        <v>463313.1</v>
      </c>
      <c r="E228">
        <v>2.0782450687994399E-3</v>
      </c>
      <c r="F228">
        <v>0.73840040596202405</v>
      </c>
      <c r="G228">
        <v>51.631578947368403</v>
      </c>
      <c r="H228">
        <v>20.823639849999999</v>
      </c>
      <c r="I228">
        <v>0.61350000000000005</v>
      </c>
      <c r="J228">
        <v>34.174448400000003</v>
      </c>
      <c r="K228">
        <v>13704.942572673001</v>
      </c>
      <c r="L228">
        <v>960.46412750000002</v>
      </c>
      <c r="M228">
        <v>1144.0683006177901</v>
      </c>
      <c r="N228">
        <v>0.26405503593365598</v>
      </c>
      <c r="O228">
        <v>0.157327138800402</v>
      </c>
      <c r="P228">
        <v>2.2012181293048902E-3</v>
      </c>
      <c r="Q228">
        <v>11505.5243672008</v>
      </c>
      <c r="R228">
        <v>68.848500000000001</v>
      </c>
      <c r="S228">
        <v>60100.6344074308</v>
      </c>
      <c r="T228">
        <v>15.156466734932501</v>
      </c>
      <c r="U228">
        <v>13.9504001902728</v>
      </c>
      <c r="V228">
        <v>9.5645000000000007</v>
      </c>
      <c r="W228">
        <v>100.41969026085999</v>
      </c>
      <c r="X228">
        <v>0.11753752456107699</v>
      </c>
      <c r="Y228">
        <v>0.17728770028294899</v>
      </c>
      <c r="Z228">
        <v>0.30225144567171902</v>
      </c>
      <c r="AA228">
        <v>166.96209198088999</v>
      </c>
      <c r="AB228">
        <v>8.5808145366925004</v>
      </c>
      <c r="AC228">
        <v>1.68327305063385</v>
      </c>
      <c r="AD228">
        <v>3.32033339756337</v>
      </c>
      <c r="AE228">
        <v>1.28409394366901</v>
      </c>
      <c r="AF228">
        <v>114.3</v>
      </c>
      <c r="AG228">
        <v>1.8453319041082501E-2</v>
      </c>
      <c r="AH228">
        <v>4.7495000000000003</v>
      </c>
      <c r="AI228">
        <v>3.1695439199448501</v>
      </c>
      <c r="AJ228">
        <v>198914.734</v>
      </c>
      <c r="AK228">
        <v>0.599690972494615</v>
      </c>
      <c r="AL228">
        <v>13163105.7105</v>
      </c>
      <c r="AM228">
        <v>960.46412750000002</v>
      </c>
    </row>
    <row r="229" spans="1:39" ht="14.5" x14ac:dyDescent="0.35">
      <c r="A229" t="s">
        <v>401</v>
      </c>
      <c r="B229">
        <v>506694.2</v>
      </c>
      <c r="C229">
        <v>0.55076312481007705</v>
      </c>
      <c r="D229">
        <v>482999.25</v>
      </c>
      <c r="E229">
        <v>2.3613635676748902E-3</v>
      </c>
      <c r="F229">
        <v>0.70836094874034095</v>
      </c>
      <c r="G229">
        <v>51.7368421052632</v>
      </c>
      <c r="H229">
        <v>24.612697900000001</v>
      </c>
      <c r="I229">
        <v>0.8</v>
      </c>
      <c r="J229">
        <v>47.63465935</v>
      </c>
      <c r="K229">
        <v>13826.372054243</v>
      </c>
      <c r="L229">
        <v>853.29507905000003</v>
      </c>
      <c r="M229">
        <v>1012.2643861115801</v>
      </c>
      <c r="N229">
        <v>0.29992578192871999</v>
      </c>
      <c r="O229">
        <v>0.151168317756631</v>
      </c>
      <c r="P229">
        <v>1.0454484291567399E-3</v>
      </c>
      <c r="Q229">
        <v>11655.0334051755</v>
      </c>
      <c r="R229">
        <v>61.828000000000003</v>
      </c>
      <c r="S229">
        <v>58809.796313967803</v>
      </c>
      <c r="T229">
        <v>14.5241638092774</v>
      </c>
      <c r="U229">
        <v>13.8011108082099</v>
      </c>
      <c r="V229">
        <v>8.2309999999999999</v>
      </c>
      <c r="W229">
        <v>103.668458152108</v>
      </c>
      <c r="X229">
        <v>0.115686450094728</v>
      </c>
      <c r="Y229">
        <v>0.179711916030453</v>
      </c>
      <c r="Z229">
        <v>0.301076810471123</v>
      </c>
      <c r="AA229">
        <v>193.625105847257</v>
      </c>
      <c r="AB229">
        <v>7.7099977302900697</v>
      </c>
      <c r="AC229">
        <v>1.5580843738944601</v>
      </c>
      <c r="AD229">
        <v>3.27541526159012</v>
      </c>
      <c r="AE229">
        <v>1.4002605322264901</v>
      </c>
      <c r="AF229">
        <v>85.9</v>
      </c>
      <c r="AG229">
        <v>6.4492096349846401E-2</v>
      </c>
      <c r="AH229">
        <v>5.7614999999999998</v>
      </c>
      <c r="AI229">
        <v>3.0495620608669798</v>
      </c>
      <c r="AJ229">
        <v>196993.38099999999</v>
      </c>
      <c r="AK229">
        <v>0.60747449824403199</v>
      </c>
      <c r="AL229">
        <v>11797975.234999999</v>
      </c>
      <c r="AM229">
        <v>853.29507905000003</v>
      </c>
    </row>
    <row r="230" spans="1:39" ht="14.5" x14ac:dyDescent="0.35">
      <c r="A230" t="s">
        <v>402</v>
      </c>
      <c r="B230">
        <v>21826.400000000001</v>
      </c>
      <c r="C230">
        <v>0.47688879309925097</v>
      </c>
      <c r="D230">
        <v>16441.099999999999</v>
      </c>
      <c r="E230">
        <v>1.7719879665853901E-2</v>
      </c>
      <c r="F230">
        <v>0.69818329855609795</v>
      </c>
      <c r="G230">
        <v>45.55</v>
      </c>
      <c r="H230">
        <v>24.453178950000002</v>
      </c>
      <c r="I230">
        <v>0.4</v>
      </c>
      <c r="J230">
        <v>43.341047850000002</v>
      </c>
      <c r="K230">
        <v>13707.8128688991</v>
      </c>
      <c r="L230">
        <v>914.07625959999996</v>
      </c>
      <c r="M230">
        <v>1098.1130860118101</v>
      </c>
      <c r="N230">
        <v>0.350099168191984</v>
      </c>
      <c r="O230">
        <v>0.153028976336407</v>
      </c>
      <c r="P230">
        <v>6.5029886046938704E-4</v>
      </c>
      <c r="Q230">
        <v>11410.4698997871</v>
      </c>
      <c r="R230">
        <v>64.5685</v>
      </c>
      <c r="S230">
        <v>59918.658951346202</v>
      </c>
      <c r="T230">
        <v>15.1900694611149</v>
      </c>
      <c r="U230">
        <v>14.156690330424301</v>
      </c>
      <c r="V230">
        <v>8.4079999999999995</v>
      </c>
      <c r="W230">
        <v>108.715064176974</v>
      </c>
      <c r="X230">
        <v>0.115075985042393</v>
      </c>
      <c r="Y230">
        <v>0.179492053235248</v>
      </c>
      <c r="Z230">
        <v>0.30003458360136698</v>
      </c>
      <c r="AA230">
        <v>178.141154296313</v>
      </c>
      <c r="AB230">
        <v>7.9166570004163699</v>
      </c>
      <c r="AC230">
        <v>1.4541761763163401</v>
      </c>
      <c r="AD230">
        <v>3.75352135848278</v>
      </c>
      <c r="AE230">
        <v>1.3683424808450899</v>
      </c>
      <c r="AF230">
        <v>90.65</v>
      </c>
      <c r="AG230">
        <v>1.7378087346691998E-2</v>
      </c>
      <c r="AH230">
        <v>5.9770000000000003</v>
      </c>
      <c r="AI230">
        <v>3.8222469532541199</v>
      </c>
      <c r="AJ230">
        <v>202406.26149999999</v>
      </c>
      <c r="AK230">
        <v>0.61417681352988596</v>
      </c>
      <c r="AL230">
        <v>12529986.3145</v>
      </c>
      <c r="AM230">
        <v>914.07625959999996</v>
      </c>
    </row>
    <row r="231" spans="1:39" ht="14.5" x14ac:dyDescent="0.35">
      <c r="A231" t="s">
        <v>403</v>
      </c>
      <c r="B231">
        <v>1018063.6</v>
      </c>
      <c r="C231">
        <v>0.43211559647599102</v>
      </c>
      <c r="D231">
        <v>975578.25</v>
      </c>
      <c r="E231">
        <v>8.0143897613038102E-3</v>
      </c>
      <c r="F231">
        <v>0.73367640228601505</v>
      </c>
      <c r="G231">
        <v>76.631578947368396</v>
      </c>
      <c r="H231">
        <v>55.151090750000002</v>
      </c>
      <c r="I231">
        <v>17.685665749999998</v>
      </c>
      <c r="J231">
        <v>-27.845030000000001</v>
      </c>
      <c r="K231">
        <v>13272.415371483599</v>
      </c>
      <c r="L231">
        <v>1797.5335654999999</v>
      </c>
      <c r="M231">
        <v>2225.7182157442098</v>
      </c>
      <c r="N231">
        <v>0.43213684606992703</v>
      </c>
      <c r="O231">
        <v>0.162395063548537</v>
      </c>
      <c r="P231">
        <v>1.06266552773309E-2</v>
      </c>
      <c r="Q231">
        <v>10719.062258976401</v>
      </c>
      <c r="R231">
        <v>121.62350000000001</v>
      </c>
      <c r="S231">
        <v>61700.536726043902</v>
      </c>
      <c r="T231">
        <v>14.9272139019186</v>
      </c>
      <c r="U231">
        <v>14.7794921663988</v>
      </c>
      <c r="V231">
        <v>15.307499999999999</v>
      </c>
      <c r="W231">
        <v>117.428291066471</v>
      </c>
      <c r="X231">
        <v>0.110276340749052</v>
      </c>
      <c r="Y231">
        <v>0.178260706694014</v>
      </c>
      <c r="Z231">
        <v>0.29548842055272001</v>
      </c>
      <c r="AA231">
        <v>193.25789329745899</v>
      </c>
      <c r="AB231">
        <v>6.6482904352789802</v>
      </c>
      <c r="AC231">
        <v>1.3944072693451499</v>
      </c>
      <c r="AD231">
        <v>2.9056390593157402</v>
      </c>
      <c r="AE231">
        <v>1.22466884819896</v>
      </c>
      <c r="AF231">
        <v>87.9</v>
      </c>
      <c r="AG231">
        <v>3.38255998308103E-2</v>
      </c>
      <c r="AH231">
        <v>12.432</v>
      </c>
      <c r="AI231">
        <v>3.1542271344653998</v>
      </c>
      <c r="AJ231">
        <v>369733.28</v>
      </c>
      <c r="AK231">
        <v>0.621438094271477</v>
      </c>
      <c r="AL231">
        <v>23857612.125500001</v>
      </c>
      <c r="AM231">
        <v>1797.5335654999999</v>
      </c>
    </row>
    <row r="232" spans="1:39" ht="14.5" x14ac:dyDescent="0.35">
      <c r="A232" t="s">
        <v>404</v>
      </c>
      <c r="B232">
        <v>-35701.449999999997</v>
      </c>
      <c r="C232">
        <v>0.60957704320355899</v>
      </c>
      <c r="D232">
        <v>50188.1</v>
      </c>
      <c r="E232">
        <v>1.08795454965853E-2</v>
      </c>
      <c r="F232">
        <v>0.69236064753723803</v>
      </c>
      <c r="G232">
        <v>58.9444444444444</v>
      </c>
      <c r="H232">
        <v>24.40612505</v>
      </c>
      <c r="I232">
        <v>0.05</v>
      </c>
      <c r="J232">
        <v>28.356401000000002</v>
      </c>
      <c r="K232">
        <v>14703.6670249369</v>
      </c>
      <c r="L232">
        <v>928.187634</v>
      </c>
      <c r="M232">
        <v>1130.3024411599499</v>
      </c>
      <c r="N232">
        <v>0.37301658411234601</v>
      </c>
      <c r="O232">
        <v>0.160241956046141</v>
      </c>
      <c r="P232">
        <v>7.7691011341355599E-3</v>
      </c>
      <c r="Q232">
        <v>12074.4337179297</v>
      </c>
      <c r="R232">
        <v>70.702500000000001</v>
      </c>
      <c r="S232">
        <v>58591.1088433931</v>
      </c>
      <c r="T232">
        <v>15.0320002828754</v>
      </c>
      <c r="U232">
        <v>13.128073745624301</v>
      </c>
      <c r="V232">
        <v>9.3535000000000004</v>
      </c>
      <c r="W232">
        <v>99.234258192120606</v>
      </c>
      <c r="X232">
        <v>0.115048698242775</v>
      </c>
      <c r="Y232">
        <v>0.18703806423029801</v>
      </c>
      <c r="Z232">
        <v>0.306464049137877</v>
      </c>
      <c r="AA232">
        <v>189.20570967227499</v>
      </c>
      <c r="AB232">
        <v>8.6200737650496695</v>
      </c>
      <c r="AC232">
        <v>1.5601488596866799</v>
      </c>
      <c r="AD232">
        <v>3.6869544848375799</v>
      </c>
      <c r="AE232">
        <v>1.3280647063225399</v>
      </c>
      <c r="AF232">
        <v>111.1</v>
      </c>
      <c r="AG232">
        <v>1.8992139156564902E-2</v>
      </c>
      <c r="AH232">
        <v>5.0839999999999996</v>
      </c>
      <c r="AI232">
        <v>2.9376620199337</v>
      </c>
      <c r="AJ232">
        <v>223951.82550000001</v>
      </c>
      <c r="AK232">
        <v>0.63787958679531898</v>
      </c>
      <c r="AL232">
        <v>13647761.907</v>
      </c>
      <c r="AM232">
        <v>928.187634</v>
      </c>
    </row>
    <row r="233" spans="1:39" ht="14.5" x14ac:dyDescent="0.35">
      <c r="A233" t="s">
        <v>405</v>
      </c>
      <c r="B233">
        <v>218212.1</v>
      </c>
      <c r="C233">
        <v>0.39795626448689098</v>
      </c>
      <c r="D233">
        <v>173244.55</v>
      </c>
      <c r="E233">
        <v>3.4433434255598402E-3</v>
      </c>
      <c r="F233">
        <v>0.74349350293531702</v>
      </c>
      <c r="G233">
        <v>83.5</v>
      </c>
      <c r="H233">
        <v>47.127670549999998</v>
      </c>
      <c r="I233">
        <v>3.5899445499999998</v>
      </c>
      <c r="J233">
        <v>20.60736</v>
      </c>
      <c r="K233">
        <v>13780.9759522818</v>
      </c>
      <c r="L233">
        <v>1456.7854029</v>
      </c>
      <c r="M233">
        <v>1763.47276719466</v>
      </c>
      <c r="N233">
        <v>0.37974859670389899</v>
      </c>
      <c r="O233">
        <v>0.15312674475316199</v>
      </c>
      <c r="P233">
        <v>4.4244422597653097E-3</v>
      </c>
      <c r="Q233">
        <v>11384.312238026199</v>
      </c>
      <c r="R233">
        <v>105.6015</v>
      </c>
      <c r="S233">
        <v>59041.475135296401</v>
      </c>
      <c r="T233">
        <v>15.495992007689299</v>
      </c>
      <c r="U233">
        <v>13.795120361926701</v>
      </c>
      <c r="V233">
        <v>14.060499999999999</v>
      </c>
      <c r="W233">
        <v>103.608364062444</v>
      </c>
      <c r="X233">
        <v>0.11393121763873</v>
      </c>
      <c r="Y233">
        <v>0.18557529169444401</v>
      </c>
      <c r="Z233">
        <v>0.30444244445149898</v>
      </c>
      <c r="AA233">
        <v>179.67684154367399</v>
      </c>
      <c r="AB233">
        <v>7.1695087480219701</v>
      </c>
      <c r="AC233">
        <v>1.50400066322675</v>
      </c>
      <c r="AD233">
        <v>3.6051430426520499</v>
      </c>
      <c r="AE233">
        <v>1.3716795295845801</v>
      </c>
      <c r="AF233">
        <v>121.15</v>
      </c>
      <c r="AG233">
        <v>1.6482966983130599E-2</v>
      </c>
      <c r="AH233">
        <v>7.5374999999999996</v>
      </c>
      <c r="AI233">
        <v>3.2381097478707299</v>
      </c>
      <c r="AJ233">
        <v>293579.06800000003</v>
      </c>
      <c r="AK233">
        <v>0.60761828247479099</v>
      </c>
      <c r="AL233">
        <v>20075924.605</v>
      </c>
      <c r="AM233">
        <v>1456.7854029</v>
      </c>
    </row>
    <row r="234" spans="1:39" ht="14.5" x14ac:dyDescent="0.35">
      <c r="A234" t="s">
        <v>406</v>
      </c>
      <c r="B234">
        <v>82094.25</v>
      </c>
      <c r="C234">
        <v>0.66604672733415404</v>
      </c>
      <c r="D234">
        <v>228988.95</v>
      </c>
      <c r="E234">
        <v>9.2435001124060896E-3</v>
      </c>
      <c r="F234">
        <v>0.69432482147834995</v>
      </c>
      <c r="G234">
        <v>66.6666666666667</v>
      </c>
      <c r="H234">
        <v>31.085745450000001</v>
      </c>
      <c r="I234">
        <v>0.05</v>
      </c>
      <c r="J234">
        <v>16.236783249999998</v>
      </c>
      <c r="K234">
        <v>14895.461161810799</v>
      </c>
      <c r="L234">
        <v>1025.90795065</v>
      </c>
      <c r="M234">
        <v>1247.3419546612599</v>
      </c>
      <c r="N234">
        <v>0.36674805557517498</v>
      </c>
      <c r="O234">
        <v>0.16003625675770999</v>
      </c>
      <c r="P234">
        <v>6.9024078091152697E-3</v>
      </c>
      <c r="Q234">
        <v>12251.148915014201</v>
      </c>
      <c r="R234">
        <v>77.061000000000007</v>
      </c>
      <c r="S234">
        <v>59503.702015286603</v>
      </c>
      <c r="T234">
        <v>15.4001375533668</v>
      </c>
      <c r="U234">
        <v>13.312933269098499</v>
      </c>
      <c r="V234">
        <v>11.012499999999999</v>
      </c>
      <c r="W234">
        <v>93.158497221339402</v>
      </c>
      <c r="X234">
        <v>0.11247475443671</v>
      </c>
      <c r="Y234">
        <v>0.202456657597299</v>
      </c>
      <c r="Z234">
        <v>0.31908421701725997</v>
      </c>
      <c r="AA234">
        <v>185.131814096639</v>
      </c>
      <c r="AB234">
        <v>8.6717461177434405</v>
      </c>
      <c r="AC234">
        <v>1.46275762630299</v>
      </c>
      <c r="AD234">
        <v>3.90891742511117</v>
      </c>
      <c r="AE234">
        <v>1.41771248316149</v>
      </c>
      <c r="AF234">
        <v>139.05000000000001</v>
      </c>
      <c r="AG234">
        <v>1.8952611890708199E-2</v>
      </c>
      <c r="AH234">
        <v>4.6059999999999999</v>
      </c>
      <c r="AI234">
        <v>3.0864795519686199</v>
      </c>
      <c r="AJ234">
        <v>229222.99950000001</v>
      </c>
      <c r="AK234">
        <v>0.63020652923028297</v>
      </c>
      <c r="AL234">
        <v>15281372.034499999</v>
      </c>
      <c r="AM234">
        <v>1025.90795065</v>
      </c>
    </row>
    <row r="235" spans="1:39" ht="14.5" x14ac:dyDescent="0.35">
      <c r="A235" t="s">
        <v>407</v>
      </c>
      <c r="B235">
        <v>998235.85</v>
      </c>
      <c r="C235">
        <v>0.493897752799697</v>
      </c>
      <c r="D235">
        <v>920669.75</v>
      </c>
      <c r="E235">
        <v>1.03440445157183E-2</v>
      </c>
      <c r="F235">
        <v>0.69996868631897702</v>
      </c>
      <c r="G235">
        <v>80.45</v>
      </c>
      <c r="H235">
        <v>33.556837199999997</v>
      </c>
      <c r="I235">
        <v>1.2307318</v>
      </c>
      <c r="J235">
        <v>72.345345199999997</v>
      </c>
      <c r="K235">
        <v>12963.2776806686</v>
      </c>
      <c r="L235">
        <v>1293.0064934500001</v>
      </c>
      <c r="M235">
        <v>1565.0701856575999</v>
      </c>
      <c r="N235">
        <v>0.32616864519737898</v>
      </c>
      <c r="O235">
        <v>0.15188898106457499</v>
      </c>
      <c r="P235">
        <v>1.1744628566776199E-3</v>
      </c>
      <c r="Q235">
        <v>10709.808653378201</v>
      </c>
      <c r="R235">
        <v>87.735500000000002</v>
      </c>
      <c r="S235">
        <v>59007.725510198303</v>
      </c>
      <c r="T235">
        <v>15.7496110468396</v>
      </c>
      <c r="U235">
        <v>14.7375519994757</v>
      </c>
      <c r="V235">
        <v>11.782500000000001</v>
      </c>
      <c r="W235">
        <v>109.739570842351</v>
      </c>
      <c r="X235">
        <v>0.11491912736502</v>
      </c>
      <c r="Y235">
        <v>0.18243342405235</v>
      </c>
      <c r="Z235">
        <v>0.30222220717843801</v>
      </c>
      <c r="AA235">
        <v>178.56882480453601</v>
      </c>
      <c r="AB235">
        <v>7.3027514236717703</v>
      </c>
      <c r="AC235">
        <v>1.5267259999484599</v>
      </c>
      <c r="AD235">
        <v>3.2435765393704798</v>
      </c>
      <c r="AE235">
        <v>1.3893236765358401</v>
      </c>
      <c r="AF235">
        <v>119</v>
      </c>
      <c r="AG235">
        <v>6.4746437287212605E-2</v>
      </c>
      <c r="AH235">
        <v>5.9779999999999998</v>
      </c>
      <c r="AI235">
        <v>3.5953726895121698</v>
      </c>
      <c r="AJ235">
        <v>280235.2035</v>
      </c>
      <c r="AK235">
        <v>0.60577400515004498</v>
      </c>
      <c r="AL235">
        <v>16761602.217499999</v>
      </c>
      <c r="AM235">
        <v>1293.0064934500001</v>
      </c>
    </row>
    <row r="236" spans="1:39" ht="14.5" x14ac:dyDescent="0.35">
      <c r="A236" t="s">
        <v>408</v>
      </c>
      <c r="B236">
        <v>1008412.95</v>
      </c>
      <c r="C236">
        <v>0.52932323255351799</v>
      </c>
      <c r="D236">
        <v>958594.85</v>
      </c>
      <c r="E236">
        <v>8.58685237724135E-3</v>
      </c>
      <c r="F236">
        <v>0.72660141905098197</v>
      </c>
      <c r="G236">
        <v>52.052631578947398</v>
      </c>
      <c r="H236">
        <v>30.5099047</v>
      </c>
      <c r="I236">
        <v>3.5760724499999998</v>
      </c>
      <c r="J236">
        <v>-22.923086000000001</v>
      </c>
      <c r="K236">
        <v>15411.5489503811</v>
      </c>
      <c r="L236">
        <v>1190.3504809000001</v>
      </c>
      <c r="M236">
        <v>1655.12186893183</v>
      </c>
      <c r="N236">
        <v>0.90330687029001999</v>
      </c>
      <c r="O236">
        <v>0.17568802386829899</v>
      </c>
      <c r="P236">
        <v>6.9451162768039505E-4</v>
      </c>
      <c r="Q236">
        <v>11083.8633993396</v>
      </c>
      <c r="R236">
        <v>89.776499999999999</v>
      </c>
      <c r="S236">
        <v>59628.560051906701</v>
      </c>
      <c r="T236">
        <v>14.961599082165201</v>
      </c>
      <c r="U236">
        <v>13.2590430780884</v>
      </c>
      <c r="V236">
        <v>11.7295</v>
      </c>
      <c r="W236">
        <v>101.48348019097099</v>
      </c>
      <c r="X236">
        <v>0.109279694454958</v>
      </c>
      <c r="Y236">
        <v>0.19794593523762399</v>
      </c>
      <c r="Z236">
        <v>0.31134245805211302</v>
      </c>
      <c r="AA236">
        <v>199.90515719377501</v>
      </c>
      <c r="AB236">
        <v>8.5860030102052001</v>
      </c>
      <c r="AC236">
        <v>1.5611946223942801</v>
      </c>
      <c r="AD236">
        <v>4.0240852850848796</v>
      </c>
      <c r="AE236">
        <v>1.35282416127257</v>
      </c>
      <c r="AF236">
        <v>169.05</v>
      </c>
      <c r="AG236">
        <v>1.58995020060714E-2</v>
      </c>
      <c r="AH236">
        <v>4.8464999999999998</v>
      </c>
      <c r="AI236">
        <v>3.73176919605603</v>
      </c>
      <c r="AJ236">
        <v>122116.4605</v>
      </c>
      <c r="AK236">
        <v>0.61604125151910105</v>
      </c>
      <c r="AL236">
        <v>18345144.704500001</v>
      </c>
      <c r="AM236">
        <v>1190.3504809000001</v>
      </c>
    </row>
    <row r="237" spans="1:39" ht="14.5" x14ac:dyDescent="0.35">
      <c r="A237" t="s">
        <v>409</v>
      </c>
      <c r="B237">
        <v>572901.9</v>
      </c>
      <c r="C237">
        <v>0.43772677223610801</v>
      </c>
      <c r="D237">
        <v>552571.35</v>
      </c>
      <c r="E237">
        <v>8.0812266450826908E-3</v>
      </c>
      <c r="F237">
        <v>0.73158609426832799</v>
      </c>
      <c r="G237">
        <v>29.45</v>
      </c>
      <c r="H237">
        <v>31.82042435</v>
      </c>
      <c r="I237">
        <v>4.9387748499999997</v>
      </c>
      <c r="J237">
        <v>6.5160908500000101</v>
      </c>
      <c r="K237">
        <v>14907.837596601101</v>
      </c>
      <c r="L237">
        <v>1145.0395672</v>
      </c>
      <c r="M237">
        <v>1617.6511845678201</v>
      </c>
      <c r="N237">
        <v>0.94277593864269005</v>
      </c>
      <c r="O237">
        <v>0.18059437295749001</v>
      </c>
      <c r="P237">
        <v>1.25431425353456E-3</v>
      </c>
      <c r="Q237">
        <v>10552.3762306399</v>
      </c>
      <c r="R237">
        <v>82.632999999999996</v>
      </c>
      <c r="S237">
        <v>59908.131896457802</v>
      </c>
      <c r="T237">
        <v>14.828821415173101</v>
      </c>
      <c r="U237">
        <v>13.8569284329505</v>
      </c>
      <c r="V237">
        <v>11.7425</v>
      </c>
      <c r="W237">
        <v>97.512417900787696</v>
      </c>
      <c r="X237">
        <v>0.10761732082236999</v>
      </c>
      <c r="Y237">
        <v>0.20893596641617301</v>
      </c>
      <c r="Z237">
        <v>0.32002826851043098</v>
      </c>
      <c r="AA237">
        <v>195.063171961976</v>
      </c>
      <c r="AB237">
        <v>8.4948765093961391</v>
      </c>
      <c r="AC237">
        <v>1.4690801349689699</v>
      </c>
      <c r="AD237">
        <v>3.86923429311314</v>
      </c>
      <c r="AE237">
        <v>1.2545713697722101</v>
      </c>
      <c r="AF237">
        <v>86.15</v>
      </c>
      <c r="AG237">
        <v>2.1924089271886601E-2</v>
      </c>
      <c r="AH237">
        <v>8.1678947368421095</v>
      </c>
      <c r="AI237">
        <v>3.5096068746216198</v>
      </c>
      <c r="AJ237">
        <v>161935.1415</v>
      </c>
      <c r="AK237">
        <v>0.62620883105574598</v>
      </c>
      <c r="AL237">
        <v>17070063.909499999</v>
      </c>
      <c r="AM237">
        <v>1145.0395672</v>
      </c>
    </row>
    <row r="238" spans="1:39" ht="14.5" x14ac:dyDescent="0.35">
      <c r="A238" t="s">
        <v>410</v>
      </c>
      <c r="B238">
        <v>493287.4</v>
      </c>
      <c r="C238">
        <v>0.51536936123609101</v>
      </c>
      <c r="D238">
        <v>489575.4</v>
      </c>
      <c r="E238">
        <v>3.73749305090952E-4</v>
      </c>
      <c r="F238">
        <v>0.74901184067276505</v>
      </c>
      <c r="G238">
        <v>58.578947368421098</v>
      </c>
      <c r="H238">
        <v>31.288601400000001</v>
      </c>
      <c r="I238">
        <v>0.5</v>
      </c>
      <c r="J238">
        <v>45.5801959</v>
      </c>
      <c r="K238">
        <v>12227.6609793715</v>
      </c>
      <c r="L238">
        <v>1397.2649985</v>
      </c>
      <c r="M238">
        <v>1600.90196172933</v>
      </c>
      <c r="N238">
        <v>0.170357590725837</v>
      </c>
      <c r="O238">
        <v>0.114957918771627</v>
      </c>
      <c r="P238">
        <v>1.45640840655467E-2</v>
      </c>
      <c r="Q238">
        <v>10672.285441854399</v>
      </c>
      <c r="R238">
        <v>87.828000000000003</v>
      </c>
      <c r="S238">
        <v>65617.333025914297</v>
      </c>
      <c r="T238">
        <v>16.1770733706791</v>
      </c>
      <c r="U238">
        <v>15.9091064182265</v>
      </c>
      <c r="V238">
        <v>11.0175</v>
      </c>
      <c r="W238">
        <v>126.82232797821599</v>
      </c>
      <c r="X238">
        <v>0.113247644975586</v>
      </c>
      <c r="Y238">
        <v>0.16187325325650401</v>
      </c>
      <c r="Z238">
        <v>0.27895148899493599</v>
      </c>
      <c r="AA238">
        <v>148.61840826394999</v>
      </c>
      <c r="AB238">
        <v>8.6977245854146705</v>
      </c>
      <c r="AC238">
        <v>1.5160124083053299</v>
      </c>
      <c r="AD238">
        <v>3.6700852526229299</v>
      </c>
      <c r="AE238">
        <v>1.16094842460326</v>
      </c>
      <c r="AF238">
        <v>47.7</v>
      </c>
      <c r="AG238">
        <v>4.3829705972714003E-2</v>
      </c>
      <c r="AH238">
        <v>16.1995</v>
      </c>
      <c r="AI238">
        <v>3.3446440575871499</v>
      </c>
      <c r="AJ238">
        <v>300932.41600000003</v>
      </c>
      <c r="AK238">
        <v>0.58608066535633596</v>
      </c>
      <c r="AL238">
        <v>17085282.699999999</v>
      </c>
      <c r="AM238">
        <v>1397.2649985</v>
      </c>
    </row>
    <row r="239" spans="1:39" ht="14.5" x14ac:dyDescent="0.35">
      <c r="A239" t="s">
        <v>411</v>
      </c>
      <c r="B239">
        <v>620246.6</v>
      </c>
      <c r="C239">
        <v>0.56451046433222696</v>
      </c>
      <c r="D239">
        <v>621670.44999999995</v>
      </c>
      <c r="E239">
        <v>5.9172965181985399E-4</v>
      </c>
      <c r="F239">
        <v>0.72960483710546697</v>
      </c>
      <c r="G239">
        <v>57.05</v>
      </c>
      <c r="H239">
        <v>26.885048449999999</v>
      </c>
      <c r="I239">
        <v>0.5</v>
      </c>
      <c r="J239">
        <v>54.274131650000001</v>
      </c>
      <c r="K239">
        <v>12609.517548034</v>
      </c>
      <c r="L239">
        <v>1180.95354075</v>
      </c>
      <c r="M239">
        <v>1352.9000359613899</v>
      </c>
      <c r="N239">
        <v>0.168664693001811</v>
      </c>
      <c r="O239">
        <v>0.117191221732657</v>
      </c>
      <c r="P239">
        <v>7.1883716903958098E-3</v>
      </c>
      <c r="Q239">
        <v>11006.9140362747</v>
      </c>
      <c r="R239">
        <v>75.498000000000005</v>
      </c>
      <c r="S239">
        <v>65770.466111685106</v>
      </c>
      <c r="T239">
        <v>16.620970091922999</v>
      </c>
      <c r="U239">
        <v>15.642183114122201</v>
      </c>
      <c r="V239">
        <v>9.1174999999999997</v>
      </c>
      <c r="W239">
        <v>129.52602585686901</v>
      </c>
      <c r="X239">
        <v>0.115034597983438</v>
      </c>
      <c r="Y239">
        <v>0.160623918905548</v>
      </c>
      <c r="Z239">
        <v>0.27996130989635598</v>
      </c>
      <c r="AA239">
        <v>157.610941986585</v>
      </c>
      <c r="AB239">
        <v>8.6798724985386606</v>
      </c>
      <c r="AC239">
        <v>1.39500807763556</v>
      </c>
      <c r="AD239">
        <v>3.6412300463329101</v>
      </c>
      <c r="AE239">
        <v>1.0623959097164299</v>
      </c>
      <c r="AF239">
        <v>45.4</v>
      </c>
      <c r="AG239">
        <v>4.2219182439403299E-2</v>
      </c>
      <c r="AH239">
        <v>11.923</v>
      </c>
      <c r="AI239">
        <v>3.2682053259352402</v>
      </c>
      <c r="AJ239">
        <v>255675.17499999999</v>
      </c>
      <c r="AK239">
        <v>0.592225527254158</v>
      </c>
      <c r="AL239">
        <v>14891254.395500001</v>
      </c>
      <c r="AM239">
        <v>1180.95354075</v>
      </c>
    </row>
    <row r="240" spans="1:39" ht="14.5" x14ac:dyDescent="0.35">
      <c r="A240" t="s">
        <v>412</v>
      </c>
      <c r="B240">
        <v>341536.65</v>
      </c>
      <c r="C240">
        <v>0.67024363857852898</v>
      </c>
      <c r="D240">
        <v>312741.2</v>
      </c>
      <c r="E240">
        <v>1.83076810777766E-3</v>
      </c>
      <c r="F240">
        <v>0.73660875902668799</v>
      </c>
      <c r="G240">
        <v>35.950000000000003</v>
      </c>
      <c r="H240">
        <v>10.84261935</v>
      </c>
      <c r="I240">
        <v>0.05</v>
      </c>
      <c r="J240">
        <v>48.85278795</v>
      </c>
      <c r="K240">
        <v>14153.165887409299</v>
      </c>
      <c r="L240">
        <v>556.03261105000001</v>
      </c>
      <c r="M240">
        <v>647.90317231592201</v>
      </c>
      <c r="N240">
        <v>0.19611251009915001</v>
      </c>
      <c r="O240">
        <v>0.14053896048009501</v>
      </c>
      <c r="P240">
        <v>9.6162830987608797E-4</v>
      </c>
      <c r="Q240">
        <v>12146.2930253453</v>
      </c>
      <c r="R240">
        <v>42.165999999999997</v>
      </c>
      <c r="S240">
        <v>59927.896634729397</v>
      </c>
      <c r="T240">
        <v>17.037423516577299</v>
      </c>
      <c r="U240">
        <v>13.186752621780601</v>
      </c>
      <c r="V240">
        <v>5.165</v>
      </c>
      <c r="W240">
        <v>107.65394212003901</v>
      </c>
      <c r="X240">
        <v>0.11482086117722901</v>
      </c>
      <c r="Y240">
        <v>0.18550282952668301</v>
      </c>
      <c r="Z240">
        <v>0.30593010105468299</v>
      </c>
      <c r="AA240">
        <v>226.576189051385</v>
      </c>
      <c r="AB240">
        <v>6.4573447845456302</v>
      </c>
      <c r="AC240">
        <v>1.3383067141595599</v>
      </c>
      <c r="AD240">
        <v>2.8730637919572999</v>
      </c>
      <c r="AE240">
        <v>1.15757722740113</v>
      </c>
      <c r="AF240">
        <v>62</v>
      </c>
      <c r="AG240">
        <v>3.1305870978509398E-2</v>
      </c>
      <c r="AH240">
        <v>4.242</v>
      </c>
      <c r="AI240">
        <v>3.35561750655976</v>
      </c>
      <c r="AJ240">
        <v>124258.67200000001</v>
      </c>
      <c r="AK240">
        <v>0.65130972041472401</v>
      </c>
      <c r="AL240">
        <v>7869621.7829999998</v>
      </c>
      <c r="AM240">
        <v>556.03261105000001</v>
      </c>
    </row>
    <row r="241" spans="1:39" ht="14.5" x14ac:dyDescent="0.35">
      <c r="A241" t="s">
        <v>413</v>
      </c>
      <c r="B241">
        <v>581749.65</v>
      </c>
      <c r="C241">
        <v>0.72650764646296595</v>
      </c>
      <c r="D241">
        <v>511347.6</v>
      </c>
      <c r="E241">
        <v>1.7473523579812501E-3</v>
      </c>
      <c r="F241">
        <v>0.69290415185689203</v>
      </c>
      <c r="G241">
        <v>36.950000000000003</v>
      </c>
      <c r="H241">
        <v>11.921901099999999</v>
      </c>
      <c r="I241">
        <v>0.8</v>
      </c>
      <c r="J241">
        <v>59.304853450000003</v>
      </c>
      <c r="K241">
        <v>14248.147880475201</v>
      </c>
      <c r="L241">
        <v>647.91061479999996</v>
      </c>
      <c r="M241">
        <v>757.501757538162</v>
      </c>
      <c r="N241">
        <v>0.229965642553939</v>
      </c>
      <c r="O241">
        <v>0.14138193117622599</v>
      </c>
      <c r="P241">
        <v>2.8033846930578198E-3</v>
      </c>
      <c r="Q241">
        <v>12186.805061683201</v>
      </c>
      <c r="R241">
        <v>46.797499999999999</v>
      </c>
      <c r="S241">
        <v>60690.052192959003</v>
      </c>
      <c r="T241">
        <v>15.461296009402201</v>
      </c>
      <c r="U241">
        <v>13.844983488434201</v>
      </c>
      <c r="V241">
        <v>6.9515000000000002</v>
      </c>
      <c r="W241">
        <v>93.204432827447306</v>
      </c>
      <c r="X241">
        <v>0.114110499507731</v>
      </c>
      <c r="Y241">
        <v>0.17906913668291499</v>
      </c>
      <c r="Z241">
        <v>0.29746256284961697</v>
      </c>
      <c r="AA241">
        <v>189.637346870644</v>
      </c>
      <c r="AB241">
        <v>8.0982578465272308</v>
      </c>
      <c r="AC241">
        <v>1.56644272860194</v>
      </c>
      <c r="AD241">
        <v>3.5279032221964899</v>
      </c>
      <c r="AE241">
        <v>1.2515492051075301</v>
      </c>
      <c r="AF241">
        <v>81.150000000000006</v>
      </c>
      <c r="AG241">
        <v>1.90907470161969E-2</v>
      </c>
      <c r="AH241">
        <v>4.2190000000000003</v>
      </c>
      <c r="AI241">
        <v>3.2393355130695798</v>
      </c>
      <c r="AJ241">
        <v>143640.0595</v>
      </c>
      <c r="AK241">
        <v>0.63866362888988504</v>
      </c>
      <c r="AL241">
        <v>9231526.2530000005</v>
      </c>
      <c r="AM241">
        <v>647.91061479999996</v>
      </c>
    </row>
    <row r="242" spans="1:39" ht="14.5" x14ac:dyDescent="0.35">
      <c r="A242" t="s">
        <v>414</v>
      </c>
      <c r="B242">
        <v>983492.25</v>
      </c>
      <c r="C242">
        <v>0.47006510792138301</v>
      </c>
      <c r="D242">
        <v>1010979.05</v>
      </c>
      <c r="E242">
        <v>2.1729527062127499E-3</v>
      </c>
      <c r="F242">
        <v>0.72200661574821501</v>
      </c>
      <c r="G242">
        <v>62.2</v>
      </c>
      <c r="H242">
        <v>45.5359318</v>
      </c>
      <c r="I242">
        <v>1.9215</v>
      </c>
      <c r="J242">
        <v>62.566548050000002</v>
      </c>
      <c r="K242">
        <v>12618.114487344499</v>
      </c>
      <c r="L242">
        <v>1457.5167841</v>
      </c>
      <c r="M242">
        <v>1726.6512869189</v>
      </c>
      <c r="N242">
        <v>0.29090151020923699</v>
      </c>
      <c r="O242">
        <v>0.14199221446893501</v>
      </c>
      <c r="P242">
        <v>5.1287429630636197E-3</v>
      </c>
      <c r="Q242">
        <v>10651.3189943627</v>
      </c>
      <c r="R242">
        <v>95.6755</v>
      </c>
      <c r="S242">
        <v>62227.033064891199</v>
      </c>
      <c r="T242">
        <v>15.5672037250916</v>
      </c>
      <c r="U242">
        <v>15.2339604611421</v>
      </c>
      <c r="V242">
        <v>12.321</v>
      </c>
      <c r="W242">
        <v>118.29533188052901</v>
      </c>
      <c r="X242">
        <v>0.115202435404598</v>
      </c>
      <c r="Y242">
        <v>0.15711598722026299</v>
      </c>
      <c r="Z242">
        <v>0.279437445438735</v>
      </c>
      <c r="AA242">
        <v>156.45638011696099</v>
      </c>
      <c r="AB242">
        <v>7.4149494820595496</v>
      </c>
      <c r="AC242">
        <v>1.57773550920067</v>
      </c>
      <c r="AD242">
        <v>3.3993676201927898</v>
      </c>
      <c r="AE242">
        <v>1.20803193690396</v>
      </c>
      <c r="AF242">
        <v>63.8</v>
      </c>
      <c r="AG242">
        <v>1.76282053516423E-2</v>
      </c>
      <c r="AH242">
        <v>13.917894736842101</v>
      </c>
      <c r="AI242">
        <v>3.0958355969231999</v>
      </c>
      <c r="AJ242">
        <v>300549.8175</v>
      </c>
      <c r="AK242">
        <v>0.56561479397618697</v>
      </c>
      <c r="AL242">
        <v>18391113.649</v>
      </c>
      <c r="AM242">
        <v>1457.5167841</v>
      </c>
    </row>
    <row r="243" spans="1:39" ht="14.5" x14ac:dyDescent="0.35">
      <c r="A243" t="s">
        <v>415</v>
      </c>
      <c r="B243">
        <v>694252.5</v>
      </c>
      <c r="C243">
        <v>0.490928734089707</v>
      </c>
      <c r="D243">
        <v>640350.75</v>
      </c>
      <c r="E243">
        <v>3.7386610928799601E-3</v>
      </c>
      <c r="F243">
        <v>0.73375063314751998</v>
      </c>
      <c r="G243">
        <v>45.95</v>
      </c>
      <c r="H243">
        <v>25.6022298</v>
      </c>
      <c r="I243">
        <v>1.3540000000000001</v>
      </c>
      <c r="J243">
        <v>19.1521291</v>
      </c>
      <c r="K243">
        <v>13053.573340593301</v>
      </c>
      <c r="L243">
        <v>976.12453919999996</v>
      </c>
      <c r="M243">
        <v>1157.73617428999</v>
      </c>
      <c r="N243">
        <v>0.29248976389220999</v>
      </c>
      <c r="O243">
        <v>0.14107854999000699</v>
      </c>
      <c r="P243">
        <v>4.4774717512808104E-3</v>
      </c>
      <c r="Q243">
        <v>11005.8867857475</v>
      </c>
      <c r="R243">
        <v>68.162000000000006</v>
      </c>
      <c r="S243">
        <v>59842.495070567202</v>
      </c>
      <c r="T243">
        <v>14.552096476042401</v>
      </c>
      <c r="U243">
        <v>14.320655778879701</v>
      </c>
      <c r="V243">
        <v>8.8475000000000001</v>
      </c>
      <c r="W243">
        <v>110.327724125459</v>
      </c>
      <c r="X243">
        <v>0.11986601447463301</v>
      </c>
      <c r="Y243">
        <v>0.167977360192786</v>
      </c>
      <c r="Z243">
        <v>0.292989246798739</v>
      </c>
      <c r="AA243">
        <v>192.96426064072901</v>
      </c>
      <c r="AB243">
        <v>6.6400375005674102</v>
      </c>
      <c r="AC243">
        <v>1.38038498671274</v>
      </c>
      <c r="AD243">
        <v>3.1936012675919101</v>
      </c>
      <c r="AE243">
        <v>1.16159243908457</v>
      </c>
      <c r="AF243">
        <v>37.85</v>
      </c>
      <c r="AG243">
        <v>2.12234814358002E-2</v>
      </c>
      <c r="AH243">
        <v>14.098000000000001</v>
      </c>
      <c r="AI243">
        <v>3.22424047125789</v>
      </c>
      <c r="AJ243">
        <v>194007.22500000001</v>
      </c>
      <c r="AK243">
        <v>0.58566240421839499</v>
      </c>
      <c r="AL243">
        <v>12741913.262</v>
      </c>
      <c r="AM243">
        <v>976.12453919999996</v>
      </c>
    </row>
    <row r="244" spans="1:39" ht="14.5" x14ac:dyDescent="0.35">
      <c r="A244" t="s">
        <v>416</v>
      </c>
      <c r="B244">
        <v>830500</v>
      </c>
      <c r="C244">
        <v>0.51441613492168203</v>
      </c>
      <c r="D244">
        <v>757130.5</v>
      </c>
      <c r="E244">
        <v>9.2403811301302406E-3</v>
      </c>
      <c r="F244">
        <v>0.68781261237416502</v>
      </c>
      <c r="G244">
        <v>77.55</v>
      </c>
      <c r="H244">
        <v>34.500272600000002</v>
      </c>
      <c r="I244">
        <v>0.41955324999999999</v>
      </c>
      <c r="J244">
        <v>68.943514949999994</v>
      </c>
      <c r="K244">
        <v>13132.6640908878</v>
      </c>
      <c r="L244">
        <v>1276.7733911</v>
      </c>
      <c r="M244">
        <v>1537.5896988315001</v>
      </c>
      <c r="N244">
        <v>0.31573275583593902</v>
      </c>
      <c r="O244">
        <v>0.15363984280013601</v>
      </c>
      <c r="P244">
        <v>1.13616637855385E-3</v>
      </c>
      <c r="Q244">
        <v>10905.0132673511</v>
      </c>
      <c r="R244">
        <v>86.774000000000001</v>
      </c>
      <c r="S244">
        <v>59090.121217184897</v>
      </c>
      <c r="T244">
        <v>15.7437711756978</v>
      </c>
      <c r="U244">
        <v>14.713778218129899</v>
      </c>
      <c r="V244">
        <v>11.6005</v>
      </c>
      <c r="W244">
        <v>110.061927597948</v>
      </c>
      <c r="X244">
        <v>0.11647520732833901</v>
      </c>
      <c r="Y244">
        <v>0.179249304788132</v>
      </c>
      <c r="Z244">
        <v>0.30224434344875201</v>
      </c>
      <c r="AA244">
        <v>175.77598465350701</v>
      </c>
      <c r="AB244">
        <v>7.2777287512459603</v>
      </c>
      <c r="AC244">
        <v>1.49120479970913</v>
      </c>
      <c r="AD244">
        <v>3.3843090799153899</v>
      </c>
      <c r="AE244">
        <v>1.38472129201004</v>
      </c>
      <c r="AF244">
        <v>131.9</v>
      </c>
      <c r="AG244">
        <v>1.56487796845051E-2</v>
      </c>
      <c r="AH244">
        <v>5.5065</v>
      </c>
      <c r="AI244">
        <v>3.05248341940037</v>
      </c>
      <c r="AJ244">
        <v>281155.61</v>
      </c>
      <c r="AK244">
        <v>0.61587910668947199</v>
      </c>
      <c r="AL244">
        <v>16767436.0655</v>
      </c>
      <c r="AM244">
        <v>1276.7733911</v>
      </c>
    </row>
    <row r="245" spans="1:39" ht="14.5" x14ac:dyDescent="0.35">
      <c r="A245" t="s">
        <v>417</v>
      </c>
      <c r="B245">
        <v>779278.45</v>
      </c>
      <c r="C245">
        <v>0.56570513140240997</v>
      </c>
      <c r="D245">
        <v>814612.85</v>
      </c>
      <c r="E245">
        <v>1.64056603152976E-2</v>
      </c>
      <c r="F245">
        <v>0.68389717559579999</v>
      </c>
      <c r="G245">
        <v>55.55</v>
      </c>
      <c r="H245">
        <v>26.831474050000001</v>
      </c>
      <c r="I245">
        <v>3.2843214500000002</v>
      </c>
      <c r="J245">
        <v>33.508116200000003</v>
      </c>
      <c r="K245">
        <v>13952.4623703245</v>
      </c>
      <c r="L245">
        <v>1050.1072043500001</v>
      </c>
      <c r="M245">
        <v>1274.14646586456</v>
      </c>
      <c r="N245">
        <v>0.348028938032302</v>
      </c>
      <c r="O245">
        <v>0.15576038434213399</v>
      </c>
      <c r="P245">
        <v>1.02947984312627E-3</v>
      </c>
      <c r="Q245">
        <v>11499.1342408647</v>
      </c>
      <c r="R245">
        <v>74.111999999999995</v>
      </c>
      <c r="S245">
        <v>59037.029286755198</v>
      </c>
      <c r="T245">
        <v>15.6654792746114</v>
      </c>
      <c r="U245">
        <v>14.169192632097401</v>
      </c>
      <c r="V245">
        <v>9.9085000000000001</v>
      </c>
      <c r="W245">
        <v>105.980441474492</v>
      </c>
      <c r="X245">
        <v>0.112254088282373</v>
      </c>
      <c r="Y245">
        <v>0.190804738399563</v>
      </c>
      <c r="Z245">
        <v>0.30772823627044998</v>
      </c>
      <c r="AA245">
        <v>188.807675234192</v>
      </c>
      <c r="AB245">
        <v>7.6415743111732901</v>
      </c>
      <c r="AC245">
        <v>1.3683078585936299</v>
      </c>
      <c r="AD245">
        <v>3.5454851758954899</v>
      </c>
      <c r="AE245">
        <v>1.46206557524842</v>
      </c>
      <c r="AF245">
        <v>118.35</v>
      </c>
      <c r="AG245">
        <v>6.3945192503574E-2</v>
      </c>
      <c r="AH245">
        <v>5.492</v>
      </c>
      <c r="AI245">
        <v>3.6909706711807502</v>
      </c>
      <c r="AJ245">
        <v>210057.78950000001</v>
      </c>
      <c r="AK245">
        <v>0.58766566107545903</v>
      </c>
      <c r="AL245">
        <v>14651581.2535</v>
      </c>
      <c r="AM245">
        <v>1050.1072043500001</v>
      </c>
    </row>
    <row r="246" spans="1:39" ht="14.5" x14ac:dyDescent="0.35">
      <c r="A246" t="s">
        <v>418</v>
      </c>
      <c r="B246">
        <v>46838.7</v>
      </c>
      <c r="C246">
        <v>0.48678696669466598</v>
      </c>
      <c r="D246">
        <v>49593.15</v>
      </c>
      <c r="E246">
        <v>9.7671502053961797E-3</v>
      </c>
      <c r="F246">
        <v>0.68335378987568995</v>
      </c>
      <c r="G246">
        <v>50.315789473684198</v>
      </c>
      <c r="H246">
        <v>23.950939399999999</v>
      </c>
      <c r="I246">
        <v>2.536</v>
      </c>
      <c r="J246">
        <v>14.49757565</v>
      </c>
      <c r="K246">
        <v>14000.6373224218</v>
      </c>
      <c r="L246">
        <v>838.07219344999999</v>
      </c>
      <c r="M246">
        <v>1009.40834108693</v>
      </c>
      <c r="N246">
        <v>0.338364417846442</v>
      </c>
      <c r="O246">
        <v>0.15665889964625501</v>
      </c>
      <c r="P246">
        <v>5.2957531996493704E-4</v>
      </c>
      <c r="Q246">
        <v>11624.180574796301</v>
      </c>
      <c r="R246">
        <v>60.533999999999999</v>
      </c>
      <c r="S246">
        <v>56897.936787590399</v>
      </c>
      <c r="T246">
        <v>13.9392737965441</v>
      </c>
      <c r="U246">
        <v>13.844652483728201</v>
      </c>
      <c r="V246">
        <v>9.1884999999999994</v>
      </c>
      <c r="W246">
        <v>91.208814654187293</v>
      </c>
      <c r="X246">
        <v>0.116309558562433</v>
      </c>
      <c r="Y246">
        <v>0.18032014584578901</v>
      </c>
      <c r="Z246">
        <v>0.301704481513352</v>
      </c>
      <c r="AA246">
        <v>174.894181128496</v>
      </c>
      <c r="AB246">
        <v>9.1576818561552003</v>
      </c>
      <c r="AC246">
        <v>1.7055076089578001</v>
      </c>
      <c r="AD246">
        <v>3.39139251551862</v>
      </c>
      <c r="AE246">
        <v>1.36046547693834</v>
      </c>
      <c r="AF246">
        <v>84.05</v>
      </c>
      <c r="AG246">
        <v>1.54426836793548E-2</v>
      </c>
      <c r="AH246">
        <v>5.6070000000000002</v>
      </c>
      <c r="AI246">
        <v>2.9666599636038402</v>
      </c>
      <c r="AJ246">
        <v>212811.106</v>
      </c>
      <c r="AK246">
        <v>0.62482352512685202</v>
      </c>
      <c r="AL246">
        <v>11733544.830499999</v>
      </c>
      <c r="AM246">
        <v>838.07219344999999</v>
      </c>
    </row>
    <row r="247" spans="1:39" ht="14.5" x14ac:dyDescent="0.35">
      <c r="A247" t="s">
        <v>419</v>
      </c>
      <c r="B247">
        <v>712239.3</v>
      </c>
      <c r="C247">
        <v>0.43333782948220401</v>
      </c>
      <c r="D247">
        <v>841654.75</v>
      </c>
      <c r="E247">
        <v>3.4171823745409E-3</v>
      </c>
      <c r="F247">
        <v>0.746067449709926</v>
      </c>
      <c r="G247">
        <v>91.157894736842096</v>
      </c>
      <c r="H247">
        <v>50.403162600000002</v>
      </c>
      <c r="I247">
        <v>2.7410937999999998</v>
      </c>
      <c r="J247">
        <v>14.66814185</v>
      </c>
      <c r="K247">
        <v>13254.7983965639</v>
      </c>
      <c r="L247">
        <v>1790.9202997499999</v>
      </c>
      <c r="M247">
        <v>2195.2730447314202</v>
      </c>
      <c r="N247">
        <v>0.41952053031331399</v>
      </c>
      <c r="O247">
        <v>0.15573576294206601</v>
      </c>
      <c r="P247">
        <v>1.4040188725042699E-3</v>
      </c>
      <c r="Q247">
        <v>10813.364457998099</v>
      </c>
      <c r="R247">
        <v>125.5975</v>
      </c>
      <c r="S247">
        <v>59664.949354087403</v>
      </c>
      <c r="T247">
        <v>15.144807818626999</v>
      </c>
      <c r="U247">
        <v>14.259203405720701</v>
      </c>
      <c r="V247">
        <v>15.763500000000001</v>
      </c>
      <c r="W247">
        <v>113.61184380055199</v>
      </c>
      <c r="X247">
        <v>0.112491189715968</v>
      </c>
      <c r="Y247">
        <v>0.190351948341312</v>
      </c>
      <c r="Z247">
        <v>0.30631522037036402</v>
      </c>
      <c r="AA247">
        <v>160.989743675499</v>
      </c>
      <c r="AB247">
        <v>8.1269047339100506</v>
      </c>
      <c r="AC247">
        <v>1.6134548841252001</v>
      </c>
      <c r="AD247">
        <v>3.8812735146875101</v>
      </c>
      <c r="AE247">
        <v>1.3641161133647901</v>
      </c>
      <c r="AF247">
        <v>172.45</v>
      </c>
      <c r="AG247">
        <v>1.10389736393076E-2</v>
      </c>
      <c r="AH247">
        <v>6.8205</v>
      </c>
      <c r="AI247">
        <v>3.20902403556016</v>
      </c>
      <c r="AJ247">
        <v>355005.52850000001</v>
      </c>
      <c r="AK247">
        <v>0.58700841010319105</v>
      </c>
      <c r="AL247">
        <v>23738287.517499998</v>
      </c>
      <c r="AM247">
        <v>1790.9202997499999</v>
      </c>
    </row>
    <row r="248" spans="1:39" ht="14.5" x14ac:dyDescent="0.35">
      <c r="A248" t="s">
        <v>420</v>
      </c>
      <c r="B248">
        <v>272151.75</v>
      </c>
      <c r="C248">
        <v>0.52938398421680599</v>
      </c>
      <c r="D248">
        <v>288337.95</v>
      </c>
      <c r="E248">
        <v>2.15328053840341E-3</v>
      </c>
      <c r="F248">
        <v>0.70497190123404496</v>
      </c>
      <c r="G248">
        <v>43.5555555555556</v>
      </c>
      <c r="H248">
        <v>29.159489350000001</v>
      </c>
      <c r="I248">
        <v>5.1637339500000001</v>
      </c>
      <c r="J248">
        <v>-1.2083819999999901</v>
      </c>
      <c r="K248">
        <v>13757.021863711399</v>
      </c>
      <c r="L248">
        <v>1033.82223165</v>
      </c>
      <c r="M248">
        <v>1307.6124644174899</v>
      </c>
      <c r="N248">
        <v>0.46231990381670601</v>
      </c>
      <c r="O248">
        <v>0.17088762443039701</v>
      </c>
      <c r="P248">
        <v>4.1575439359047804E-3</v>
      </c>
      <c r="Q248">
        <v>10876.552060350399</v>
      </c>
      <c r="R248">
        <v>78.899000000000001</v>
      </c>
      <c r="S248">
        <v>55724.3491869352</v>
      </c>
      <c r="T248">
        <v>13.945043663417801</v>
      </c>
      <c r="U248">
        <v>13.1031094392831</v>
      </c>
      <c r="V248">
        <v>10.141999999999999</v>
      </c>
      <c r="W248">
        <v>101.93474971899001</v>
      </c>
      <c r="X248">
        <v>0.117022772439811</v>
      </c>
      <c r="Y248">
        <v>0.184129925764697</v>
      </c>
      <c r="Z248">
        <v>0.30498809611891498</v>
      </c>
      <c r="AA248">
        <v>202.30958824148101</v>
      </c>
      <c r="AB248">
        <v>7.2113319729201901</v>
      </c>
      <c r="AC248">
        <v>1.5075853870017599</v>
      </c>
      <c r="AD248">
        <v>3.17787632352811</v>
      </c>
      <c r="AE248">
        <v>1.2343651643681799</v>
      </c>
      <c r="AF248">
        <v>74.599999999999994</v>
      </c>
      <c r="AG248">
        <v>3.3119368661833397E-2</v>
      </c>
      <c r="AH248">
        <v>8.83</v>
      </c>
      <c r="AI248">
        <v>3.1588885355235399</v>
      </c>
      <c r="AJ248">
        <v>203242.82750000001</v>
      </c>
      <c r="AK248">
        <v>0.60377777704843505</v>
      </c>
      <c r="AL248">
        <v>14222315.044</v>
      </c>
      <c r="AM248">
        <v>1033.82223165</v>
      </c>
    </row>
    <row r="249" spans="1:39" ht="14.5" x14ac:dyDescent="0.35">
      <c r="A249" t="s">
        <v>421</v>
      </c>
      <c r="B249">
        <v>1432309.1</v>
      </c>
      <c r="C249">
        <v>0.405113063184037</v>
      </c>
      <c r="D249">
        <v>1393834.1</v>
      </c>
      <c r="E249">
        <v>1.9777190377520001E-3</v>
      </c>
      <c r="F249">
        <v>0.73922537376567199</v>
      </c>
      <c r="G249">
        <v>96.157894736842096</v>
      </c>
      <c r="H249">
        <v>86.918884800000001</v>
      </c>
      <c r="I249">
        <v>5.0206305999999996</v>
      </c>
      <c r="J249">
        <v>49.486258050000004</v>
      </c>
      <c r="K249">
        <v>12281.3572859551</v>
      </c>
      <c r="L249">
        <v>2577.6544131000001</v>
      </c>
      <c r="M249">
        <v>3134.3368492797399</v>
      </c>
      <c r="N249">
        <v>0.36295064068532501</v>
      </c>
      <c r="O249">
        <v>0.152537800646105</v>
      </c>
      <c r="P249">
        <v>1.35036517591738E-2</v>
      </c>
      <c r="Q249">
        <v>10100.093362420401</v>
      </c>
      <c r="R249">
        <v>156.12549999999999</v>
      </c>
      <c r="S249">
        <v>67160.037466653404</v>
      </c>
      <c r="T249">
        <v>14.5703296386561</v>
      </c>
      <c r="U249">
        <v>16.510143526201698</v>
      </c>
      <c r="V249">
        <v>18.855</v>
      </c>
      <c r="W249">
        <v>136.70932978520301</v>
      </c>
      <c r="X249">
        <v>0.114723182679731</v>
      </c>
      <c r="Y249">
        <v>0.16200175646276899</v>
      </c>
      <c r="Z249">
        <v>0.28276340055531302</v>
      </c>
      <c r="AA249">
        <v>160.402320768343</v>
      </c>
      <c r="AB249">
        <v>6.79820580017378</v>
      </c>
      <c r="AC249">
        <v>1.3076914660183201</v>
      </c>
      <c r="AD249">
        <v>2.9888955072627601</v>
      </c>
      <c r="AE249">
        <v>1.27378000729986</v>
      </c>
      <c r="AF249">
        <v>74.099999999999994</v>
      </c>
      <c r="AG249">
        <v>2.3831087824889099E-2</v>
      </c>
      <c r="AH249">
        <v>23.3889473684211</v>
      </c>
      <c r="AI249">
        <v>2.8164922447497398</v>
      </c>
      <c r="AJ249">
        <v>581992.52850000001</v>
      </c>
      <c r="AK249">
        <v>0.58466289399766103</v>
      </c>
      <c r="AL249">
        <v>31657094.807</v>
      </c>
      <c r="AM249">
        <v>2577.6544131000001</v>
      </c>
    </row>
    <row r="250" spans="1:39" ht="14.5" x14ac:dyDescent="0.35">
      <c r="A250" t="s">
        <v>422</v>
      </c>
      <c r="B250">
        <v>3859850</v>
      </c>
      <c r="C250">
        <v>0.45870340502713502</v>
      </c>
      <c r="D250">
        <v>3506406.55</v>
      </c>
      <c r="E250">
        <v>3.09082717875547E-3</v>
      </c>
      <c r="F250">
        <v>0.78161653022395905</v>
      </c>
      <c r="G250">
        <v>188.05</v>
      </c>
      <c r="H250">
        <v>433.61901699999999</v>
      </c>
      <c r="I250">
        <v>81.781752850000004</v>
      </c>
      <c r="J250">
        <v>-58.2450762</v>
      </c>
      <c r="K250">
        <v>13911.648153100499</v>
      </c>
      <c r="L250">
        <v>6534.4357018000001</v>
      </c>
      <c r="M250">
        <v>8354.62037856801</v>
      </c>
      <c r="N250">
        <v>0.410278826618724</v>
      </c>
      <c r="O250">
        <v>0.16351905964973601</v>
      </c>
      <c r="P250">
        <v>7.2488519661999401E-2</v>
      </c>
      <c r="Q250">
        <v>10880.778089654001</v>
      </c>
      <c r="R250">
        <v>416.55500000000001</v>
      </c>
      <c r="S250">
        <v>72883.055662517596</v>
      </c>
      <c r="T250">
        <v>15.0593559073832</v>
      </c>
      <c r="U250">
        <v>15.686849760055701</v>
      </c>
      <c r="V250">
        <v>42.832500000000003</v>
      </c>
      <c r="W250">
        <v>152.557887160451</v>
      </c>
      <c r="X250">
        <v>0.115722465452137</v>
      </c>
      <c r="Y250">
        <v>0.158551438060127</v>
      </c>
      <c r="Z250">
        <v>0.27968166150537399</v>
      </c>
      <c r="AA250">
        <v>199.219911161021</v>
      </c>
      <c r="AB250">
        <v>5.27364341990108</v>
      </c>
      <c r="AC250">
        <v>0.97803859217813804</v>
      </c>
      <c r="AD250">
        <v>2.81220263342074</v>
      </c>
      <c r="AE250">
        <v>0.98520598854672703</v>
      </c>
      <c r="AF250">
        <v>31.85</v>
      </c>
      <c r="AG250">
        <v>0.100409205985976</v>
      </c>
      <c r="AH250">
        <v>113.41800000000001</v>
      </c>
      <c r="AI250">
        <v>2.9341047508371898</v>
      </c>
      <c r="AJ250">
        <v>1674129.5285</v>
      </c>
      <c r="AK250">
        <v>0.58895453734366698</v>
      </c>
      <c r="AL250">
        <v>90904770.362499997</v>
      </c>
      <c r="AM250">
        <v>6534.4357018000001</v>
      </c>
    </row>
    <row r="251" spans="1:39" ht="14.5" x14ac:dyDescent="0.35">
      <c r="A251" t="s">
        <v>423</v>
      </c>
      <c r="B251">
        <v>4084935.5</v>
      </c>
      <c r="C251">
        <v>0.39703307928884801</v>
      </c>
      <c r="D251">
        <v>3610159.4</v>
      </c>
      <c r="E251">
        <v>2.1042572318047902E-3</v>
      </c>
      <c r="F251">
        <v>0.80532809012284301</v>
      </c>
      <c r="G251">
        <v>191.5</v>
      </c>
      <c r="H251">
        <v>168.11109585</v>
      </c>
      <c r="I251">
        <v>10.35058235</v>
      </c>
      <c r="J251">
        <v>-34.122452350000003</v>
      </c>
      <c r="K251">
        <v>14165.561678947701</v>
      </c>
      <c r="L251">
        <v>7838.2364358000004</v>
      </c>
      <c r="M251">
        <v>9521.7406103357098</v>
      </c>
      <c r="N251">
        <v>0.16472061449983899</v>
      </c>
      <c r="O251">
        <v>0.13323385716335701</v>
      </c>
      <c r="P251">
        <v>5.8505697844925403E-2</v>
      </c>
      <c r="Q251">
        <v>11661.0004650804</v>
      </c>
      <c r="R251">
        <v>478.77100000000002</v>
      </c>
      <c r="S251">
        <v>80317.019696264004</v>
      </c>
      <c r="T251">
        <v>15.046232958972</v>
      </c>
      <c r="U251">
        <v>16.3715773006302</v>
      </c>
      <c r="V251">
        <v>49.210999999999999</v>
      </c>
      <c r="W251">
        <v>159.27813772936901</v>
      </c>
      <c r="X251">
        <v>0.11642227160136</v>
      </c>
      <c r="Y251">
        <v>0.145667929168347</v>
      </c>
      <c r="Z251">
        <v>0.26913895005893301</v>
      </c>
      <c r="AA251">
        <v>155.27168132378301</v>
      </c>
      <c r="AB251">
        <v>6.9896461227364099</v>
      </c>
      <c r="AC251">
        <v>1.3275991263837701</v>
      </c>
      <c r="AD251">
        <v>3.56044082929124</v>
      </c>
      <c r="AE251">
        <v>0.948709205452825</v>
      </c>
      <c r="AF251">
        <v>29.6</v>
      </c>
      <c r="AG251">
        <v>7.8237547247690595E-2</v>
      </c>
      <c r="AH251">
        <v>145.28149999999999</v>
      </c>
      <c r="AI251">
        <v>2.9402589612885199</v>
      </c>
      <c r="AJ251">
        <v>1841213.3230000001</v>
      </c>
      <c r="AK251">
        <v>0.54273294783975001</v>
      </c>
      <c r="AL251">
        <v>111033021.6855</v>
      </c>
      <c r="AM251">
        <v>7838.2364358000004</v>
      </c>
    </row>
    <row r="252" spans="1:39" ht="14.5" x14ac:dyDescent="0.35">
      <c r="A252" t="s">
        <v>424</v>
      </c>
      <c r="B252">
        <v>1021435</v>
      </c>
      <c r="C252">
        <v>0.46611087029202403</v>
      </c>
      <c r="D252">
        <v>936035.95</v>
      </c>
      <c r="E252">
        <v>3.0419892777608501E-3</v>
      </c>
      <c r="F252">
        <v>0.71408135252445604</v>
      </c>
      <c r="G252">
        <v>78.684210526315795</v>
      </c>
      <c r="H252">
        <v>46.376767149999999</v>
      </c>
      <c r="I252">
        <v>3.9714999999999998</v>
      </c>
      <c r="J252">
        <v>43.661200899999997</v>
      </c>
      <c r="K252">
        <v>12846.304595137901</v>
      </c>
      <c r="L252">
        <v>1502.1432528</v>
      </c>
      <c r="M252">
        <v>1790.6566965961999</v>
      </c>
      <c r="N252">
        <v>0.28874536782128701</v>
      </c>
      <c r="O252">
        <v>0.147386161464507</v>
      </c>
      <c r="P252">
        <v>2.43874010895534E-3</v>
      </c>
      <c r="Q252">
        <v>10776.487647063201</v>
      </c>
      <c r="R252">
        <v>96.105999999999995</v>
      </c>
      <c r="S252">
        <v>63814.550662809801</v>
      </c>
      <c r="T252">
        <v>16.187334817805301</v>
      </c>
      <c r="U252">
        <v>15.6300673506337</v>
      </c>
      <c r="V252">
        <v>12.3345</v>
      </c>
      <c r="W252">
        <v>121.783878779034</v>
      </c>
      <c r="X252">
        <v>0.115211381118967</v>
      </c>
      <c r="Y252">
        <v>0.16668455411887201</v>
      </c>
      <c r="Z252">
        <v>0.28890625364688599</v>
      </c>
      <c r="AA252">
        <v>155.10068667932799</v>
      </c>
      <c r="AB252">
        <v>7.5892859299662696</v>
      </c>
      <c r="AC252">
        <v>1.55620564250379</v>
      </c>
      <c r="AD252">
        <v>3.7527334945894202</v>
      </c>
      <c r="AE252">
        <v>1.14138127525872</v>
      </c>
      <c r="AF252">
        <v>72.8</v>
      </c>
      <c r="AG252">
        <v>1.69579460176482E-2</v>
      </c>
      <c r="AH252">
        <v>11.3121052631579</v>
      </c>
      <c r="AI252">
        <v>3.1723699310646101</v>
      </c>
      <c r="AJ252">
        <v>336154.86800000002</v>
      </c>
      <c r="AK252">
        <v>0.55631326816836202</v>
      </c>
      <c r="AL252">
        <v>19296989.771000002</v>
      </c>
      <c r="AM252">
        <v>1502.1432528</v>
      </c>
    </row>
    <row r="253" spans="1:39" ht="14.5" x14ac:dyDescent="0.35">
      <c r="A253" t="s">
        <v>425</v>
      </c>
      <c r="B253">
        <v>268571.34999999998</v>
      </c>
      <c r="C253">
        <v>0.40199304591100599</v>
      </c>
      <c r="D253">
        <v>317286.09999999998</v>
      </c>
      <c r="E253">
        <v>5.1808851522563704E-3</v>
      </c>
      <c r="F253">
        <v>0.75177087317055002</v>
      </c>
      <c r="G253">
        <v>28.105263157894701</v>
      </c>
      <c r="H253">
        <v>77.098856999999995</v>
      </c>
      <c r="I253">
        <v>21.730200799999999</v>
      </c>
      <c r="J253">
        <v>-93.752225300000006</v>
      </c>
      <c r="K253">
        <v>15415.213641214699</v>
      </c>
      <c r="L253">
        <v>1287.3251789999999</v>
      </c>
      <c r="M253">
        <v>1814.41691116211</v>
      </c>
      <c r="N253">
        <v>0.92561341426228705</v>
      </c>
      <c r="O253">
        <v>0.18409724533167099</v>
      </c>
      <c r="P253">
        <v>4.9430800809342401E-3</v>
      </c>
      <c r="Q253">
        <v>10937.0633275733</v>
      </c>
      <c r="R253">
        <v>94.708500000000001</v>
      </c>
      <c r="S253">
        <v>62007.956772623402</v>
      </c>
      <c r="T253">
        <v>13.9797378271222</v>
      </c>
      <c r="U253">
        <v>13.5924988675779</v>
      </c>
      <c r="V253">
        <v>13.978999999999999</v>
      </c>
      <c r="W253">
        <v>92.089933400100094</v>
      </c>
      <c r="X253">
        <v>0.107804673554944</v>
      </c>
      <c r="Y253">
        <v>0.18361261565106801</v>
      </c>
      <c r="Z253">
        <v>0.29598396299922097</v>
      </c>
      <c r="AA253">
        <v>190.342039445187</v>
      </c>
      <c r="AB253">
        <v>8.8771709543361901</v>
      </c>
      <c r="AC253">
        <v>1.54910470097591</v>
      </c>
      <c r="AD253">
        <v>4.04844656475621</v>
      </c>
      <c r="AE253">
        <v>1.1056384398036501</v>
      </c>
      <c r="AF253">
        <v>23.1</v>
      </c>
      <c r="AG253">
        <v>4.58021516222539E-2</v>
      </c>
      <c r="AH253">
        <v>58.664210526315799</v>
      </c>
      <c r="AI253">
        <v>3.5068061262365</v>
      </c>
      <c r="AJ253">
        <v>215732.223</v>
      </c>
      <c r="AK253">
        <v>0.63963938740678405</v>
      </c>
      <c r="AL253">
        <v>19844392.66</v>
      </c>
      <c r="AM253">
        <v>1287.3251789999999</v>
      </c>
    </row>
    <row r="254" spans="1:39" ht="14.5" x14ac:dyDescent="0.35">
      <c r="A254" t="s">
        <v>426</v>
      </c>
      <c r="B254">
        <v>1038772.45</v>
      </c>
      <c r="C254">
        <v>0.605323655814336</v>
      </c>
      <c r="D254">
        <v>1075004.8</v>
      </c>
      <c r="E254">
        <v>1.0453116025483601E-3</v>
      </c>
      <c r="F254">
        <v>0.73114185217969596</v>
      </c>
      <c r="G254">
        <v>93.263157894736807</v>
      </c>
      <c r="H254">
        <v>47.317700649999999</v>
      </c>
      <c r="I254">
        <v>1.22497685</v>
      </c>
      <c r="J254">
        <v>30.268581999999999</v>
      </c>
      <c r="K254">
        <v>12546.6782692042</v>
      </c>
      <c r="L254">
        <v>2043.26928785</v>
      </c>
      <c r="M254">
        <v>2407.4757511017701</v>
      </c>
      <c r="N254">
        <v>0.24351422864753899</v>
      </c>
      <c r="O254">
        <v>0.133731135697499</v>
      </c>
      <c r="P254">
        <v>4.84410469479274E-3</v>
      </c>
      <c r="Q254">
        <v>10648.598375401099</v>
      </c>
      <c r="R254">
        <v>125.5925</v>
      </c>
      <c r="S254">
        <v>67268.730147102804</v>
      </c>
      <c r="T254">
        <v>15.604434978203299</v>
      </c>
      <c r="U254">
        <v>16.269039057666699</v>
      </c>
      <c r="V254">
        <v>13.861000000000001</v>
      </c>
      <c r="W254">
        <v>147.411390797922</v>
      </c>
      <c r="X254">
        <v>0.11214911348694601</v>
      </c>
      <c r="Y254">
        <v>0.163665254225805</v>
      </c>
      <c r="Z254">
        <v>0.28031939529783001</v>
      </c>
      <c r="AA254">
        <v>152.271779275547</v>
      </c>
      <c r="AB254">
        <v>8.1876574993431195</v>
      </c>
      <c r="AC254">
        <v>1.4491451175504899</v>
      </c>
      <c r="AD254">
        <v>3.2590073931583801</v>
      </c>
      <c r="AE254">
        <v>1.1520945977769701</v>
      </c>
      <c r="AF254">
        <v>72.400000000000006</v>
      </c>
      <c r="AG254">
        <v>3.0688955983598599E-2</v>
      </c>
      <c r="AH254">
        <v>15.852777777777799</v>
      </c>
      <c r="AI254">
        <v>3.0197056553920301</v>
      </c>
      <c r="AJ254">
        <v>472449.283</v>
      </c>
      <c r="AK254">
        <v>0.57846185050675603</v>
      </c>
      <c r="AL254">
        <v>25636242.372000001</v>
      </c>
      <c r="AM254">
        <v>2043.26928785</v>
      </c>
    </row>
    <row r="255" spans="1:39" ht="14.5" x14ac:dyDescent="0.35">
      <c r="A255" t="s">
        <v>427</v>
      </c>
      <c r="B255">
        <v>1175295.1000000001</v>
      </c>
      <c r="C255">
        <v>0.405270134437272</v>
      </c>
      <c r="D255">
        <v>1193293</v>
      </c>
      <c r="E255">
        <v>1.3698471766085099E-3</v>
      </c>
      <c r="F255">
        <v>0.75121487103583895</v>
      </c>
      <c r="G255">
        <v>96.263157894736807</v>
      </c>
      <c r="H255">
        <v>64.481109750000002</v>
      </c>
      <c r="I255">
        <v>1.06597005</v>
      </c>
      <c r="J255">
        <v>36.285428850000002</v>
      </c>
      <c r="K255">
        <v>11962.5101151325</v>
      </c>
      <c r="L255">
        <v>2166.5201877</v>
      </c>
      <c r="M255">
        <v>2542.6180458519798</v>
      </c>
      <c r="N255">
        <v>0.21977524213863101</v>
      </c>
      <c r="O255">
        <v>0.127811582173147</v>
      </c>
      <c r="P255">
        <v>1.38116984184518E-2</v>
      </c>
      <c r="Q255">
        <v>10193.0448036743</v>
      </c>
      <c r="R255">
        <v>131.52600000000001</v>
      </c>
      <c r="S255">
        <v>66670.662218876896</v>
      </c>
      <c r="T255">
        <v>15.6341711904871</v>
      </c>
      <c r="U255">
        <v>16.472181832489401</v>
      </c>
      <c r="V255">
        <v>13.976000000000001</v>
      </c>
      <c r="W255">
        <v>155.017185725529</v>
      </c>
      <c r="X255">
        <v>0.115222682622742</v>
      </c>
      <c r="Y255">
        <v>0.16070209761527399</v>
      </c>
      <c r="Z255">
        <v>0.28147853062259498</v>
      </c>
      <c r="AA255">
        <v>134.12298285966301</v>
      </c>
      <c r="AB255">
        <v>8.5312932404364208</v>
      </c>
      <c r="AC255">
        <v>1.5501436522763199</v>
      </c>
      <c r="AD255">
        <v>3.5798491345675201</v>
      </c>
      <c r="AE255">
        <v>1.1457027409565901</v>
      </c>
      <c r="AF255">
        <v>47.7</v>
      </c>
      <c r="AG255">
        <v>3.9757938681222203E-2</v>
      </c>
      <c r="AH255">
        <v>23.996111111111102</v>
      </c>
      <c r="AI255">
        <v>3.0062892348175998</v>
      </c>
      <c r="AJ255">
        <v>501101.41850000003</v>
      </c>
      <c r="AK255">
        <v>0.56563657357678199</v>
      </c>
      <c r="AL255">
        <v>25917019.66</v>
      </c>
      <c r="AM255">
        <v>2166.5201877</v>
      </c>
    </row>
    <row r="256" spans="1:39" ht="14.5" x14ac:dyDescent="0.35">
      <c r="A256" t="s">
        <v>428</v>
      </c>
      <c r="B256">
        <v>362519.35</v>
      </c>
      <c r="C256">
        <v>0.43548441607312</v>
      </c>
      <c r="D256">
        <v>321331.5</v>
      </c>
      <c r="E256">
        <v>3.0065232143813001E-3</v>
      </c>
      <c r="F256">
        <v>0.70277900218872902</v>
      </c>
      <c r="G256">
        <v>34.049999999999997</v>
      </c>
      <c r="H256">
        <v>26.64770115</v>
      </c>
      <c r="I256">
        <v>3.1829999999999998</v>
      </c>
      <c r="J256">
        <v>15.65119105</v>
      </c>
      <c r="K256">
        <v>13528.008667007</v>
      </c>
      <c r="L256">
        <v>891.90669779999996</v>
      </c>
      <c r="M256">
        <v>1100.9689713273899</v>
      </c>
      <c r="N256">
        <v>0.44542072559823298</v>
      </c>
      <c r="O256">
        <v>0.156971143949627</v>
      </c>
      <c r="P256">
        <v>2.0184759845852098E-3</v>
      </c>
      <c r="Q256">
        <v>10959.1840026635</v>
      </c>
      <c r="R256">
        <v>67.4495</v>
      </c>
      <c r="S256">
        <v>55280.286310499003</v>
      </c>
      <c r="T256">
        <v>14.5709011927442</v>
      </c>
      <c r="U256">
        <v>13.223325566534999</v>
      </c>
      <c r="V256">
        <v>9.5165000000000006</v>
      </c>
      <c r="W256">
        <v>93.722135007618405</v>
      </c>
      <c r="X256">
        <v>0.115424983407089</v>
      </c>
      <c r="Y256">
        <v>0.1786244627543</v>
      </c>
      <c r="Z256">
        <v>0.297689702824811</v>
      </c>
      <c r="AA256">
        <v>225.84492357424699</v>
      </c>
      <c r="AB256">
        <v>6.5654691321067196</v>
      </c>
      <c r="AC256">
        <v>1.42235756774226</v>
      </c>
      <c r="AD256">
        <v>2.6722004531540602</v>
      </c>
      <c r="AE256">
        <v>1.0673798245353401</v>
      </c>
      <c r="AF256">
        <v>41.3</v>
      </c>
      <c r="AG256">
        <v>3.75119586843169E-2</v>
      </c>
      <c r="AH256">
        <v>12.872999999999999</v>
      </c>
      <c r="AI256">
        <v>3.0932700210786899</v>
      </c>
      <c r="AJ256">
        <v>178986.70050000001</v>
      </c>
      <c r="AK256">
        <v>0.60308469384136698</v>
      </c>
      <c r="AL256">
        <v>12065721.538000001</v>
      </c>
      <c r="AM256">
        <v>891.90669779999996</v>
      </c>
    </row>
    <row r="257" spans="1:39" ht="14.5" x14ac:dyDescent="0.35">
      <c r="A257" t="s">
        <v>429</v>
      </c>
      <c r="B257">
        <v>512063.9</v>
      </c>
      <c r="C257">
        <v>0.51021528621377099</v>
      </c>
      <c r="D257">
        <v>448633.3</v>
      </c>
      <c r="E257">
        <v>1.40899761973999E-3</v>
      </c>
      <c r="F257">
        <v>0.73849236698593002</v>
      </c>
      <c r="G257">
        <v>83.157894736842096</v>
      </c>
      <c r="H257">
        <v>31.6078312</v>
      </c>
      <c r="I257">
        <v>0.60906305000000005</v>
      </c>
      <c r="J257">
        <v>43.599830349999998</v>
      </c>
      <c r="K257">
        <v>12973.928932332101</v>
      </c>
      <c r="L257">
        <v>1326.4483235</v>
      </c>
      <c r="M257">
        <v>1591.0983705399599</v>
      </c>
      <c r="N257">
        <v>0.276102378593718</v>
      </c>
      <c r="O257">
        <v>0.152342970600468</v>
      </c>
      <c r="P257">
        <v>2.2034425301152702E-3</v>
      </c>
      <c r="Q257">
        <v>10815.953683404199</v>
      </c>
      <c r="R257">
        <v>90.138499999999993</v>
      </c>
      <c r="S257">
        <v>59969.087360007099</v>
      </c>
      <c r="T257">
        <v>14.722343948479301</v>
      </c>
      <c r="U257">
        <v>14.7156689261525</v>
      </c>
      <c r="V257">
        <v>13.670999999999999</v>
      </c>
      <c r="W257">
        <v>97.026429924658004</v>
      </c>
      <c r="X257">
        <v>0.11899914319396</v>
      </c>
      <c r="Y257">
        <v>0.167076158012225</v>
      </c>
      <c r="Z257">
        <v>0.29208457554531803</v>
      </c>
      <c r="AA257">
        <v>164.46068507545601</v>
      </c>
      <c r="AB257">
        <v>7.5687494625223302</v>
      </c>
      <c r="AC257">
        <v>1.6013612853807</v>
      </c>
      <c r="AD257">
        <v>3.4251730013394499</v>
      </c>
      <c r="AE257">
        <v>1.35845989413964</v>
      </c>
      <c r="AF257">
        <v>136.44999999999999</v>
      </c>
      <c r="AG257">
        <v>1.5190116750925299E-2</v>
      </c>
      <c r="AH257">
        <v>5.4924999999999997</v>
      </c>
      <c r="AI257">
        <v>3.0822134583462399</v>
      </c>
      <c r="AJ257">
        <v>290999.26949999999</v>
      </c>
      <c r="AK257">
        <v>0.603465733967669</v>
      </c>
      <c r="AL257">
        <v>17209246.281500001</v>
      </c>
      <c r="AM257">
        <v>1326.4483235</v>
      </c>
    </row>
    <row r="258" spans="1:39" ht="14.5" x14ac:dyDescent="0.35">
      <c r="A258" t="s">
        <v>430</v>
      </c>
      <c r="B258">
        <v>340872.45</v>
      </c>
      <c r="C258">
        <v>0.55712287231943203</v>
      </c>
      <c r="D258">
        <v>298182.3</v>
      </c>
      <c r="E258">
        <v>2.65773186879992E-3</v>
      </c>
      <c r="F258">
        <v>0.70792123797783402</v>
      </c>
      <c r="G258">
        <v>50.684210526315802</v>
      </c>
      <c r="H258">
        <v>24.748524750000001</v>
      </c>
      <c r="I258">
        <v>1.0905</v>
      </c>
      <c r="J258">
        <v>20.382958800000001</v>
      </c>
      <c r="K258">
        <v>13378.767418393099</v>
      </c>
      <c r="L258">
        <v>876.00156609999999</v>
      </c>
      <c r="M258">
        <v>1047.0484320430501</v>
      </c>
      <c r="N258">
        <v>0.31378933027914402</v>
      </c>
      <c r="O258">
        <v>0.15448255458318599</v>
      </c>
      <c r="P258">
        <v>3.8439696689030801E-3</v>
      </c>
      <c r="Q258">
        <v>11193.198759805</v>
      </c>
      <c r="R258">
        <v>63.276000000000003</v>
      </c>
      <c r="S258">
        <v>56804.5503508439</v>
      </c>
      <c r="T258">
        <v>14.1048738858335</v>
      </c>
      <c r="U258">
        <v>13.8441362617738</v>
      </c>
      <c r="V258">
        <v>10.3765</v>
      </c>
      <c r="W258">
        <v>84.421680345010401</v>
      </c>
      <c r="X258">
        <v>0.11649663583834401</v>
      </c>
      <c r="Y258">
        <v>0.178732721370223</v>
      </c>
      <c r="Z258">
        <v>0.29940526705095499</v>
      </c>
      <c r="AA258">
        <v>174.79112586714399</v>
      </c>
      <c r="AB258">
        <v>8.4439082063228597</v>
      </c>
      <c r="AC258">
        <v>1.72056051471649</v>
      </c>
      <c r="AD258">
        <v>3.2983360893902902</v>
      </c>
      <c r="AE258">
        <v>1.3270611267911101</v>
      </c>
      <c r="AF258">
        <v>97.65</v>
      </c>
      <c r="AG258">
        <v>1.8192544135202101E-2</v>
      </c>
      <c r="AH258">
        <v>4.7773684210526302</v>
      </c>
      <c r="AI258">
        <v>3.1908089960269601</v>
      </c>
      <c r="AJ258">
        <v>186236.53649999999</v>
      </c>
      <c r="AK258">
        <v>0.60705814860173801</v>
      </c>
      <c r="AL258">
        <v>11719821.210999999</v>
      </c>
      <c r="AM258">
        <v>876.00156609999999</v>
      </c>
    </row>
    <row r="259" spans="1:39" ht="14.5" x14ac:dyDescent="0.35">
      <c r="A259" t="s">
        <v>431</v>
      </c>
      <c r="B259">
        <v>368775.75</v>
      </c>
      <c r="C259">
        <v>0.50653097180278805</v>
      </c>
      <c r="D259">
        <v>395787.4</v>
      </c>
      <c r="E259">
        <v>3.3503865338082501E-3</v>
      </c>
      <c r="F259">
        <v>0.72967597308423204</v>
      </c>
      <c r="G259">
        <v>75.2</v>
      </c>
      <c r="H259">
        <v>27.289596899999999</v>
      </c>
      <c r="I259">
        <v>0.41123179999999998</v>
      </c>
      <c r="J259">
        <v>24.94925345</v>
      </c>
      <c r="K259">
        <v>13521.3079556224</v>
      </c>
      <c r="L259">
        <v>1120.8042771999999</v>
      </c>
      <c r="M259">
        <v>1353.93972751712</v>
      </c>
      <c r="N259">
        <v>0.24658826520581001</v>
      </c>
      <c r="O259">
        <v>0.162479389269411</v>
      </c>
      <c r="P259">
        <v>2.2704071993347001E-3</v>
      </c>
      <c r="Q259">
        <v>11193.068259981599</v>
      </c>
      <c r="R259">
        <v>78.274500000000003</v>
      </c>
      <c r="S259">
        <v>60544.648301809699</v>
      </c>
      <c r="T259">
        <v>14.996582539652101</v>
      </c>
      <c r="U259">
        <v>14.3188941123865</v>
      </c>
      <c r="V259">
        <v>11.659000000000001</v>
      </c>
      <c r="W259">
        <v>96.132110575521097</v>
      </c>
      <c r="X259">
        <v>0.117229798511642</v>
      </c>
      <c r="Y259">
        <v>0.176847608418535</v>
      </c>
      <c r="Z259">
        <v>0.29937806061434302</v>
      </c>
      <c r="AA259">
        <v>169.12868183690401</v>
      </c>
      <c r="AB259">
        <v>7.7929950915316297</v>
      </c>
      <c r="AC259">
        <v>1.6240752526308899</v>
      </c>
      <c r="AD259">
        <v>3.4607655353722802</v>
      </c>
      <c r="AE259">
        <v>1.3635687446660401</v>
      </c>
      <c r="AF259">
        <v>122.1</v>
      </c>
      <c r="AG259">
        <v>2.4014235206733899E-2</v>
      </c>
      <c r="AH259">
        <v>4.944</v>
      </c>
      <c r="AI259">
        <v>3.1506940691453602</v>
      </c>
      <c r="AJ259">
        <v>226077.48050000001</v>
      </c>
      <c r="AK259">
        <v>0.60670122979196395</v>
      </c>
      <c r="AL259">
        <v>15154739.789999999</v>
      </c>
      <c r="AM259">
        <v>1120.8042771999999</v>
      </c>
    </row>
    <row r="260" spans="1:39" ht="14.5" x14ac:dyDescent="0.35">
      <c r="A260" t="s">
        <v>432</v>
      </c>
      <c r="B260">
        <v>1344154</v>
      </c>
      <c r="C260">
        <v>0.494809925294384</v>
      </c>
      <c r="D260">
        <v>1266611.5</v>
      </c>
      <c r="E260">
        <v>2.27515343430626E-3</v>
      </c>
      <c r="F260">
        <v>0.70970216105854</v>
      </c>
      <c r="G260">
        <v>62.8</v>
      </c>
      <c r="H260">
        <v>49.757506650000003</v>
      </c>
      <c r="I260">
        <v>3.3479768499999998</v>
      </c>
      <c r="J260">
        <v>41.581334949999899</v>
      </c>
      <c r="K260">
        <v>12567.7543223673</v>
      </c>
      <c r="L260">
        <v>1587.0810303000001</v>
      </c>
      <c r="M260">
        <v>1903.46293386718</v>
      </c>
      <c r="N260">
        <v>0.31503095519671798</v>
      </c>
      <c r="O260">
        <v>0.14640371554064799</v>
      </c>
      <c r="P260">
        <v>5.1588243723462296E-3</v>
      </c>
      <c r="Q260">
        <v>10478.819484010901</v>
      </c>
      <c r="R260">
        <v>101.9795</v>
      </c>
      <c r="S260">
        <v>62755.902774577196</v>
      </c>
      <c r="T260">
        <v>15.494780813790999</v>
      </c>
      <c r="U260">
        <v>15.5627457508617</v>
      </c>
      <c r="V260">
        <v>12.811500000000001</v>
      </c>
      <c r="W260">
        <v>123.87940758693399</v>
      </c>
      <c r="X260">
        <v>0.11601481484517</v>
      </c>
      <c r="Y260">
        <v>0.164654239277822</v>
      </c>
      <c r="Z260">
        <v>0.28667262552857598</v>
      </c>
      <c r="AA260">
        <v>167.13478703091801</v>
      </c>
      <c r="AB260">
        <v>7.2440421184857096</v>
      </c>
      <c r="AC260">
        <v>1.4853750964396899</v>
      </c>
      <c r="AD260">
        <v>3.4136860479735698</v>
      </c>
      <c r="AE260">
        <v>1.1796562890692699</v>
      </c>
      <c r="AF260">
        <v>57.9</v>
      </c>
      <c r="AG260">
        <v>2.06129290001805E-2</v>
      </c>
      <c r="AH260">
        <v>16.420500000000001</v>
      </c>
      <c r="AI260">
        <v>3.1497155231140099</v>
      </c>
      <c r="AJ260">
        <v>316856.09250000003</v>
      </c>
      <c r="AK260">
        <v>0.60410659116118304</v>
      </c>
      <c r="AL260">
        <v>19946044.478500001</v>
      </c>
      <c r="AM260">
        <v>1587.0810303000001</v>
      </c>
    </row>
    <row r="261" spans="1:39" ht="14.5" x14ac:dyDescent="0.35">
      <c r="A261" t="s">
        <v>433</v>
      </c>
      <c r="B261">
        <v>838192.65</v>
      </c>
      <c r="C261">
        <v>0.36756939349276602</v>
      </c>
      <c r="D261">
        <v>787852.05</v>
      </c>
      <c r="E261">
        <v>3.9049911115357199E-3</v>
      </c>
      <c r="F261">
        <v>0.76002600593547098</v>
      </c>
      <c r="G261">
        <v>87.25</v>
      </c>
      <c r="H261">
        <v>104.1642659</v>
      </c>
      <c r="I261">
        <v>4.6403115499999998</v>
      </c>
      <c r="J261">
        <v>-59.507861249999998</v>
      </c>
      <c r="K261">
        <v>12947.513386528801</v>
      </c>
      <c r="L261">
        <v>2440.0606045999998</v>
      </c>
      <c r="M261">
        <v>3052.7648043314098</v>
      </c>
      <c r="N261">
        <v>0.46334148560434502</v>
      </c>
      <c r="O261">
        <v>0.15935980543554701</v>
      </c>
      <c r="P261">
        <v>1.7154924808460599E-2</v>
      </c>
      <c r="Q261">
        <v>10348.886785242899</v>
      </c>
      <c r="R261">
        <v>155.6345</v>
      </c>
      <c r="S261">
        <v>66779.462339648293</v>
      </c>
      <c r="T261">
        <v>15.008561726352401</v>
      </c>
      <c r="U261">
        <v>15.6781472269966</v>
      </c>
      <c r="V261">
        <v>17.996500000000001</v>
      </c>
      <c r="W261">
        <v>135.58528628344399</v>
      </c>
      <c r="X261">
        <v>0.115282084407913</v>
      </c>
      <c r="Y261">
        <v>0.16238886372543199</v>
      </c>
      <c r="Z261">
        <v>0.29321060091730899</v>
      </c>
      <c r="AA261">
        <v>170.31966305120801</v>
      </c>
      <c r="AB261">
        <v>7.2285628333962597</v>
      </c>
      <c r="AC261">
        <v>1.24906982670192</v>
      </c>
      <c r="AD261">
        <v>3.38829056164208</v>
      </c>
      <c r="AE261">
        <v>1.22510448089807</v>
      </c>
      <c r="AF261">
        <v>45.05</v>
      </c>
      <c r="AG261">
        <v>2.5563280926178902E-2</v>
      </c>
      <c r="AH261">
        <v>31.439499999999999</v>
      </c>
      <c r="AI261">
        <v>3.1562566009773199</v>
      </c>
      <c r="AJ261">
        <v>467858.53100000002</v>
      </c>
      <c r="AK261">
        <v>0.57647224809516995</v>
      </c>
      <c r="AL261">
        <v>31592717.342</v>
      </c>
      <c r="AM261">
        <v>2440.0606045999998</v>
      </c>
    </row>
    <row r="262" spans="1:39" ht="14.5" x14ac:dyDescent="0.35">
      <c r="A262" t="s">
        <v>434</v>
      </c>
      <c r="B262">
        <v>1290736.5</v>
      </c>
      <c r="C262">
        <v>0.47146634688878702</v>
      </c>
      <c r="D262">
        <v>1258387.25</v>
      </c>
      <c r="E262">
        <v>1.59176157978316E-3</v>
      </c>
      <c r="F262">
        <v>0.73293037511621195</v>
      </c>
      <c r="G262">
        <v>85.263157894736807</v>
      </c>
      <c r="H262">
        <v>64.228721300000004</v>
      </c>
      <c r="I262">
        <v>3.3559711499999998</v>
      </c>
      <c r="J262">
        <v>42.304536599999999</v>
      </c>
      <c r="K262">
        <v>12065.789628689799</v>
      </c>
      <c r="L262">
        <v>2238.0942958999999</v>
      </c>
      <c r="M262">
        <v>2714.7107753325899</v>
      </c>
      <c r="N262">
        <v>0.31360143374466698</v>
      </c>
      <c r="O262">
        <v>0.15203287463058901</v>
      </c>
      <c r="P262">
        <v>5.8041451264126799E-3</v>
      </c>
      <c r="Q262">
        <v>9947.4224616770007</v>
      </c>
      <c r="R262">
        <v>136.1765</v>
      </c>
      <c r="S262">
        <v>65694.187664538302</v>
      </c>
      <c r="T262">
        <v>14.903452504653901</v>
      </c>
      <c r="U262">
        <v>16.435246139385299</v>
      </c>
      <c r="V262">
        <v>15.590999999999999</v>
      </c>
      <c r="W262">
        <v>143.550400609326</v>
      </c>
      <c r="X262">
        <v>0.11569171135060501</v>
      </c>
      <c r="Y262">
        <v>0.15989910215025999</v>
      </c>
      <c r="Z262">
        <v>0.28139903403917199</v>
      </c>
      <c r="AA262">
        <v>161.41151901498799</v>
      </c>
      <c r="AB262">
        <v>6.5327537243857599</v>
      </c>
      <c r="AC262">
        <v>1.31019127251669</v>
      </c>
      <c r="AD262">
        <v>2.98815390104807</v>
      </c>
      <c r="AE262">
        <v>1.2776904162810601</v>
      </c>
      <c r="AF262">
        <v>71.650000000000006</v>
      </c>
      <c r="AG262">
        <v>2.6716408063150499E-2</v>
      </c>
      <c r="AH262">
        <v>18.215499999999999</v>
      </c>
      <c r="AI262">
        <v>3.1701340176270101</v>
      </c>
      <c r="AJ262">
        <v>451115.77600000001</v>
      </c>
      <c r="AK262">
        <v>0.590146170426053</v>
      </c>
      <c r="AL262">
        <v>27004374.943500001</v>
      </c>
      <c r="AM262">
        <v>2238.0942958999999</v>
      </c>
    </row>
    <row r="263" spans="1:39" ht="14.5" x14ac:dyDescent="0.35">
      <c r="A263" t="s">
        <v>435</v>
      </c>
      <c r="B263">
        <v>960412.2</v>
      </c>
      <c r="C263">
        <v>0.42488717151058603</v>
      </c>
      <c r="D263">
        <v>865120.15</v>
      </c>
      <c r="E263">
        <v>1.5042555245129801E-3</v>
      </c>
      <c r="F263">
        <v>0.69173805789119902</v>
      </c>
      <c r="G263">
        <v>81.263157894736807</v>
      </c>
      <c r="H263">
        <v>40.205229850000002</v>
      </c>
      <c r="I263">
        <v>3.198</v>
      </c>
      <c r="J263">
        <v>51.158288499999998</v>
      </c>
      <c r="K263">
        <v>13228.516965148499</v>
      </c>
      <c r="L263">
        <v>1407.4245787</v>
      </c>
      <c r="M263">
        <v>1665.3876324933401</v>
      </c>
      <c r="N263">
        <v>0.26687242306577802</v>
      </c>
      <c r="O263">
        <v>0.14640569290066499</v>
      </c>
      <c r="P263">
        <v>3.6034430737911902E-3</v>
      </c>
      <c r="Q263">
        <v>11179.4632992595</v>
      </c>
      <c r="R263">
        <v>90.463999999999999</v>
      </c>
      <c r="S263">
        <v>63762.730036257497</v>
      </c>
      <c r="T263">
        <v>16.208657587548601</v>
      </c>
      <c r="U263">
        <v>15.5578415579678</v>
      </c>
      <c r="V263">
        <v>12.518000000000001</v>
      </c>
      <c r="W263">
        <v>112.432064123662</v>
      </c>
      <c r="X263">
        <v>0.116180844891368</v>
      </c>
      <c r="Y263">
        <v>0.162556229673646</v>
      </c>
      <c r="Z263">
        <v>0.28515300217643902</v>
      </c>
      <c r="AA263">
        <v>153.83495732324499</v>
      </c>
      <c r="AB263">
        <v>7.9382624193401599</v>
      </c>
      <c r="AC263">
        <v>1.6365658758373101</v>
      </c>
      <c r="AD263">
        <v>3.8894661382257101</v>
      </c>
      <c r="AE263">
        <v>1.17657119400368</v>
      </c>
      <c r="AF263">
        <v>76.900000000000006</v>
      </c>
      <c r="AG263">
        <v>2.4013775977849101E-2</v>
      </c>
      <c r="AH263">
        <v>9.8957894736842107</v>
      </c>
      <c r="AI263">
        <v>3.0388109375772001</v>
      </c>
      <c r="AJ263">
        <v>348738.18050000002</v>
      </c>
      <c r="AK263">
        <v>0.56783603255463699</v>
      </c>
      <c r="AL263">
        <v>18618139.916499998</v>
      </c>
      <c r="AM263">
        <v>1407.4245787</v>
      </c>
    </row>
    <row r="264" spans="1:39" ht="14.5" x14ac:dyDescent="0.35">
      <c r="A264" t="s">
        <v>436</v>
      </c>
      <c r="B264">
        <v>678695.85</v>
      </c>
      <c r="C264">
        <v>0.63832801994759003</v>
      </c>
      <c r="D264">
        <v>693474.1</v>
      </c>
      <c r="E264">
        <v>2.5456706070080899E-3</v>
      </c>
      <c r="F264">
        <v>0.68283550053349795</v>
      </c>
      <c r="G264">
        <v>58.473684210526301</v>
      </c>
      <c r="H264">
        <v>18.424180849999999</v>
      </c>
      <c r="I264">
        <v>0.5</v>
      </c>
      <c r="J264">
        <v>53.342281249999999</v>
      </c>
      <c r="K264">
        <v>14059.164125178801</v>
      </c>
      <c r="L264">
        <v>778.19048554999995</v>
      </c>
      <c r="M264">
        <v>917.79626418027306</v>
      </c>
      <c r="N264">
        <v>0.24965815068104799</v>
      </c>
      <c r="O264">
        <v>0.15086137472758501</v>
      </c>
      <c r="P264">
        <v>2.7144015369284301E-3</v>
      </c>
      <c r="Q264">
        <v>11920.627904028001</v>
      </c>
      <c r="R264">
        <v>56.610999999999997</v>
      </c>
      <c r="S264">
        <v>58426.028960802701</v>
      </c>
      <c r="T264">
        <v>14.8275070216036</v>
      </c>
      <c r="U264">
        <v>13.7462769700235</v>
      </c>
      <c r="V264">
        <v>7.1840000000000002</v>
      </c>
      <c r="W264">
        <v>108.322729057628</v>
      </c>
      <c r="X264">
        <v>0.116850182306316</v>
      </c>
      <c r="Y264">
        <v>0.18076149206265099</v>
      </c>
      <c r="Z264">
        <v>0.30281073048742901</v>
      </c>
      <c r="AA264">
        <v>193.42552086539101</v>
      </c>
      <c r="AB264">
        <v>7.4871797625461802</v>
      </c>
      <c r="AC264">
        <v>1.5737223619951699</v>
      </c>
      <c r="AD264">
        <v>3.3375666364828001</v>
      </c>
      <c r="AE264">
        <v>1.3870581555547199</v>
      </c>
      <c r="AF264">
        <v>92.7</v>
      </c>
      <c r="AG264">
        <v>7.5034188389262901E-2</v>
      </c>
      <c r="AH264">
        <v>4.7880000000000003</v>
      </c>
      <c r="AI264">
        <v>3.0759545710382898</v>
      </c>
      <c r="AJ264">
        <v>187708.7525</v>
      </c>
      <c r="AK264">
        <v>0.65463691947116498</v>
      </c>
      <c r="AL264">
        <v>10940707.756999999</v>
      </c>
      <c r="AM264">
        <v>778.19048554999995</v>
      </c>
    </row>
    <row r="265" spans="1:39" ht="14.5" x14ac:dyDescent="0.35">
      <c r="A265" t="s">
        <v>437</v>
      </c>
      <c r="B265">
        <v>1165423.95</v>
      </c>
      <c r="C265">
        <v>0.51590635772639104</v>
      </c>
      <c r="D265">
        <v>1044627.75</v>
      </c>
      <c r="E265">
        <v>4.3860284074454404E-3</v>
      </c>
      <c r="F265">
        <v>0.731672997084298</v>
      </c>
      <c r="G265">
        <v>58.1</v>
      </c>
      <c r="H265">
        <v>56.8294979</v>
      </c>
      <c r="I265">
        <v>1.5097824</v>
      </c>
      <c r="J265">
        <v>41.7363228500001</v>
      </c>
      <c r="K265">
        <v>12709.3987700957</v>
      </c>
      <c r="L265">
        <v>1966.8569277500001</v>
      </c>
      <c r="M265">
        <v>2401.8119977576898</v>
      </c>
      <c r="N265">
        <v>0.38517951342127099</v>
      </c>
      <c r="O265">
        <v>0.14748485307054901</v>
      </c>
      <c r="P265">
        <v>8.0933170712167504E-3</v>
      </c>
      <c r="Q265">
        <v>10407.795881541801</v>
      </c>
      <c r="R265">
        <v>124.8045</v>
      </c>
      <c r="S265">
        <v>65666.5926308747</v>
      </c>
      <c r="T265">
        <v>14.0647973430445</v>
      </c>
      <c r="U265">
        <v>15.759503285138001</v>
      </c>
      <c r="V265">
        <v>14.2935</v>
      </c>
      <c r="W265">
        <v>137.604990222829</v>
      </c>
      <c r="X265">
        <v>0.117169992475574</v>
      </c>
      <c r="Y265">
        <v>0.16002054288109999</v>
      </c>
      <c r="Z265">
        <v>0.28138116814597502</v>
      </c>
      <c r="AA265">
        <v>163.91400688651299</v>
      </c>
      <c r="AB265">
        <v>7.0662533848187703</v>
      </c>
      <c r="AC265">
        <v>1.48155302463993</v>
      </c>
      <c r="AD265">
        <v>3.6761287831650198</v>
      </c>
      <c r="AE265">
        <v>1.1051167358817999</v>
      </c>
      <c r="AF265">
        <v>45.6</v>
      </c>
      <c r="AG265">
        <v>3.08051453539777E-2</v>
      </c>
      <c r="AH265">
        <v>24.3065</v>
      </c>
      <c r="AI265">
        <v>3.13314995432509</v>
      </c>
      <c r="AJ265">
        <v>389186.24900000001</v>
      </c>
      <c r="AK265">
        <v>0.58967939336938902</v>
      </c>
      <c r="AL265">
        <v>24997569.0185</v>
      </c>
      <c r="AM265">
        <v>1966.8569277500001</v>
      </c>
    </row>
    <row r="266" spans="1:39" ht="14.5" x14ac:dyDescent="0.35">
      <c r="A266" t="s">
        <v>438</v>
      </c>
      <c r="B266">
        <v>1024914.75</v>
      </c>
      <c r="C266">
        <v>0.44926763989014501</v>
      </c>
      <c r="D266">
        <v>1005787</v>
      </c>
      <c r="E266">
        <v>4.7153554268311798E-3</v>
      </c>
      <c r="F266">
        <v>0.765913914691294</v>
      </c>
      <c r="G266">
        <v>73.45</v>
      </c>
      <c r="H266">
        <v>70.327114199999997</v>
      </c>
      <c r="I266">
        <v>6.88959835</v>
      </c>
      <c r="J266">
        <v>30.761624099999999</v>
      </c>
      <c r="K266">
        <v>12918.743749680199</v>
      </c>
      <c r="L266">
        <v>2191.7157135500001</v>
      </c>
      <c r="M266">
        <v>2673.5597676214502</v>
      </c>
      <c r="N266">
        <v>0.34027625847606802</v>
      </c>
      <c r="O266">
        <v>0.14806950652571299</v>
      </c>
      <c r="P266">
        <v>1.68287869051492E-2</v>
      </c>
      <c r="Q266">
        <v>10590.454725719501</v>
      </c>
      <c r="R266">
        <v>138.60249999999999</v>
      </c>
      <c r="S266">
        <v>65952.365040313103</v>
      </c>
      <c r="T266">
        <v>15.1472736783247</v>
      </c>
      <c r="U266">
        <v>15.8129594599664</v>
      </c>
      <c r="V266">
        <v>17.283000000000001</v>
      </c>
      <c r="W266">
        <v>126.81338387722001</v>
      </c>
      <c r="X266">
        <v>0.11968529995130101</v>
      </c>
      <c r="Y266">
        <v>0.16427568447277599</v>
      </c>
      <c r="Z266">
        <v>0.28825777220730903</v>
      </c>
      <c r="AA266">
        <v>176.20809469603199</v>
      </c>
      <c r="AB266">
        <v>7.2117033863842703</v>
      </c>
      <c r="AC266">
        <v>1.3473518949668399</v>
      </c>
      <c r="AD266">
        <v>3.5840360949518</v>
      </c>
      <c r="AE266">
        <v>1.0785019603289301</v>
      </c>
      <c r="AF266">
        <v>34.700000000000003</v>
      </c>
      <c r="AG266">
        <v>2.9591070985283699E-2</v>
      </c>
      <c r="AH266">
        <v>35.219000000000001</v>
      </c>
      <c r="AI266">
        <v>3.1459675238082099</v>
      </c>
      <c r="AJ266">
        <v>428512.15299999999</v>
      </c>
      <c r="AK266">
        <v>0.55598185436784198</v>
      </c>
      <c r="AL266">
        <v>28314213.675500002</v>
      </c>
      <c r="AM266">
        <v>2191.7157135500001</v>
      </c>
    </row>
    <row r="267" spans="1:39" ht="14.5" x14ac:dyDescent="0.35">
      <c r="A267" t="s">
        <v>439</v>
      </c>
      <c r="B267">
        <v>683517.8</v>
      </c>
      <c r="C267">
        <v>0.46713331803216201</v>
      </c>
      <c r="D267">
        <v>605391.5</v>
      </c>
      <c r="E267">
        <v>3.6868920831158998E-3</v>
      </c>
      <c r="F267">
        <v>0.71430918202920601</v>
      </c>
      <c r="G267">
        <v>69.8888888888889</v>
      </c>
      <c r="H267">
        <v>46.474751550000001</v>
      </c>
      <c r="I267">
        <v>3.1194999999999999</v>
      </c>
      <c r="J267">
        <v>61.332145449999999</v>
      </c>
      <c r="K267">
        <v>13009.3366572945</v>
      </c>
      <c r="L267">
        <v>1360.3670992</v>
      </c>
      <c r="M267">
        <v>1630.7237322742001</v>
      </c>
      <c r="N267">
        <v>0.34608001448790099</v>
      </c>
      <c r="O267">
        <v>0.14346354536563799</v>
      </c>
      <c r="P267">
        <v>2.7129759696264198E-3</v>
      </c>
      <c r="Q267">
        <v>10852.527145305699</v>
      </c>
      <c r="R267">
        <v>94.239500000000007</v>
      </c>
      <c r="S267">
        <v>59902.704099661001</v>
      </c>
      <c r="T267">
        <v>16.243719459462302</v>
      </c>
      <c r="U267">
        <v>14.435211341316499</v>
      </c>
      <c r="V267">
        <v>12.39</v>
      </c>
      <c r="W267">
        <v>109.79556894269599</v>
      </c>
      <c r="X267">
        <v>0.117212233759068</v>
      </c>
      <c r="Y267">
        <v>0.17493999427089299</v>
      </c>
      <c r="Z267">
        <v>0.29845995052795499</v>
      </c>
      <c r="AA267">
        <v>189.56041362044701</v>
      </c>
      <c r="AB267">
        <v>6.5104369769080996</v>
      </c>
      <c r="AC267">
        <v>1.4017337281032101</v>
      </c>
      <c r="AD267">
        <v>2.9412695496889398</v>
      </c>
      <c r="AE267">
        <v>1.12223523995862</v>
      </c>
      <c r="AF267">
        <v>74.05</v>
      </c>
      <c r="AG267">
        <v>2.10286481604623E-2</v>
      </c>
      <c r="AH267">
        <v>11.1265</v>
      </c>
      <c r="AI267">
        <v>3.2845818601393901</v>
      </c>
      <c r="AJ267">
        <v>287330.33500000002</v>
      </c>
      <c r="AK267">
        <v>0.58425896005135203</v>
      </c>
      <c r="AL267">
        <v>17697473.570999999</v>
      </c>
      <c r="AM267">
        <v>1360.3670992</v>
      </c>
    </row>
    <row r="268" spans="1:39" ht="14.5" x14ac:dyDescent="0.35">
      <c r="A268" t="s">
        <v>440</v>
      </c>
      <c r="B268">
        <v>783934.35</v>
      </c>
      <c r="C268">
        <v>0.45505281164515698</v>
      </c>
      <c r="D268">
        <v>673889.15</v>
      </c>
      <c r="E268">
        <v>1.42536735212135E-3</v>
      </c>
      <c r="F268">
        <v>0.72788223871381097</v>
      </c>
      <c r="G268">
        <v>98.4444444444444</v>
      </c>
      <c r="H268">
        <v>55.085584500000003</v>
      </c>
      <c r="I268">
        <v>0.80206305</v>
      </c>
      <c r="J268">
        <v>54.200614299999998</v>
      </c>
      <c r="K268">
        <v>12859.5498669804</v>
      </c>
      <c r="L268">
        <v>1466.717995</v>
      </c>
      <c r="M268">
        <v>1752.0486208181401</v>
      </c>
      <c r="N268">
        <v>0.28892680883076</v>
      </c>
      <c r="O268">
        <v>0.14844611380117401</v>
      </c>
      <c r="P268">
        <v>2.5123830637940698E-3</v>
      </c>
      <c r="Q268">
        <v>10765.302385668099</v>
      </c>
      <c r="R268">
        <v>97.022000000000006</v>
      </c>
      <c r="S268">
        <v>59393.860268805001</v>
      </c>
      <c r="T268">
        <v>15.625322091896701</v>
      </c>
      <c r="U268">
        <v>15.117375389087</v>
      </c>
      <c r="V268">
        <v>13.3965</v>
      </c>
      <c r="W268">
        <v>109.485163662151</v>
      </c>
      <c r="X268">
        <v>0.116146102647791</v>
      </c>
      <c r="Y268">
        <v>0.17224151456935599</v>
      </c>
      <c r="Z268">
        <v>0.29394726567803697</v>
      </c>
      <c r="AA268">
        <v>166.831116025136</v>
      </c>
      <c r="AB268">
        <v>7.4024205825066502</v>
      </c>
      <c r="AC268">
        <v>1.56341568782587</v>
      </c>
      <c r="AD268">
        <v>3.41039253484553</v>
      </c>
      <c r="AE268">
        <v>1.2483309166471801</v>
      </c>
      <c r="AF268">
        <v>103.9</v>
      </c>
      <c r="AG268">
        <v>2.7964127743164702E-2</v>
      </c>
      <c r="AH268">
        <v>8.8109999999999999</v>
      </c>
      <c r="AI268">
        <v>2.8782803551885401</v>
      </c>
      <c r="AJ268">
        <v>359677.87349999999</v>
      </c>
      <c r="AK268">
        <v>0.59493505051354101</v>
      </c>
      <c r="AL268">
        <v>18861333.197500002</v>
      </c>
      <c r="AM268">
        <v>1466.717995</v>
      </c>
    </row>
    <row r="269" spans="1:39" ht="14.5" x14ac:dyDescent="0.35">
      <c r="A269" t="s">
        <v>441</v>
      </c>
      <c r="B269">
        <v>21706.35</v>
      </c>
      <c r="C269">
        <v>0.61130234700447394</v>
      </c>
      <c r="D269">
        <v>54317.15</v>
      </c>
      <c r="E269">
        <v>2.1813932751456998E-3</v>
      </c>
      <c r="F269">
        <v>0.70464196081058605</v>
      </c>
      <c r="G269">
        <v>35.8888888888889</v>
      </c>
      <c r="H269">
        <v>23.411623049999999</v>
      </c>
      <c r="I269">
        <v>1.6479999999999999</v>
      </c>
      <c r="J269">
        <v>31.343768050000001</v>
      </c>
      <c r="K269">
        <v>14384.1330926182</v>
      </c>
      <c r="L269">
        <v>791.80244125000002</v>
      </c>
      <c r="M269">
        <v>966.23297240114596</v>
      </c>
      <c r="N269">
        <v>0.38817667941864298</v>
      </c>
      <c r="O269">
        <v>0.16630338072982001</v>
      </c>
      <c r="P269">
        <v>2.2799980853178501E-3</v>
      </c>
      <c r="Q269">
        <v>11787.4177587799</v>
      </c>
      <c r="R269">
        <v>60.134999999999998</v>
      </c>
      <c r="S269">
        <v>56846.617302735503</v>
      </c>
      <c r="T269">
        <v>13.962750478090999</v>
      </c>
      <c r="U269">
        <v>13.167081420969501</v>
      </c>
      <c r="V269">
        <v>9.2155000000000005</v>
      </c>
      <c r="W269">
        <v>85.920725001356402</v>
      </c>
      <c r="X269">
        <v>0.11703776845604399</v>
      </c>
      <c r="Y269">
        <v>0.174441266048043</v>
      </c>
      <c r="Z269">
        <v>0.29570492345134303</v>
      </c>
      <c r="AA269">
        <v>187.52026043971199</v>
      </c>
      <c r="AB269">
        <v>8.7589511142989895</v>
      </c>
      <c r="AC269">
        <v>1.6913401760518301</v>
      </c>
      <c r="AD269">
        <v>3.34588162299046</v>
      </c>
      <c r="AE269">
        <v>1.34046272673836</v>
      </c>
      <c r="AF269">
        <v>85.9</v>
      </c>
      <c r="AG269">
        <v>1.2841038875293099E-2</v>
      </c>
      <c r="AH269">
        <v>5.4320000000000004</v>
      </c>
      <c r="AI269">
        <v>2.9496021841695299</v>
      </c>
      <c r="AJ269">
        <v>201525.79199999999</v>
      </c>
      <c r="AK269">
        <v>0.63308721201798901</v>
      </c>
      <c r="AL269">
        <v>11389391.698000001</v>
      </c>
      <c r="AM269">
        <v>791.80244125000002</v>
      </c>
    </row>
    <row r="270" spans="1:39" ht="14.5" x14ac:dyDescent="0.35">
      <c r="A270" t="s">
        <v>442</v>
      </c>
      <c r="B270">
        <v>1116105</v>
      </c>
      <c r="C270">
        <v>0.39308730810964798</v>
      </c>
      <c r="D270">
        <v>1162148.6000000001</v>
      </c>
      <c r="E270">
        <v>4.0230675685011602E-3</v>
      </c>
      <c r="F270">
        <v>0.76272017245769896</v>
      </c>
      <c r="G270">
        <v>82.15</v>
      </c>
      <c r="H270">
        <v>78.089400049999995</v>
      </c>
      <c r="I270">
        <v>7.8016306000000002</v>
      </c>
      <c r="J270">
        <v>19.183568900000001</v>
      </c>
      <c r="K270">
        <v>13069.2498324156</v>
      </c>
      <c r="L270">
        <v>2399.4854334500001</v>
      </c>
      <c r="M270">
        <v>2969.3415595010601</v>
      </c>
      <c r="N270">
        <v>0.40110560601161299</v>
      </c>
      <c r="O270">
        <v>0.16377856634243601</v>
      </c>
      <c r="P270">
        <v>9.8098428820866095E-3</v>
      </c>
      <c r="Q270">
        <v>10561.087018992001</v>
      </c>
      <c r="R270">
        <v>153.59800000000001</v>
      </c>
      <c r="S270">
        <v>65639.042780504999</v>
      </c>
      <c r="T270">
        <v>14.326358416125199</v>
      </c>
      <c r="U270">
        <v>15.6218533669058</v>
      </c>
      <c r="V270">
        <v>19.2165</v>
      </c>
      <c r="W270">
        <v>124.86589303203</v>
      </c>
      <c r="X270">
        <v>0.112754216433596</v>
      </c>
      <c r="Y270">
        <v>0.16609620444416301</v>
      </c>
      <c r="Z270">
        <v>0.28748934434155998</v>
      </c>
      <c r="AA270">
        <v>181.615209629936</v>
      </c>
      <c r="AB270">
        <v>6.4412486993241203</v>
      </c>
      <c r="AC270">
        <v>1.2609787943794499</v>
      </c>
      <c r="AD270">
        <v>2.95399964385948</v>
      </c>
      <c r="AE270">
        <v>1.2250787302684101</v>
      </c>
      <c r="AF270">
        <v>65.099999999999994</v>
      </c>
      <c r="AG270">
        <v>2.3369687083632001E-2</v>
      </c>
      <c r="AH270">
        <v>21.54</v>
      </c>
      <c r="AI270">
        <v>3.1485781024146</v>
      </c>
      <c r="AJ270">
        <v>426685.9915</v>
      </c>
      <c r="AK270">
        <v>0.60269530748174305</v>
      </c>
      <c r="AL270">
        <v>31359474.598999999</v>
      </c>
      <c r="AM270">
        <v>2399.4854334500001</v>
      </c>
    </row>
    <row r="271" spans="1:39" ht="14.5" x14ac:dyDescent="0.35">
      <c r="A271" t="s">
        <v>443</v>
      </c>
      <c r="B271">
        <v>1833151.94736842</v>
      </c>
      <c r="C271">
        <v>0.35875286624379898</v>
      </c>
      <c r="D271">
        <v>1784021.4210526301</v>
      </c>
      <c r="E271">
        <v>4.1870938968766704E-3</v>
      </c>
      <c r="F271">
        <v>0.80472947343687995</v>
      </c>
      <c r="G271">
        <v>163.85</v>
      </c>
      <c r="H271">
        <v>220.20789705000001</v>
      </c>
      <c r="I271">
        <v>34.821922100000002</v>
      </c>
      <c r="J271">
        <v>-65.477966550000104</v>
      </c>
      <c r="K271">
        <v>13747.7548902499</v>
      </c>
      <c r="L271">
        <v>5548.3234726999999</v>
      </c>
      <c r="M271">
        <v>6884.74096235256</v>
      </c>
      <c r="N271">
        <v>0.30537239156777102</v>
      </c>
      <c r="O271">
        <v>0.15708083523578001</v>
      </c>
      <c r="P271">
        <v>2.05307061782696E-2</v>
      </c>
      <c r="Q271">
        <v>11079.137410049399</v>
      </c>
      <c r="R271">
        <v>346.29149999999998</v>
      </c>
      <c r="S271">
        <v>74062.675867008002</v>
      </c>
      <c r="T271">
        <v>15.5753173265876</v>
      </c>
      <c r="U271">
        <v>16.0221185697599</v>
      </c>
      <c r="V271">
        <v>36.5655</v>
      </c>
      <c r="W271">
        <v>151.73656787682401</v>
      </c>
      <c r="X271">
        <v>0.11443594362647599</v>
      </c>
      <c r="Y271">
        <v>0.16457583951557</v>
      </c>
      <c r="Z271">
        <v>0.28507014070533299</v>
      </c>
      <c r="AA271">
        <v>1342.54899460199</v>
      </c>
      <c r="AB271">
        <v>0.82359473472854605</v>
      </c>
      <c r="AC271">
        <v>0.143978282835761</v>
      </c>
      <c r="AD271">
        <v>0.43167467331165998</v>
      </c>
      <c r="AE271">
        <v>0.89688766902640604</v>
      </c>
      <c r="AF271">
        <v>32.549999999999997</v>
      </c>
      <c r="AG271">
        <v>9.3676057774622096E-2</v>
      </c>
      <c r="AH271">
        <v>85.782499999999999</v>
      </c>
      <c r="AI271">
        <v>3.0540838382163402</v>
      </c>
      <c r="AJ271">
        <v>1297722.5220000001</v>
      </c>
      <c r="AK271">
        <v>0.55845142805973602</v>
      </c>
      <c r="AL271">
        <v>76276991.154499993</v>
      </c>
      <c r="AM271">
        <v>5548.3234726999999</v>
      </c>
    </row>
    <row r="272" spans="1:39" ht="14.5" x14ac:dyDescent="0.35">
      <c r="A272" t="s">
        <v>444</v>
      </c>
      <c r="B272">
        <v>514930.45</v>
      </c>
      <c r="C272">
        <v>0.391668110536114</v>
      </c>
      <c r="D272">
        <v>401918.55</v>
      </c>
      <c r="E272">
        <v>2.24003413216241E-3</v>
      </c>
      <c r="F272">
        <v>0.70714694039241199</v>
      </c>
      <c r="G272">
        <v>66.736842105263193</v>
      </c>
      <c r="H272">
        <v>32.890162199999999</v>
      </c>
      <c r="I272">
        <v>5.7134999999999998</v>
      </c>
      <c r="J272">
        <v>32.254905100000002</v>
      </c>
      <c r="K272">
        <v>13130.9081829304</v>
      </c>
      <c r="L272">
        <v>1149.9461243000001</v>
      </c>
      <c r="M272">
        <v>1366.9230075210501</v>
      </c>
      <c r="N272">
        <v>0.29049735586816999</v>
      </c>
      <c r="O272">
        <v>0.147533653677274</v>
      </c>
      <c r="P272">
        <v>5.1489597424438198E-3</v>
      </c>
      <c r="Q272">
        <v>11046.589230277101</v>
      </c>
      <c r="R272">
        <v>78.523499999999999</v>
      </c>
      <c r="S272">
        <v>59951.8545976682</v>
      </c>
      <c r="T272">
        <v>16.4173782370883</v>
      </c>
      <c r="U272">
        <v>14.644611158443</v>
      </c>
      <c r="V272">
        <v>10.269500000000001</v>
      </c>
      <c r="W272">
        <v>111.976836681435</v>
      </c>
      <c r="X272">
        <v>0.118886146942733</v>
      </c>
      <c r="Y272">
        <v>0.16639557038803601</v>
      </c>
      <c r="Z272">
        <v>0.29181154272333498</v>
      </c>
      <c r="AA272">
        <v>165.04203630890001</v>
      </c>
      <c r="AB272">
        <v>7.5450430200414198</v>
      </c>
      <c r="AC272">
        <v>1.57001707418405</v>
      </c>
      <c r="AD272">
        <v>3.4956126354757902</v>
      </c>
      <c r="AE272">
        <v>1.1553863834431399</v>
      </c>
      <c r="AF272">
        <v>62.65</v>
      </c>
      <c r="AG272">
        <v>2.6663504526601298E-2</v>
      </c>
      <c r="AH272">
        <v>10.125999999999999</v>
      </c>
      <c r="AI272">
        <v>3.08114444463224</v>
      </c>
      <c r="AJ272">
        <v>247349.24600000001</v>
      </c>
      <c r="AK272">
        <v>0.57991992196383202</v>
      </c>
      <c r="AL272">
        <v>15099836.9735</v>
      </c>
      <c r="AM272">
        <v>1149.9461243000001</v>
      </c>
    </row>
    <row r="273" spans="1:39" ht="14.5" x14ac:dyDescent="0.35">
      <c r="A273" t="s">
        <v>445</v>
      </c>
      <c r="B273">
        <v>426919.45</v>
      </c>
      <c r="C273">
        <v>0.47689871300761699</v>
      </c>
      <c r="D273">
        <v>379804.8</v>
      </c>
      <c r="E273">
        <v>3.8887117295303602E-3</v>
      </c>
      <c r="F273">
        <v>0.70296148626482302</v>
      </c>
      <c r="G273">
        <v>59.6</v>
      </c>
      <c r="H273">
        <v>36.240252699999999</v>
      </c>
      <c r="I273">
        <v>3.3691835999999999</v>
      </c>
      <c r="J273">
        <v>58.807068950000001</v>
      </c>
      <c r="K273">
        <v>12608.505153858499</v>
      </c>
      <c r="L273">
        <v>1219.02127845</v>
      </c>
      <c r="M273">
        <v>1462.2352168339801</v>
      </c>
      <c r="N273">
        <v>0.34704678973112202</v>
      </c>
      <c r="O273">
        <v>0.147960828033567</v>
      </c>
      <c r="P273">
        <v>2.4873971468779201E-3</v>
      </c>
      <c r="Q273">
        <v>10511.329432537599</v>
      </c>
      <c r="R273">
        <v>83.677999999999997</v>
      </c>
      <c r="S273">
        <v>58774.226726260204</v>
      </c>
      <c r="T273">
        <v>15.939075981739499</v>
      </c>
      <c r="U273">
        <v>14.568002084777399</v>
      </c>
      <c r="V273">
        <v>10.564</v>
      </c>
      <c r="W273">
        <v>115.393911250473</v>
      </c>
      <c r="X273">
        <v>0.117131045992483</v>
      </c>
      <c r="Y273">
        <v>0.17533894734629399</v>
      </c>
      <c r="Z273">
        <v>0.29933017764228798</v>
      </c>
      <c r="AA273">
        <v>177.68180410714999</v>
      </c>
      <c r="AB273">
        <v>6.8167682235146296</v>
      </c>
      <c r="AC273">
        <v>1.34484005385094</v>
      </c>
      <c r="AD273">
        <v>3.2540353969267501</v>
      </c>
      <c r="AE273">
        <v>1.2575317455197099</v>
      </c>
      <c r="AF273">
        <v>72.099999999999994</v>
      </c>
      <c r="AG273">
        <v>2.1575475465588401E-2</v>
      </c>
      <c r="AH273">
        <v>9.6240000000000006</v>
      </c>
      <c r="AI273">
        <v>3.1524885726829699</v>
      </c>
      <c r="AJ273">
        <v>242074.8645</v>
      </c>
      <c r="AK273">
        <v>0.56325263273294601</v>
      </c>
      <c r="AL273">
        <v>15370036.072000001</v>
      </c>
      <c r="AM273">
        <v>1219.02127845</v>
      </c>
    </row>
    <row r="274" spans="1:39" ht="14.5" x14ac:dyDescent="0.35">
      <c r="A274" t="s">
        <v>446</v>
      </c>
      <c r="B274">
        <v>676969.65</v>
      </c>
      <c r="C274">
        <v>0.49283678969866801</v>
      </c>
      <c r="D274">
        <v>547041.65</v>
      </c>
      <c r="E274">
        <v>4.0499216991544797E-3</v>
      </c>
      <c r="F274">
        <v>0.73313256616493505</v>
      </c>
      <c r="G274">
        <v>79.3333333333333</v>
      </c>
      <c r="H274">
        <v>38.764041421052603</v>
      </c>
      <c r="I274">
        <v>1.22856305</v>
      </c>
      <c r="J274">
        <v>85.214339550000005</v>
      </c>
      <c r="K274">
        <v>12747.025476603199</v>
      </c>
      <c r="L274">
        <v>1440.21309165</v>
      </c>
      <c r="M274">
        <v>1706.9965529636199</v>
      </c>
      <c r="N274">
        <v>0.235528455453337</v>
      </c>
      <c r="O274">
        <v>0.139892146251204</v>
      </c>
      <c r="P274">
        <v>1.9598301226149001E-3</v>
      </c>
      <c r="Q274">
        <v>10754.815491060501</v>
      </c>
      <c r="R274">
        <v>91.914500000000004</v>
      </c>
      <c r="S274">
        <v>61988.3637728541</v>
      </c>
      <c r="T274">
        <v>15.028096763840299</v>
      </c>
      <c r="U274">
        <v>15.6690521261607</v>
      </c>
      <c r="V274">
        <v>12.3475</v>
      </c>
      <c r="W274">
        <v>116.640056015388</v>
      </c>
      <c r="X274">
        <v>0.116685494264299</v>
      </c>
      <c r="Y274">
        <v>0.15539759591581201</v>
      </c>
      <c r="Z274">
        <v>0.29088365338502298</v>
      </c>
      <c r="AA274">
        <v>154.80813311075099</v>
      </c>
      <c r="AB274">
        <v>7.9882337063654099</v>
      </c>
      <c r="AC274">
        <v>1.7582510796939499</v>
      </c>
      <c r="AD274">
        <v>3.5222941943435702</v>
      </c>
      <c r="AE274">
        <v>1.28002813225836</v>
      </c>
      <c r="AF274">
        <v>112.35</v>
      </c>
      <c r="AG274">
        <v>3.11056071168326E-2</v>
      </c>
      <c r="AH274">
        <v>6.9484210526315797</v>
      </c>
      <c r="AI274">
        <v>2.9794666020663301</v>
      </c>
      <c r="AJ274">
        <v>355551.11550000001</v>
      </c>
      <c r="AK274">
        <v>0.63681220723180498</v>
      </c>
      <c r="AL274">
        <v>18358432.971000001</v>
      </c>
      <c r="AM274">
        <v>1440.21309165</v>
      </c>
    </row>
    <row r="275" spans="1:39" ht="14.5" x14ac:dyDescent="0.35">
      <c r="A275" t="s">
        <v>447</v>
      </c>
      <c r="B275">
        <v>257005.05</v>
      </c>
      <c r="C275">
        <v>0.58208804828026495</v>
      </c>
      <c r="D275">
        <v>372053.5</v>
      </c>
      <c r="E275">
        <v>1.2415590440142E-3</v>
      </c>
      <c r="F275">
        <v>0.70765664400578798</v>
      </c>
      <c r="G275">
        <v>70.1111111111111</v>
      </c>
      <c r="H275">
        <v>44.3222661</v>
      </c>
      <c r="I275">
        <v>3.58439555</v>
      </c>
      <c r="J275">
        <v>-10.351175250000001</v>
      </c>
      <c r="K275">
        <v>13768.412532599201</v>
      </c>
      <c r="L275">
        <v>1336.0936426000001</v>
      </c>
      <c r="M275">
        <v>1636.5559579441001</v>
      </c>
      <c r="N275">
        <v>0.40392176131442697</v>
      </c>
      <c r="O275">
        <v>0.15869502749627101</v>
      </c>
      <c r="P275">
        <v>3.6019438283045398E-3</v>
      </c>
      <c r="Q275">
        <v>11240.610725348901</v>
      </c>
      <c r="R275">
        <v>96.564999999999998</v>
      </c>
      <c r="S275">
        <v>58027.301719049297</v>
      </c>
      <c r="T275">
        <v>15.3844560658624</v>
      </c>
      <c r="U275">
        <v>13.8362102480195</v>
      </c>
      <c r="V275">
        <v>12.862500000000001</v>
      </c>
      <c r="W275">
        <v>103.875113127308</v>
      </c>
      <c r="X275">
        <v>0.112948633110509</v>
      </c>
      <c r="Y275">
        <v>0.196550527848421</v>
      </c>
      <c r="Z275">
        <v>0.31561344444182099</v>
      </c>
      <c r="AA275">
        <v>176.23289453110101</v>
      </c>
      <c r="AB275">
        <v>8.0480539968695801</v>
      </c>
      <c r="AC275">
        <v>1.61009820199424</v>
      </c>
      <c r="AD275">
        <v>3.7107064168927999</v>
      </c>
      <c r="AE275">
        <v>1.4145584265847599</v>
      </c>
      <c r="AF275">
        <v>134.35</v>
      </c>
      <c r="AG275">
        <v>1.8652863273839498E-2</v>
      </c>
      <c r="AH275">
        <v>6.7869999999999999</v>
      </c>
      <c r="AI275">
        <v>3.1467677188901799</v>
      </c>
      <c r="AJ275">
        <v>260081.5435</v>
      </c>
      <c r="AK275">
        <v>0.59511464132228897</v>
      </c>
      <c r="AL275">
        <v>18395888.453499999</v>
      </c>
      <c r="AM275">
        <v>1336.0936426000001</v>
      </c>
    </row>
    <row r="276" spans="1:39" ht="14.5" x14ac:dyDescent="0.35">
      <c r="A276" t="s">
        <v>448</v>
      </c>
      <c r="B276">
        <v>778151.05</v>
      </c>
      <c r="C276">
        <v>0.462236779944455</v>
      </c>
      <c r="D276">
        <v>755075.5</v>
      </c>
      <c r="E276">
        <v>4.31513139423225E-3</v>
      </c>
      <c r="F276">
        <v>0.73500209242521297</v>
      </c>
      <c r="G276">
        <v>74</v>
      </c>
      <c r="H276">
        <v>47.167916300000002</v>
      </c>
      <c r="I276">
        <v>0.80779745000000003</v>
      </c>
      <c r="J276">
        <v>32.369932900000002</v>
      </c>
      <c r="K276">
        <v>13361.887047214301</v>
      </c>
      <c r="L276">
        <v>1546.8257888999999</v>
      </c>
      <c r="M276">
        <v>1896.96430697506</v>
      </c>
      <c r="N276">
        <v>0.40935388399509998</v>
      </c>
      <c r="O276">
        <v>0.158688890152625</v>
      </c>
      <c r="P276">
        <v>1.58107080807023E-3</v>
      </c>
      <c r="Q276">
        <v>10895.572150199499</v>
      </c>
      <c r="R276">
        <v>109.1155</v>
      </c>
      <c r="S276">
        <v>59966.280478025597</v>
      </c>
      <c r="T276">
        <v>15.1330470923013</v>
      </c>
      <c r="U276">
        <v>14.176040882367801</v>
      </c>
      <c r="V276">
        <v>13.503</v>
      </c>
      <c r="W276">
        <v>114.554231570762</v>
      </c>
      <c r="X276">
        <v>0.11050172329311</v>
      </c>
      <c r="Y276">
        <v>0.186877871994168</v>
      </c>
      <c r="Z276">
        <v>0.30243548573569401</v>
      </c>
      <c r="AA276">
        <v>167.94822782515399</v>
      </c>
      <c r="AB276">
        <v>8.2918797809664202</v>
      </c>
      <c r="AC276">
        <v>1.5639898220328099</v>
      </c>
      <c r="AD276">
        <v>4.0030926108019802</v>
      </c>
      <c r="AE276">
        <v>1.27511805020404</v>
      </c>
      <c r="AF276">
        <v>121.2</v>
      </c>
      <c r="AG276">
        <v>1.10508917995885E-2</v>
      </c>
      <c r="AH276">
        <v>8.3164999999999996</v>
      </c>
      <c r="AI276">
        <v>3.1990477242181798</v>
      </c>
      <c r="AJ276">
        <v>324260.08649999998</v>
      </c>
      <c r="AK276">
        <v>0.603486583822052</v>
      </c>
      <c r="AL276">
        <v>20668511.473000001</v>
      </c>
      <c r="AM276">
        <v>1546.8257888999999</v>
      </c>
    </row>
    <row r="277" spans="1:39" ht="14.5" x14ac:dyDescent="0.35">
      <c r="A277" t="s">
        <v>449</v>
      </c>
      <c r="B277">
        <v>681527.65</v>
      </c>
      <c r="C277">
        <v>0.39157128509773498</v>
      </c>
      <c r="D277">
        <v>601260.19999999995</v>
      </c>
      <c r="E277">
        <v>1.2890849515460301E-2</v>
      </c>
      <c r="F277">
        <v>0.708542818685997</v>
      </c>
      <c r="G277">
        <v>69.263157894736807</v>
      </c>
      <c r="H277">
        <v>33.987271499999999</v>
      </c>
      <c r="I277">
        <v>8.8821449999999996E-2</v>
      </c>
      <c r="J277">
        <v>81.069330949999994</v>
      </c>
      <c r="K277">
        <v>12732.1596773735</v>
      </c>
      <c r="L277">
        <v>1273.5604395</v>
      </c>
      <c r="M277">
        <v>1533.3019761728301</v>
      </c>
      <c r="N277">
        <v>0.33405947013164899</v>
      </c>
      <c r="O277">
        <v>0.152191177299835</v>
      </c>
      <c r="P277">
        <v>1.3995524238329599E-3</v>
      </c>
      <c r="Q277">
        <v>10575.330317497899</v>
      </c>
      <c r="R277">
        <v>86.918499999999995</v>
      </c>
      <c r="S277">
        <v>60246.188297082903</v>
      </c>
      <c r="T277">
        <v>15.8314973222041</v>
      </c>
      <c r="U277">
        <v>14.6523517950724</v>
      </c>
      <c r="V277">
        <v>10.7545</v>
      </c>
      <c r="W277">
        <v>118.421166906876</v>
      </c>
      <c r="X277">
        <v>0.11138306111828999</v>
      </c>
      <c r="Y277">
        <v>0.18072809552529501</v>
      </c>
      <c r="Z277">
        <v>0.29908739629054198</v>
      </c>
      <c r="AA277">
        <v>184.60690416255699</v>
      </c>
      <c r="AB277">
        <v>6.5869649529227097</v>
      </c>
      <c r="AC277">
        <v>1.36800914941024</v>
      </c>
      <c r="AD277">
        <v>3.2662637455416799</v>
      </c>
      <c r="AE277">
        <v>1.27468743346228</v>
      </c>
      <c r="AF277">
        <v>99.8</v>
      </c>
      <c r="AG277">
        <v>2.0823983900952199E-2</v>
      </c>
      <c r="AH277">
        <v>7.64</v>
      </c>
      <c r="AI277">
        <v>3.6223566024591798</v>
      </c>
      <c r="AJ277">
        <v>274298.23599999998</v>
      </c>
      <c r="AK277">
        <v>0.58781030034063397</v>
      </c>
      <c r="AL277">
        <v>16215174.874500001</v>
      </c>
      <c r="AM277">
        <v>1273.5604395</v>
      </c>
    </row>
    <row r="278" spans="1:39" ht="14.5" x14ac:dyDescent="0.35">
      <c r="A278" t="s">
        <v>450</v>
      </c>
      <c r="B278">
        <v>987981.05</v>
      </c>
      <c r="C278">
        <v>0.53631457359870904</v>
      </c>
      <c r="D278">
        <v>945860.15</v>
      </c>
      <c r="E278">
        <v>6.9434172387540603E-3</v>
      </c>
      <c r="F278">
        <v>0.72610626981995197</v>
      </c>
      <c r="G278">
        <v>46.842105263157897</v>
      </c>
      <c r="H278">
        <v>28.420248149999999</v>
      </c>
      <c r="I278">
        <v>4.8785724500000001</v>
      </c>
      <c r="J278">
        <v>-34.2290104</v>
      </c>
      <c r="K278">
        <v>15871.0551173117</v>
      </c>
      <c r="L278">
        <v>1170.4760720500001</v>
      </c>
      <c r="M278">
        <v>1648.0652311327001</v>
      </c>
      <c r="N278">
        <v>0.93407023839039705</v>
      </c>
      <c r="O278">
        <v>0.18242820276199401</v>
      </c>
      <c r="P278">
        <v>7.4346863706140499E-4</v>
      </c>
      <c r="Q278">
        <v>11271.8173419826</v>
      </c>
      <c r="R278">
        <v>89.977500000000006</v>
      </c>
      <c r="S278">
        <v>59869.607151787903</v>
      </c>
      <c r="T278">
        <v>14.8442666222111</v>
      </c>
      <c r="U278">
        <v>13.0085418249007</v>
      </c>
      <c r="V278">
        <v>11.717000000000001</v>
      </c>
      <c r="W278">
        <v>99.895542549287399</v>
      </c>
      <c r="X278">
        <v>0.10734744413675</v>
      </c>
      <c r="Y278">
        <v>0.20044467379707201</v>
      </c>
      <c r="Z278">
        <v>0.31099021528327597</v>
      </c>
      <c r="AA278">
        <v>210.01783451195499</v>
      </c>
      <c r="AB278">
        <v>8.7891154452521008</v>
      </c>
      <c r="AC278">
        <v>1.56082808679573</v>
      </c>
      <c r="AD278">
        <v>3.8380231823297302</v>
      </c>
      <c r="AE278">
        <v>1.3458965817287301</v>
      </c>
      <c r="AF278">
        <v>158.75</v>
      </c>
      <c r="AG278">
        <v>1.90616321759388E-2</v>
      </c>
      <c r="AH278">
        <v>5.2244999999999999</v>
      </c>
      <c r="AI278">
        <v>3.6558529194012901</v>
      </c>
      <c r="AJ278">
        <v>121055.80499999999</v>
      </c>
      <c r="AK278">
        <v>0.62896297386219702</v>
      </c>
      <c r="AL278">
        <v>18576690.252999999</v>
      </c>
      <c r="AM278">
        <v>1170.4760720500001</v>
      </c>
    </row>
    <row r="279" spans="1:39" ht="14.5" x14ac:dyDescent="0.35">
      <c r="A279" t="s">
        <v>451</v>
      </c>
      <c r="B279">
        <v>578539.44999999995</v>
      </c>
      <c r="C279">
        <v>0.513592316279599</v>
      </c>
      <c r="D279">
        <v>683062.75</v>
      </c>
      <c r="E279">
        <v>6.1949305277195499E-3</v>
      </c>
      <c r="F279">
        <v>0.68546048869162801</v>
      </c>
      <c r="G279">
        <v>62.947368421052602</v>
      </c>
      <c r="H279">
        <v>35.402628499999999</v>
      </c>
      <c r="I279">
        <v>0.13882145000000001</v>
      </c>
      <c r="J279">
        <v>25.519780699999998</v>
      </c>
      <c r="K279">
        <v>14124.737956720301</v>
      </c>
      <c r="L279">
        <v>1105.7124337</v>
      </c>
      <c r="M279">
        <v>1335.36313631558</v>
      </c>
      <c r="N279">
        <v>0.338104093800424</v>
      </c>
      <c r="O279">
        <v>0.152454293822056</v>
      </c>
      <c r="P279">
        <v>1.1414164854570399E-3</v>
      </c>
      <c r="Q279">
        <v>11695.618934480701</v>
      </c>
      <c r="R279">
        <v>78.936499999999995</v>
      </c>
      <c r="S279">
        <v>58152.8913430416</v>
      </c>
      <c r="T279">
        <v>15.202726241979301</v>
      </c>
      <c r="U279">
        <v>14.0076192091111</v>
      </c>
      <c r="V279">
        <v>10.298500000000001</v>
      </c>
      <c r="W279">
        <v>107.366357595766</v>
      </c>
      <c r="X279">
        <v>0.11387448887915801</v>
      </c>
      <c r="Y279">
        <v>0.18994903764881299</v>
      </c>
      <c r="Z279">
        <v>0.30915569681727301</v>
      </c>
      <c r="AA279">
        <v>209.84502202220301</v>
      </c>
      <c r="AB279">
        <v>7.3029676149348202</v>
      </c>
      <c r="AC279">
        <v>1.4096039706372001</v>
      </c>
      <c r="AD279">
        <v>3.13527301309216</v>
      </c>
      <c r="AE279">
        <v>1.37897740552849</v>
      </c>
      <c r="AF279">
        <v>118.35</v>
      </c>
      <c r="AG279">
        <v>6.0617510580048599E-2</v>
      </c>
      <c r="AH279">
        <v>5.8239999999999998</v>
      </c>
      <c r="AI279">
        <v>3.5174857907250501</v>
      </c>
      <c r="AJ279">
        <v>246573.26149999999</v>
      </c>
      <c r="AK279">
        <v>0.58915459001910997</v>
      </c>
      <c r="AL279">
        <v>15617898.3815</v>
      </c>
      <c r="AM279">
        <v>1105.7124337</v>
      </c>
    </row>
    <row r="280" spans="1:39" ht="14.5" x14ac:dyDescent="0.35">
      <c r="A280" t="s">
        <v>452</v>
      </c>
      <c r="B280">
        <v>368498.1</v>
      </c>
      <c r="C280">
        <v>0.60779188773025805</v>
      </c>
      <c r="D280">
        <v>522856.95</v>
      </c>
      <c r="E280">
        <v>2.85736899405041E-3</v>
      </c>
      <c r="F280">
        <v>0.72587670314145003</v>
      </c>
      <c r="G280">
        <v>68.157894736842096</v>
      </c>
      <c r="H280">
        <v>45.482503149999999</v>
      </c>
      <c r="I280">
        <v>2.0741836</v>
      </c>
      <c r="J280">
        <v>-27.509476599999999</v>
      </c>
      <c r="K280">
        <v>14082.3403956328</v>
      </c>
      <c r="L280">
        <v>1364.3892798500001</v>
      </c>
      <c r="M280">
        <v>1683.07805596875</v>
      </c>
      <c r="N280">
        <v>0.448250473110751</v>
      </c>
      <c r="O280">
        <v>0.16241410601992001</v>
      </c>
      <c r="P280">
        <v>2.90656681239535E-3</v>
      </c>
      <c r="Q280">
        <v>11415.8664257201</v>
      </c>
      <c r="R280">
        <v>100.898</v>
      </c>
      <c r="S280">
        <v>56696.644309104202</v>
      </c>
      <c r="T280">
        <v>14.302067434438699</v>
      </c>
      <c r="U280">
        <v>13.522461097841401</v>
      </c>
      <c r="V280">
        <v>12.3775</v>
      </c>
      <c r="W280">
        <v>110.23141020803899</v>
      </c>
      <c r="X280">
        <v>0.110600165636645</v>
      </c>
      <c r="Y280">
        <v>0.201651109943943</v>
      </c>
      <c r="Z280">
        <v>0.31585396970730101</v>
      </c>
      <c r="AA280">
        <v>169.00642170491901</v>
      </c>
      <c r="AB280">
        <v>8.4217519690204092</v>
      </c>
      <c r="AC280">
        <v>1.4987627159916099</v>
      </c>
      <c r="AD280">
        <v>4.07532282220585</v>
      </c>
      <c r="AE280">
        <v>1.5088195160609099</v>
      </c>
      <c r="AF280">
        <v>161.9</v>
      </c>
      <c r="AG280">
        <v>1.35587408582364E-2</v>
      </c>
      <c r="AH280">
        <v>5.7830000000000004</v>
      </c>
      <c r="AI280">
        <v>3.1401009430539402</v>
      </c>
      <c r="AJ280">
        <v>262227.05099999998</v>
      </c>
      <c r="AK280">
        <v>0.58650009660909896</v>
      </c>
      <c r="AL280">
        <v>19213794.271000002</v>
      </c>
      <c r="AM280">
        <v>1364.3892798500001</v>
      </c>
    </row>
    <row r="281" spans="1:39" ht="14.5" x14ac:dyDescent="0.35">
      <c r="A281" t="s">
        <v>453</v>
      </c>
      <c r="B281">
        <v>188629.6</v>
      </c>
      <c r="C281">
        <v>0.56263188473589598</v>
      </c>
      <c r="D281">
        <v>373427.1</v>
      </c>
      <c r="E281">
        <v>3.7605511911740601E-3</v>
      </c>
      <c r="F281">
        <v>0.71473928580671298</v>
      </c>
      <c r="G281">
        <v>63.05</v>
      </c>
      <c r="H281">
        <v>39.120381899999998</v>
      </c>
      <c r="I281">
        <v>2.6390791500000002</v>
      </c>
      <c r="J281">
        <v>-20.67293385</v>
      </c>
      <c r="K281">
        <v>13826.906799255799</v>
      </c>
      <c r="L281">
        <v>1427.1624185000001</v>
      </c>
      <c r="M281">
        <v>1744.0182656260399</v>
      </c>
      <c r="N281">
        <v>0.40788777580888902</v>
      </c>
      <c r="O281">
        <v>0.16018089362966201</v>
      </c>
      <c r="P281">
        <v>2.4624423992986502E-3</v>
      </c>
      <c r="Q281">
        <v>11314.813690277801</v>
      </c>
      <c r="R281">
        <v>100.504</v>
      </c>
      <c r="S281">
        <v>57900.124303510303</v>
      </c>
      <c r="T281">
        <v>14.4138541749582</v>
      </c>
      <c r="U281">
        <v>14.2000559032476</v>
      </c>
      <c r="V281">
        <v>14.031000000000001</v>
      </c>
      <c r="W281">
        <v>101.714946796379</v>
      </c>
      <c r="X281">
        <v>0.11210247302898201</v>
      </c>
      <c r="Y281">
        <v>0.19772995954457101</v>
      </c>
      <c r="Z281">
        <v>0.31444092524650502</v>
      </c>
      <c r="AA281">
        <v>177.82762263789201</v>
      </c>
      <c r="AB281">
        <v>7.8857583605902404</v>
      </c>
      <c r="AC281">
        <v>1.47018769536414</v>
      </c>
      <c r="AD281">
        <v>3.73802259279267</v>
      </c>
      <c r="AE281">
        <v>1.6020987668719</v>
      </c>
      <c r="AF281">
        <v>187.75</v>
      </c>
      <c r="AG281">
        <v>8.31281849107849E-3</v>
      </c>
      <c r="AH281">
        <v>4.8365</v>
      </c>
      <c r="AI281">
        <v>3.2006360707257202</v>
      </c>
      <c r="AJ281">
        <v>274775.27899999998</v>
      </c>
      <c r="AK281">
        <v>0.57444057478872002</v>
      </c>
      <c r="AL281">
        <v>19733241.748</v>
      </c>
      <c r="AM281">
        <v>1427.1624185000001</v>
      </c>
    </row>
    <row r="282" spans="1:39" ht="14.5" x14ac:dyDescent="0.35">
      <c r="A282" t="s">
        <v>454</v>
      </c>
      <c r="B282">
        <v>438736.65</v>
      </c>
      <c r="C282">
        <v>0.65118771765287498</v>
      </c>
      <c r="D282">
        <v>409088.95</v>
      </c>
      <c r="E282">
        <v>2.7041100298022301E-3</v>
      </c>
      <c r="F282">
        <v>0.70975834408983496</v>
      </c>
      <c r="G282">
        <v>42.1</v>
      </c>
      <c r="H282">
        <v>12.92173805</v>
      </c>
      <c r="I282">
        <v>0</v>
      </c>
      <c r="J282">
        <v>29.90788255</v>
      </c>
      <c r="K282">
        <v>14297.8812048951</v>
      </c>
      <c r="L282">
        <v>704.10904600000003</v>
      </c>
      <c r="M282">
        <v>835.10828648649704</v>
      </c>
      <c r="N282">
        <v>0.28686482675866698</v>
      </c>
      <c r="O282">
        <v>0.149551260203522</v>
      </c>
      <c r="P282">
        <v>3.7629190606933301E-3</v>
      </c>
      <c r="Q282">
        <v>12055.0444270592</v>
      </c>
      <c r="R282">
        <v>51.899500000000003</v>
      </c>
      <c r="S282">
        <v>60523.779284964199</v>
      </c>
      <c r="T282">
        <v>15.575294559677801</v>
      </c>
      <c r="U282">
        <v>13.5667789863101</v>
      </c>
      <c r="V282">
        <v>7.5934999999999997</v>
      </c>
      <c r="W282">
        <v>92.725231579640493</v>
      </c>
      <c r="X282">
        <v>0.11796258092511901</v>
      </c>
      <c r="Y282">
        <v>0.18311720755806701</v>
      </c>
      <c r="Z282">
        <v>0.30620394607636098</v>
      </c>
      <c r="AA282">
        <v>180.332294722429</v>
      </c>
      <c r="AB282">
        <v>8.3681915020130209</v>
      </c>
      <c r="AC282">
        <v>1.6595898320595801</v>
      </c>
      <c r="AD282">
        <v>3.63043210557155</v>
      </c>
      <c r="AE282">
        <v>1.30462556355937</v>
      </c>
      <c r="AF282">
        <v>104</v>
      </c>
      <c r="AG282">
        <v>1.5798977909919101E-2</v>
      </c>
      <c r="AH282">
        <v>3.4980000000000002</v>
      </c>
      <c r="AI282">
        <v>2.92239467138912</v>
      </c>
      <c r="AJ282">
        <v>199400.77900000001</v>
      </c>
      <c r="AK282">
        <v>0.66957352764613898</v>
      </c>
      <c r="AL282">
        <v>10067267.494999999</v>
      </c>
      <c r="AM282">
        <v>704.10904600000003</v>
      </c>
    </row>
    <row r="283" spans="1:39" ht="14.5" x14ac:dyDescent="0.35">
      <c r="A283" t="s">
        <v>455</v>
      </c>
      <c r="B283">
        <v>853487.5</v>
      </c>
      <c r="C283">
        <v>0.48714722089606899</v>
      </c>
      <c r="D283">
        <v>777427.4</v>
      </c>
      <c r="E283">
        <v>2.7098692430511302E-3</v>
      </c>
      <c r="F283">
        <v>0.67477752897760501</v>
      </c>
      <c r="G283">
        <v>66</v>
      </c>
      <c r="H283">
        <v>27.560448149999999</v>
      </c>
      <c r="I283">
        <v>0.53882145000000004</v>
      </c>
      <c r="J283">
        <v>46.500395099999999</v>
      </c>
      <c r="K283">
        <v>13766.905364640101</v>
      </c>
      <c r="L283">
        <v>989.0976167</v>
      </c>
      <c r="M283">
        <v>1176.6688702219201</v>
      </c>
      <c r="N283">
        <v>0.28535915028456499</v>
      </c>
      <c r="O283">
        <v>0.15288236575123099</v>
      </c>
      <c r="P283">
        <v>1.7293901240071599E-3</v>
      </c>
      <c r="Q283">
        <v>11572.340893944</v>
      </c>
      <c r="R283">
        <v>70.850499999999997</v>
      </c>
      <c r="S283">
        <v>60135.412001326702</v>
      </c>
      <c r="T283">
        <v>15.364041185312701</v>
      </c>
      <c r="U283">
        <v>13.9603477279624</v>
      </c>
      <c r="V283">
        <v>8.3815000000000008</v>
      </c>
      <c r="W283">
        <v>118.009618409593</v>
      </c>
      <c r="X283">
        <v>0.114069299293399</v>
      </c>
      <c r="Y283">
        <v>0.176118381308422</v>
      </c>
      <c r="Z283">
        <v>0.29546484075245599</v>
      </c>
      <c r="AA283">
        <v>179.280636214276</v>
      </c>
      <c r="AB283">
        <v>7.3228256000739904</v>
      </c>
      <c r="AC283">
        <v>1.5715290223856</v>
      </c>
      <c r="AD283">
        <v>3.47910075535997</v>
      </c>
      <c r="AE283">
        <v>1.4016063125862099</v>
      </c>
      <c r="AF283">
        <v>118</v>
      </c>
      <c r="AG283">
        <v>7.1442291280943399E-2</v>
      </c>
      <c r="AH283">
        <v>4.4764999999999997</v>
      </c>
      <c r="AI283">
        <v>3.6432084107004998</v>
      </c>
      <c r="AJ283">
        <v>227338.5925</v>
      </c>
      <c r="AK283">
        <v>0.61447367194373304</v>
      </c>
      <c r="AL283">
        <v>13616813.285499999</v>
      </c>
      <c r="AM283">
        <v>989.0976167</v>
      </c>
    </row>
    <row r="284" spans="1:39" ht="14.5" x14ac:dyDescent="0.35">
      <c r="A284" t="s">
        <v>456</v>
      </c>
      <c r="B284">
        <v>515534.65</v>
      </c>
      <c r="C284">
        <v>0.57634228970533197</v>
      </c>
      <c r="D284">
        <v>508287</v>
      </c>
      <c r="E284">
        <v>8.5741423581905292E-3</v>
      </c>
      <c r="F284">
        <v>0.68424252051511203</v>
      </c>
      <c r="G284">
        <v>45.25</v>
      </c>
      <c r="H284">
        <v>24.527538400000001</v>
      </c>
      <c r="I284">
        <v>0.13882145000000001</v>
      </c>
      <c r="J284">
        <v>65.9316149</v>
      </c>
      <c r="K284">
        <v>13729.3617496185</v>
      </c>
      <c r="L284">
        <v>1027.3096124000001</v>
      </c>
      <c r="M284">
        <v>1240.64789500187</v>
      </c>
      <c r="N284">
        <v>0.34132660155959799</v>
      </c>
      <c r="O284">
        <v>0.15687074009120799</v>
      </c>
      <c r="P284">
        <v>4.26736102445137E-4</v>
      </c>
      <c r="Q284">
        <v>11368.499760747</v>
      </c>
      <c r="R284">
        <v>72.230999999999995</v>
      </c>
      <c r="S284">
        <v>59674.061510985601</v>
      </c>
      <c r="T284">
        <v>15.899682961609299</v>
      </c>
      <c r="U284">
        <v>14.2225583530617</v>
      </c>
      <c r="V284">
        <v>9.6050000000000004</v>
      </c>
      <c r="W284">
        <v>106.955711858407</v>
      </c>
      <c r="X284">
        <v>0.114153556091964</v>
      </c>
      <c r="Y284">
        <v>0.18663128061112499</v>
      </c>
      <c r="Z284">
        <v>0.304319520672029</v>
      </c>
      <c r="AA284">
        <v>193.79498409918699</v>
      </c>
      <c r="AB284">
        <v>8.1763965759770407</v>
      </c>
      <c r="AC284">
        <v>1.43037740701385</v>
      </c>
      <c r="AD284">
        <v>3.59494471399378</v>
      </c>
      <c r="AE284">
        <v>1.45960191138289</v>
      </c>
      <c r="AF284">
        <v>128.5</v>
      </c>
      <c r="AG284">
        <v>1.27689225597924E-2</v>
      </c>
      <c r="AH284">
        <v>4.7264999999999997</v>
      </c>
      <c r="AI284">
        <v>3.6423590029346902</v>
      </c>
      <c r="AJ284">
        <v>224321.11350000001</v>
      </c>
      <c r="AK284">
        <v>0.60326695765710203</v>
      </c>
      <c r="AL284">
        <v>14104305.297499999</v>
      </c>
      <c r="AM284">
        <v>1027.3096124000001</v>
      </c>
    </row>
    <row r="285" spans="1:39" ht="14.5" x14ac:dyDescent="0.35">
      <c r="A285" t="s">
        <v>457</v>
      </c>
      <c r="B285">
        <v>920000.55</v>
      </c>
      <c r="C285">
        <v>0.47571013902089598</v>
      </c>
      <c r="D285">
        <v>885146.2</v>
      </c>
      <c r="E285">
        <v>5.3217731052827497E-3</v>
      </c>
      <c r="F285">
        <v>0.73920766165945095</v>
      </c>
      <c r="G285">
        <v>48.45</v>
      </c>
      <c r="H285">
        <v>52.379576649999997</v>
      </c>
      <c r="I285">
        <v>0.29861175000000001</v>
      </c>
      <c r="J285">
        <v>39.960952900000002</v>
      </c>
      <c r="K285">
        <v>12563.276832277899</v>
      </c>
      <c r="L285">
        <v>1607.22543645</v>
      </c>
      <c r="M285">
        <v>1911.8742053979799</v>
      </c>
      <c r="N285">
        <v>0.26307612878123698</v>
      </c>
      <c r="O285">
        <v>0.13403969633895399</v>
      </c>
      <c r="P285">
        <v>6.3779228274545201E-3</v>
      </c>
      <c r="Q285">
        <v>10561.373772913499</v>
      </c>
      <c r="R285">
        <v>104.4645</v>
      </c>
      <c r="S285">
        <v>65158.982266703097</v>
      </c>
      <c r="T285">
        <v>15.0587041530855</v>
      </c>
      <c r="U285">
        <v>15.385374327642401</v>
      </c>
      <c r="V285">
        <v>12.340999999999999</v>
      </c>
      <c r="W285">
        <v>130.23461927315401</v>
      </c>
      <c r="X285">
        <v>0.118984316177844</v>
      </c>
      <c r="Y285">
        <v>0.15871769687868401</v>
      </c>
      <c r="Z285">
        <v>0.28277000762182802</v>
      </c>
      <c r="AA285">
        <v>162.857178628372</v>
      </c>
      <c r="AB285">
        <v>7.4586687281899202</v>
      </c>
      <c r="AC285">
        <v>1.5177539176964701</v>
      </c>
      <c r="AD285">
        <v>3.8878726443964098</v>
      </c>
      <c r="AE285">
        <v>1.0280420539724799</v>
      </c>
      <c r="AF285">
        <v>29.7</v>
      </c>
      <c r="AG285">
        <v>4.2089652055813102E-2</v>
      </c>
      <c r="AH285">
        <v>32.3342105263158</v>
      </c>
      <c r="AI285">
        <v>3.1994185728281801</v>
      </c>
      <c r="AJ285">
        <v>351485.78399999999</v>
      </c>
      <c r="AK285">
        <v>0.56898745525768701</v>
      </c>
      <c r="AL285">
        <v>20192018.09</v>
      </c>
      <c r="AM285">
        <v>1607.22543645</v>
      </c>
    </row>
    <row r="286" spans="1:39" ht="14.5" x14ac:dyDescent="0.35">
      <c r="A286" t="s">
        <v>458</v>
      </c>
      <c r="B286">
        <v>911395.55</v>
      </c>
      <c r="C286">
        <v>0.43780092324264103</v>
      </c>
      <c r="D286">
        <v>958152.75</v>
      </c>
      <c r="E286">
        <v>4.0486100603950104E-3</v>
      </c>
      <c r="F286">
        <v>0.78191553436313599</v>
      </c>
      <c r="G286">
        <v>66.099999999999994</v>
      </c>
      <c r="H286">
        <v>39.088270350000002</v>
      </c>
      <c r="I286">
        <v>0.05</v>
      </c>
      <c r="J286">
        <v>-5.2698937000000097</v>
      </c>
      <c r="K286">
        <v>13779.025388553</v>
      </c>
      <c r="L286">
        <v>2332.28712215</v>
      </c>
      <c r="M286">
        <v>2716.1395172719899</v>
      </c>
      <c r="N286">
        <v>0.12498355070935099</v>
      </c>
      <c r="O286">
        <v>0.117927120330904</v>
      </c>
      <c r="P286">
        <v>1.4223397254545401E-2</v>
      </c>
      <c r="Q286">
        <v>11831.735176025501</v>
      </c>
      <c r="R286">
        <v>146.858</v>
      </c>
      <c r="S286">
        <v>76701.329930953696</v>
      </c>
      <c r="T286">
        <v>16.562938348608899</v>
      </c>
      <c r="U286">
        <v>15.881239851761601</v>
      </c>
      <c r="V286">
        <v>15.2525</v>
      </c>
      <c r="W286">
        <v>152.91179296180999</v>
      </c>
      <c r="X286">
        <v>0.11751069267305</v>
      </c>
      <c r="Y286">
        <v>0.14611701438334601</v>
      </c>
      <c r="Z286">
        <v>0.26795057044202703</v>
      </c>
      <c r="AA286">
        <v>159.17216901570001</v>
      </c>
      <c r="AB286">
        <v>8.4069243231784103</v>
      </c>
      <c r="AC286">
        <v>1.5409269069851099</v>
      </c>
      <c r="AD286">
        <v>3.7260656128513698</v>
      </c>
      <c r="AE286">
        <v>0.97759381130504996</v>
      </c>
      <c r="AF286">
        <v>30.55</v>
      </c>
      <c r="AG286">
        <v>0.104742580766972</v>
      </c>
      <c r="AH286">
        <v>53.906999999999996</v>
      </c>
      <c r="AI286">
        <v>3.5073757713257798</v>
      </c>
      <c r="AJ286">
        <v>452863.34100000001</v>
      </c>
      <c r="AK286">
        <v>0.522253332642585</v>
      </c>
      <c r="AL286">
        <v>32136643.469500002</v>
      </c>
      <c r="AM286">
        <v>2332.28712215</v>
      </c>
    </row>
    <row r="287" spans="1:39" ht="14.5" x14ac:dyDescent="0.35">
      <c r="A287" t="s">
        <v>459</v>
      </c>
      <c r="B287">
        <v>1699828.1</v>
      </c>
      <c r="C287">
        <v>0.42764178009548398</v>
      </c>
      <c r="D287">
        <v>1801583.15</v>
      </c>
      <c r="E287">
        <v>2.67440944217763E-3</v>
      </c>
      <c r="F287">
        <v>0.78750930614121994</v>
      </c>
      <c r="G287">
        <v>125.8</v>
      </c>
      <c r="H287">
        <v>84.142257900000004</v>
      </c>
      <c r="I287">
        <v>2.069</v>
      </c>
      <c r="J287">
        <v>-21.611856849999999</v>
      </c>
      <c r="K287">
        <v>12826.445594664299</v>
      </c>
      <c r="L287">
        <v>4140.3530043500004</v>
      </c>
      <c r="M287">
        <v>4913.8593241400904</v>
      </c>
      <c r="N287">
        <v>0.17448159313735001</v>
      </c>
      <c r="O287">
        <v>0.13256578522974699</v>
      </c>
      <c r="P287">
        <v>1.5127875614517301E-2</v>
      </c>
      <c r="Q287">
        <v>10807.393750998999</v>
      </c>
      <c r="R287">
        <v>254.602</v>
      </c>
      <c r="S287">
        <v>72888.318300720304</v>
      </c>
      <c r="T287">
        <v>14.9278088938814</v>
      </c>
      <c r="U287">
        <v>16.2620600166142</v>
      </c>
      <c r="V287">
        <v>25.9115</v>
      </c>
      <c r="W287">
        <v>159.78824091040701</v>
      </c>
      <c r="X287">
        <v>0.11623661378052599</v>
      </c>
      <c r="Y287">
        <v>0.15468947037627701</v>
      </c>
      <c r="Z287">
        <v>0.276991927963194</v>
      </c>
      <c r="AA287">
        <v>1744.1946960591899</v>
      </c>
      <c r="AB287">
        <v>0.65324181977168605</v>
      </c>
      <c r="AC287">
        <v>0.111062782194496</v>
      </c>
      <c r="AD287">
        <v>0.31999947982310101</v>
      </c>
      <c r="AE287">
        <v>0.93929432969190996</v>
      </c>
      <c r="AF287">
        <v>28.25</v>
      </c>
      <c r="AG287">
        <v>9.3807285780948199E-2</v>
      </c>
      <c r="AH287">
        <v>86.867999999999995</v>
      </c>
      <c r="AI287">
        <v>2.9720332124384199</v>
      </c>
      <c r="AJ287">
        <v>966637.43700000003</v>
      </c>
      <c r="AK287">
        <v>0.60131909784445803</v>
      </c>
      <c r="AL287">
        <v>53106012.553000003</v>
      </c>
      <c r="AM287">
        <v>4140.3530043500004</v>
      </c>
    </row>
    <row r="288" spans="1:39" ht="14.5" x14ac:dyDescent="0.35">
      <c r="A288" t="s">
        <v>460</v>
      </c>
      <c r="B288">
        <v>385227.94117647101</v>
      </c>
      <c r="C288">
        <v>0.455568274894598</v>
      </c>
      <c r="D288">
        <v>361586.29411764699</v>
      </c>
      <c r="E288">
        <v>3.1697778769354599E-3</v>
      </c>
      <c r="F288">
        <v>0.78750435621278403</v>
      </c>
      <c r="G288">
        <v>57.705882352941202</v>
      </c>
      <c r="H288">
        <v>22.988119705882401</v>
      </c>
      <c r="I288">
        <v>0</v>
      </c>
      <c r="J288">
        <v>-10.9844674705882</v>
      </c>
      <c r="K288">
        <v>15563.144186380699</v>
      </c>
      <c r="L288">
        <v>2978.8694142941199</v>
      </c>
      <c r="M288">
        <v>3491.8883227246602</v>
      </c>
      <c r="N288">
        <v>6.3160828926491303E-2</v>
      </c>
      <c r="O288">
        <v>0.120742113348335</v>
      </c>
      <c r="P288">
        <v>1.9669946970686299E-2</v>
      </c>
      <c r="Q288">
        <v>13276.648598797199</v>
      </c>
      <c r="R288">
        <v>200.15647058823501</v>
      </c>
      <c r="S288">
        <v>80844.7284124773</v>
      </c>
      <c r="T288">
        <v>15.9851410367183</v>
      </c>
      <c r="U288">
        <v>14.882703544579799</v>
      </c>
      <c r="V288">
        <v>19.847647058823501</v>
      </c>
      <c r="W288">
        <v>150.086778823983</v>
      </c>
      <c r="X288">
        <v>0.118791620958152</v>
      </c>
      <c r="Y288">
        <v>0.13584689272807399</v>
      </c>
      <c r="Z288">
        <v>0.25989500757605999</v>
      </c>
      <c r="AA288">
        <v>180.47658413317299</v>
      </c>
      <c r="AB288">
        <v>7.6944020756115599</v>
      </c>
      <c r="AC288">
        <v>1.30492240965701</v>
      </c>
      <c r="AD288">
        <v>3.3124825868006602</v>
      </c>
      <c r="AE288">
        <v>0.89243953675233101</v>
      </c>
      <c r="AF288">
        <v>15.823529411764699</v>
      </c>
      <c r="AG288">
        <v>0.15285200499412499</v>
      </c>
      <c r="AH288">
        <v>100.595714285714</v>
      </c>
      <c r="AI288">
        <v>3.93607463433412</v>
      </c>
      <c r="AJ288">
        <v>549736.981333334</v>
      </c>
      <c r="AK288">
        <v>0.43069132082729999</v>
      </c>
      <c r="AL288">
        <v>46360574.207058802</v>
      </c>
      <c r="AM288">
        <v>2978.8694142941199</v>
      </c>
    </row>
    <row r="289" spans="1:39" ht="14.5" x14ac:dyDescent="0.35">
      <c r="A289" t="s">
        <v>461</v>
      </c>
      <c r="B289">
        <v>537442.65</v>
      </c>
      <c r="C289">
        <v>0.50060202743176097</v>
      </c>
      <c r="D289">
        <v>538924.25</v>
      </c>
      <c r="E289">
        <v>4.3037429554660198E-3</v>
      </c>
      <c r="F289">
        <v>0.70925438327707602</v>
      </c>
      <c r="G289">
        <v>45.842105263157897</v>
      </c>
      <c r="H289">
        <v>132.08547160000001</v>
      </c>
      <c r="I289">
        <v>53.584573800000001</v>
      </c>
      <c r="J289">
        <v>19.144807050000001</v>
      </c>
      <c r="K289">
        <v>17003.300545653699</v>
      </c>
      <c r="L289">
        <v>1614.97416165</v>
      </c>
      <c r="M289">
        <v>2167.7396807862801</v>
      </c>
      <c r="N289">
        <v>0.66158838706024803</v>
      </c>
      <c r="O289">
        <v>0.17203595753887499</v>
      </c>
      <c r="P289">
        <v>5.3655234063601898E-2</v>
      </c>
      <c r="Q289">
        <v>12667.5224370298</v>
      </c>
      <c r="R289">
        <v>125.434</v>
      </c>
      <c r="S289">
        <v>67010.813395889505</v>
      </c>
      <c r="T289">
        <v>12.976944050257501</v>
      </c>
      <c r="U289">
        <v>12.8750909773267</v>
      </c>
      <c r="V289">
        <v>19.826000000000001</v>
      </c>
      <c r="W289">
        <v>81.457387352466498</v>
      </c>
      <c r="X289">
        <v>0.119538619259493</v>
      </c>
      <c r="Y289">
        <v>0.134454408102159</v>
      </c>
      <c r="Z289">
        <v>0.25927217391882801</v>
      </c>
      <c r="AA289">
        <v>190.44146792154999</v>
      </c>
      <c r="AB289">
        <v>8.46277950617778</v>
      </c>
      <c r="AC289">
        <v>1.4585786845767801</v>
      </c>
      <c r="AD289">
        <v>3.56495691626345</v>
      </c>
      <c r="AE289">
        <v>0.79622962176379097</v>
      </c>
      <c r="AF289">
        <v>10.9</v>
      </c>
      <c r="AG289">
        <v>0.11913381786593399</v>
      </c>
      <c r="AH289">
        <v>70.914736842105299</v>
      </c>
      <c r="AI289">
        <v>3.1923371504777198</v>
      </c>
      <c r="AJ289">
        <v>251896.35289473701</v>
      </c>
      <c r="AK289">
        <v>0.51149528350515505</v>
      </c>
      <c r="AL289">
        <v>27459891.044</v>
      </c>
      <c r="AM289">
        <v>1614.97416165</v>
      </c>
    </row>
    <row r="290" spans="1:39" ht="14.5" x14ac:dyDescent="0.35">
      <c r="A290" t="s">
        <v>462</v>
      </c>
      <c r="B290">
        <v>3144136.8</v>
      </c>
      <c r="C290">
        <v>0.40145104819572403</v>
      </c>
      <c r="D290">
        <v>2763159.5</v>
      </c>
      <c r="E290">
        <v>2.6993605442040898E-3</v>
      </c>
      <c r="F290">
        <v>0.80719106085694003</v>
      </c>
      <c r="G290">
        <v>146</v>
      </c>
      <c r="H290">
        <v>100.35242125000001</v>
      </c>
      <c r="I290">
        <v>1.4910000000000001</v>
      </c>
      <c r="J290">
        <v>-16.65682</v>
      </c>
      <c r="K290">
        <v>14423.210967090101</v>
      </c>
      <c r="L290">
        <v>5838.2807848499997</v>
      </c>
      <c r="M290">
        <v>7021.1297365663704</v>
      </c>
      <c r="N290">
        <v>0.129267464055241</v>
      </c>
      <c r="O290">
        <v>0.12736740121845699</v>
      </c>
      <c r="P290">
        <v>4.8304190598678999E-2</v>
      </c>
      <c r="Q290">
        <v>11993.3342075204</v>
      </c>
      <c r="R290">
        <v>367.26150000000001</v>
      </c>
      <c r="S290">
        <v>80855.084309136699</v>
      </c>
      <c r="T290">
        <v>15.593248952041</v>
      </c>
      <c r="U290">
        <v>15.896795021667099</v>
      </c>
      <c r="V290">
        <v>35.865499999999997</v>
      </c>
      <c r="W290">
        <v>162.78264027686799</v>
      </c>
      <c r="X290">
        <v>0.115416620102261</v>
      </c>
      <c r="Y290">
        <v>0.14702174156945499</v>
      </c>
      <c r="Z290">
        <v>0.26859158854648801</v>
      </c>
      <c r="AA290">
        <v>158.617388256326</v>
      </c>
      <c r="AB290">
        <v>7.0990942514781903</v>
      </c>
      <c r="AC290">
        <v>1.33000754708546</v>
      </c>
      <c r="AD290">
        <v>3.3734757217150202</v>
      </c>
      <c r="AE290">
        <v>0.95147276118650603</v>
      </c>
      <c r="AF290">
        <v>25.1</v>
      </c>
      <c r="AG290">
        <v>0.102957231862313</v>
      </c>
      <c r="AH290">
        <v>130.907894736842</v>
      </c>
      <c r="AI290">
        <v>3.0128947739112601</v>
      </c>
      <c r="AJ290">
        <v>1352169.3884999999</v>
      </c>
      <c r="AK290">
        <v>0.54015225916144005</v>
      </c>
      <c r="AL290">
        <v>84206755.444999993</v>
      </c>
      <c r="AM290">
        <v>5838.2807848499997</v>
      </c>
    </row>
    <row r="291" spans="1:39" ht="14.5" x14ac:dyDescent="0.35">
      <c r="A291" t="s">
        <v>463</v>
      </c>
      <c r="B291">
        <v>103734.7</v>
      </c>
      <c r="C291">
        <v>0.61541256351290796</v>
      </c>
      <c r="D291">
        <v>128830.8</v>
      </c>
      <c r="E291">
        <v>7.6400759387372404E-3</v>
      </c>
      <c r="F291">
        <v>0.66989175643878995</v>
      </c>
      <c r="G291">
        <v>42.947368421052602</v>
      </c>
      <c r="H291">
        <v>21.236935949999999</v>
      </c>
      <c r="I291">
        <v>0.45</v>
      </c>
      <c r="J291">
        <v>45.362346100000003</v>
      </c>
      <c r="K291">
        <v>14369.7835423997</v>
      </c>
      <c r="L291">
        <v>850.55740815000001</v>
      </c>
      <c r="M291">
        <v>1017.88791949621</v>
      </c>
      <c r="N291">
        <v>0.32550770929406098</v>
      </c>
      <c r="O291">
        <v>0.15425775749267401</v>
      </c>
      <c r="P291">
        <v>4.07648733263226E-4</v>
      </c>
      <c r="Q291">
        <v>12007.536008040301</v>
      </c>
      <c r="R291">
        <v>60.73</v>
      </c>
      <c r="S291">
        <v>59043.084908611898</v>
      </c>
      <c r="T291">
        <v>14.874032603326199</v>
      </c>
      <c r="U291">
        <v>14.0055558727153</v>
      </c>
      <c r="V291">
        <v>8.7535000000000007</v>
      </c>
      <c r="W291">
        <v>97.167693853887002</v>
      </c>
      <c r="X291">
        <v>0.117282927068746</v>
      </c>
      <c r="Y291">
        <v>0.182542905297716</v>
      </c>
      <c r="Z291">
        <v>0.30528452416919</v>
      </c>
      <c r="AA291">
        <v>178.63720725268701</v>
      </c>
      <c r="AB291">
        <v>9.4428383940629708</v>
      </c>
      <c r="AC291">
        <v>1.59542574364294</v>
      </c>
      <c r="AD291">
        <v>3.8214775156442098</v>
      </c>
      <c r="AE291">
        <v>1.3745132074173601</v>
      </c>
      <c r="AF291">
        <v>102.65</v>
      </c>
      <c r="AG291">
        <v>1.59707280122189E-2</v>
      </c>
      <c r="AH291">
        <v>4.8680000000000003</v>
      </c>
      <c r="AI291">
        <v>3.0107901927441998</v>
      </c>
      <c r="AJ291">
        <v>197451.33549999999</v>
      </c>
      <c r="AK291">
        <v>0.62859791236668805</v>
      </c>
      <c r="AL291">
        <v>12222325.8455</v>
      </c>
      <c r="AM291">
        <v>850.55740815000001</v>
      </c>
    </row>
    <row r="292" spans="1:39" ht="14.5" x14ac:dyDescent="0.35">
      <c r="A292" t="s">
        <v>464</v>
      </c>
      <c r="B292">
        <v>487521.15</v>
      </c>
      <c r="C292">
        <v>0.540667163753344</v>
      </c>
      <c r="D292">
        <v>404367.6</v>
      </c>
      <c r="E292">
        <v>6.9563833700757903E-3</v>
      </c>
      <c r="F292">
        <v>0.70846725026453705</v>
      </c>
      <c r="G292">
        <v>65.157894736842096</v>
      </c>
      <c r="H292">
        <v>27.418654650000001</v>
      </c>
      <c r="I292">
        <v>1.2367318</v>
      </c>
      <c r="J292">
        <v>55.228756349999998</v>
      </c>
      <c r="K292">
        <v>12899.567234514399</v>
      </c>
      <c r="L292">
        <v>1069.5900907499999</v>
      </c>
      <c r="M292">
        <v>1275.36773407903</v>
      </c>
      <c r="N292">
        <v>0.267849040466627</v>
      </c>
      <c r="O292">
        <v>0.15015367778639799</v>
      </c>
      <c r="P292">
        <v>1.6112543159329E-3</v>
      </c>
      <c r="Q292">
        <v>10818.2518032442</v>
      </c>
      <c r="R292">
        <v>73.236500000000007</v>
      </c>
      <c r="S292">
        <v>58077.923139418199</v>
      </c>
      <c r="T292">
        <v>14.3739801874748</v>
      </c>
      <c r="U292">
        <v>14.6046041352331</v>
      </c>
      <c r="V292">
        <v>10.4985</v>
      </c>
      <c r="W292">
        <v>101.880277253893</v>
      </c>
      <c r="X292">
        <v>0.114157009673819</v>
      </c>
      <c r="Y292">
        <v>0.17489227395682999</v>
      </c>
      <c r="Z292">
        <v>0.29568701291198901</v>
      </c>
      <c r="AA292">
        <v>164.242265816822</v>
      </c>
      <c r="AB292">
        <v>7.9526589881477898</v>
      </c>
      <c r="AC292">
        <v>1.59641812663266</v>
      </c>
      <c r="AD292">
        <v>3.6060013382902998</v>
      </c>
      <c r="AE292">
        <v>1.37082091109983</v>
      </c>
      <c r="AF292">
        <v>100.55</v>
      </c>
      <c r="AG292">
        <v>1.93251043642583E-2</v>
      </c>
      <c r="AH292">
        <v>5.4805000000000001</v>
      </c>
      <c r="AI292">
        <v>3.10885505298481</v>
      </c>
      <c r="AJ292">
        <v>241721.98050000001</v>
      </c>
      <c r="AK292">
        <v>0.63605986930590197</v>
      </c>
      <c r="AL292">
        <v>13797249.289000001</v>
      </c>
      <c r="AM292">
        <v>1069.5900907499999</v>
      </c>
    </row>
    <row r="293" spans="1:39" ht="14.5" x14ac:dyDescent="0.35">
      <c r="A293" t="s">
        <v>465</v>
      </c>
      <c r="B293">
        <v>295411.05</v>
      </c>
      <c r="C293">
        <v>0.668865639616123</v>
      </c>
      <c r="D293">
        <v>214267.75</v>
      </c>
      <c r="E293">
        <v>1.21111221814379E-3</v>
      </c>
      <c r="F293">
        <v>0.72087877023712899</v>
      </c>
      <c r="G293">
        <v>33.5</v>
      </c>
      <c r="H293">
        <v>12.4373761</v>
      </c>
      <c r="I293">
        <v>0.4</v>
      </c>
      <c r="J293">
        <v>43.423867399999999</v>
      </c>
      <c r="K293">
        <v>14788.606811535799</v>
      </c>
      <c r="L293">
        <v>594.690382</v>
      </c>
      <c r="M293">
        <v>697.22134553393596</v>
      </c>
      <c r="N293">
        <v>0.22958577477044201</v>
      </c>
      <c r="O293">
        <v>0.14745030582990001</v>
      </c>
      <c r="P293">
        <v>2.2154536038889601E-3</v>
      </c>
      <c r="Q293">
        <v>12613.8453596326</v>
      </c>
      <c r="R293">
        <v>46.4955</v>
      </c>
      <c r="S293">
        <v>60131.635728188703</v>
      </c>
      <c r="T293">
        <v>16.7080685227603</v>
      </c>
      <c r="U293">
        <v>12.790278241980401</v>
      </c>
      <c r="V293">
        <v>5.9855</v>
      </c>
      <c r="W293">
        <v>99.355171998997605</v>
      </c>
      <c r="X293">
        <v>0.11326566564288799</v>
      </c>
      <c r="Y293">
        <v>0.185956235968263</v>
      </c>
      <c r="Z293">
        <v>0.304341039825892</v>
      </c>
      <c r="AA293">
        <v>180.96929638925999</v>
      </c>
      <c r="AB293">
        <v>8.1608546357717398</v>
      </c>
      <c r="AC293">
        <v>1.6482118170575</v>
      </c>
      <c r="AD293">
        <v>3.7506097851064002</v>
      </c>
      <c r="AE293">
        <v>1.2194949913958399</v>
      </c>
      <c r="AF293">
        <v>73.75</v>
      </c>
      <c r="AG293">
        <v>2.9658774040848199E-2</v>
      </c>
      <c r="AH293">
        <v>4.2430000000000003</v>
      </c>
      <c r="AI293">
        <v>3.2984800141369202</v>
      </c>
      <c r="AJ293">
        <v>130976.51700000001</v>
      </c>
      <c r="AK293">
        <v>0.64514336731875299</v>
      </c>
      <c r="AL293">
        <v>8794642.2339999992</v>
      </c>
      <c r="AM293">
        <v>594.690382</v>
      </c>
    </row>
    <row r="294" spans="1:39" ht="14.5" x14ac:dyDescent="0.35">
      <c r="A294" t="s">
        <v>466</v>
      </c>
      <c r="B294">
        <v>650636.4</v>
      </c>
      <c r="C294">
        <v>0.61163132833741995</v>
      </c>
      <c r="D294">
        <v>769042.25</v>
      </c>
      <c r="E294">
        <v>1.98744651009516E-3</v>
      </c>
      <c r="F294">
        <v>0.69856825180955695</v>
      </c>
      <c r="G294">
        <v>39.235294117647101</v>
      </c>
      <c r="H294">
        <v>36.084705450000001</v>
      </c>
      <c r="I294">
        <v>10.27073395</v>
      </c>
      <c r="J294">
        <v>-30.552043350000002</v>
      </c>
      <c r="K294">
        <v>14547.343633181101</v>
      </c>
      <c r="L294">
        <v>1005.0747683</v>
      </c>
      <c r="M294">
        <v>1277.10463113725</v>
      </c>
      <c r="N294">
        <v>0.48827395575760602</v>
      </c>
      <c r="O294">
        <v>0.17546719812526401</v>
      </c>
      <c r="P294">
        <v>1.1604650487573099E-2</v>
      </c>
      <c r="Q294">
        <v>11448.6845282833</v>
      </c>
      <c r="R294">
        <v>78.738500000000002</v>
      </c>
      <c r="S294">
        <v>56601.787969036697</v>
      </c>
      <c r="T294">
        <v>14.0090298900792</v>
      </c>
      <c r="U294">
        <v>12.764718254729299</v>
      </c>
      <c r="V294">
        <v>9.9939999999999998</v>
      </c>
      <c r="W294">
        <v>100.56781752051199</v>
      </c>
      <c r="X294">
        <v>0.11221485447469901</v>
      </c>
      <c r="Y294">
        <v>0.19401115919918399</v>
      </c>
      <c r="Z294">
        <v>0.31112998657914698</v>
      </c>
      <c r="AA294">
        <v>189.39421822514799</v>
      </c>
      <c r="AB294">
        <v>8.4742184918889905</v>
      </c>
      <c r="AC294">
        <v>1.6608344603920999</v>
      </c>
      <c r="AD294">
        <v>3.80042392031535</v>
      </c>
      <c r="AE294">
        <v>1.34196998218716</v>
      </c>
      <c r="AF294">
        <v>104.5</v>
      </c>
      <c r="AG294">
        <v>2.6174738078928499E-2</v>
      </c>
      <c r="AH294">
        <v>5.8719999999999999</v>
      </c>
      <c r="AI294">
        <v>3.19811252070645</v>
      </c>
      <c r="AJ294">
        <v>192857.11600000001</v>
      </c>
      <c r="AK294">
        <v>0.60242201452413802</v>
      </c>
      <c r="AL294">
        <v>14621168.031500001</v>
      </c>
      <c r="AM294">
        <v>1005.0747683</v>
      </c>
    </row>
    <row r="295" spans="1:39" ht="14.5" x14ac:dyDescent="0.35">
      <c r="A295" t="s">
        <v>467</v>
      </c>
      <c r="B295">
        <v>333436.2</v>
      </c>
      <c r="C295">
        <v>0.65126845205024397</v>
      </c>
      <c r="D295">
        <v>343742.3</v>
      </c>
      <c r="E295">
        <v>3.4467277691933298E-3</v>
      </c>
      <c r="F295">
        <v>0.68676892002488099</v>
      </c>
      <c r="G295">
        <v>38.526315789473699</v>
      </c>
      <c r="H295">
        <v>19.79173595</v>
      </c>
      <c r="I295">
        <v>0.45</v>
      </c>
      <c r="J295">
        <v>54.163889050000002</v>
      </c>
      <c r="K295">
        <v>14309.7384401772</v>
      </c>
      <c r="L295">
        <v>853.93423059999998</v>
      </c>
      <c r="M295">
        <v>1018.0848412563601</v>
      </c>
      <c r="N295">
        <v>0.32021741839283002</v>
      </c>
      <c r="O295">
        <v>0.15410917929538301</v>
      </c>
      <c r="P295">
        <v>6.69390779191935E-4</v>
      </c>
      <c r="Q295">
        <v>12002.5119614988</v>
      </c>
      <c r="R295">
        <v>61.230499999999999</v>
      </c>
      <c r="S295">
        <v>59011.979511844598</v>
      </c>
      <c r="T295">
        <v>14.6797756020284</v>
      </c>
      <c r="U295">
        <v>13.946223378871601</v>
      </c>
      <c r="V295">
        <v>8.4909999999999997</v>
      </c>
      <c r="W295">
        <v>100.569335837946</v>
      </c>
      <c r="X295">
        <v>0.117419414263044</v>
      </c>
      <c r="Y295">
        <v>0.18209292921480399</v>
      </c>
      <c r="Z295">
        <v>0.30551600244771498</v>
      </c>
      <c r="AA295">
        <v>179.05489031932501</v>
      </c>
      <c r="AB295">
        <v>9.3523106177784197</v>
      </c>
      <c r="AC295">
        <v>1.57319539885586</v>
      </c>
      <c r="AD295">
        <v>3.8163883941972898</v>
      </c>
      <c r="AE295">
        <v>1.37958283756406</v>
      </c>
      <c r="AF295">
        <v>104.05</v>
      </c>
      <c r="AG295">
        <v>1.40628649967413E-2</v>
      </c>
      <c r="AH295">
        <v>4.9275000000000002</v>
      </c>
      <c r="AI295">
        <v>3.0174770434972502</v>
      </c>
      <c r="AJ295">
        <v>199178.4535</v>
      </c>
      <c r="AK295">
        <v>0.62790159646127097</v>
      </c>
      <c r="AL295">
        <v>12219575.484999999</v>
      </c>
      <c r="AM295">
        <v>853.93423059999998</v>
      </c>
    </row>
    <row r="296" spans="1:39" ht="14.5" x14ac:dyDescent="0.35">
      <c r="A296" t="s">
        <v>468</v>
      </c>
      <c r="B296">
        <v>233546.35</v>
      </c>
      <c r="C296">
        <v>0.37557479732781701</v>
      </c>
      <c r="D296">
        <v>157225.60000000001</v>
      </c>
      <c r="E296">
        <v>4.0186593001979897E-3</v>
      </c>
      <c r="F296">
        <v>0.69362240470345804</v>
      </c>
      <c r="G296">
        <v>44.95</v>
      </c>
      <c r="H296">
        <v>20.7288189</v>
      </c>
      <c r="I296">
        <v>3.383</v>
      </c>
      <c r="J296">
        <v>53.074589899999999</v>
      </c>
      <c r="K296">
        <v>13487.7863110994</v>
      </c>
      <c r="L296">
        <v>889.11548455000002</v>
      </c>
      <c r="M296">
        <v>1042.2692589646399</v>
      </c>
      <c r="N296">
        <v>0.24437146155425099</v>
      </c>
      <c r="O296">
        <v>0.13827970132836701</v>
      </c>
      <c r="P296">
        <v>6.2079488501919199E-3</v>
      </c>
      <c r="Q296">
        <v>11505.855668632799</v>
      </c>
      <c r="R296">
        <v>60.723500000000001</v>
      </c>
      <c r="S296">
        <v>63338.151028843902</v>
      </c>
      <c r="T296">
        <v>17.769891392953301</v>
      </c>
      <c r="U296">
        <v>14.6420328958311</v>
      </c>
      <c r="V296">
        <v>9.6560000000000006</v>
      </c>
      <c r="W296">
        <v>92.0790684082436</v>
      </c>
      <c r="X296">
        <v>0.12035145833088901</v>
      </c>
      <c r="Y296">
        <v>0.155519430987058</v>
      </c>
      <c r="Z296">
        <v>0.28429596727142298</v>
      </c>
      <c r="AA296">
        <v>175.46803841681</v>
      </c>
      <c r="AB296">
        <v>7.8263965474306803</v>
      </c>
      <c r="AC296">
        <v>1.6899552404360301</v>
      </c>
      <c r="AD296">
        <v>3.3410306493726298</v>
      </c>
      <c r="AE296">
        <v>1.1443893306539299</v>
      </c>
      <c r="AF296">
        <v>68.650000000000006</v>
      </c>
      <c r="AG296">
        <v>3.2486972099172701E-2</v>
      </c>
      <c r="AH296">
        <v>5.9357894736842098</v>
      </c>
      <c r="AI296">
        <v>3.0622406196499101</v>
      </c>
      <c r="AJ296">
        <v>207229.9425</v>
      </c>
      <c r="AK296">
        <v>0.60389136844064495</v>
      </c>
      <c r="AL296">
        <v>11992199.661499999</v>
      </c>
      <c r="AM296">
        <v>889.11548455000002</v>
      </c>
    </row>
    <row r="297" spans="1:39" ht="14.5" x14ac:dyDescent="0.35">
      <c r="A297" t="s">
        <v>469</v>
      </c>
      <c r="B297">
        <v>632635.05000000005</v>
      </c>
      <c r="C297">
        <v>0.63116401672768196</v>
      </c>
      <c r="D297">
        <v>608937.85</v>
      </c>
      <c r="E297">
        <v>1.6052382753458301E-3</v>
      </c>
      <c r="F297">
        <v>0.70524931231611498</v>
      </c>
      <c r="G297">
        <v>37.85</v>
      </c>
      <c r="H297">
        <v>14.06874225</v>
      </c>
      <c r="I297">
        <v>0.65</v>
      </c>
      <c r="J297">
        <v>43.498771949999998</v>
      </c>
      <c r="K297">
        <v>14049.496862845101</v>
      </c>
      <c r="L297">
        <v>848.71880529999999</v>
      </c>
      <c r="M297">
        <v>997.32963568721595</v>
      </c>
      <c r="N297">
        <v>0.25825903465462002</v>
      </c>
      <c r="O297">
        <v>0.148383122670983</v>
      </c>
      <c r="P297">
        <v>2.9331498659559601E-3</v>
      </c>
      <c r="Q297">
        <v>11955.9990657288</v>
      </c>
      <c r="R297">
        <v>61.448500000000003</v>
      </c>
      <c r="S297">
        <v>61897.313343694303</v>
      </c>
      <c r="T297">
        <v>15.4308079123168</v>
      </c>
      <c r="U297">
        <v>13.811871816236399</v>
      </c>
      <c r="V297">
        <v>8.9535</v>
      </c>
      <c r="W297">
        <v>94.791847355782707</v>
      </c>
      <c r="X297">
        <v>0.116366834858674</v>
      </c>
      <c r="Y297">
        <v>0.17400252908533501</v>
      </c>
      <c r="Z297">
        <v>0.29704576248113601</v>
      </c>
      <c r="AA297">
        <v>183.975127009007</v>
      </c>
      <c r="AB297">
        <v>8.0390306010862496</v>
      </c>
      <c r="AC297">
        <v>1.7202862789690101</v>
      </c>
      <c r="AD297">
        <v>3.2545389118895098</v>
      </c>
      <c r="AE297">
        <v>1.3296407237032499</v>
      </c>
      <c r="AF297">
        <v>108.5</v>
      </c>
      <c r="AG297">
        <v>2.5509198573464599E-2</v>
      </c>
      <c r="AH297">
        <v>4.1352631578947401</v>
      </c>
      <c r="AI297">
        <v>3.1748329079296602</v>
      </c>
      <c r="AJ297">
        <v>197693.67199999999</v>
      </c>
      <c r="AK297">
        <v>0.63490535115530899</v>
      </c>
      <c r="AL297">
        <v>11924072.192500001</v>
      </c>
      <c r="AM297">
        <v>848.71880529999999</v>
      </c>
    </row>
    <row r="298" spans="1:39" ht="14.5" x14ac:dyDescent="0.35">
      <c r="A298" t="s">
        <v>470</v>
      </c>
      <c r="B298">
        <v>521260.95</v>
      </c>
      <c r="C298">
        <v>0.41831187836475198</v>
      </c>
      <c r="D298">
        <v>474894.6</v>
      </c>
      <c r="E298">
        <v>1.95009984259899E-3</v>
      </c>
      <c r="F298">
        <v>0.73225073293782195</v>
      </c>
      <c r="G298">
        <v>57.578947368421098</v>
      </c>
      <c r="H298">
        <v>22.0085823</v>
      </c>
      <c r="I298">
        <v>0.248</v>
      </c>
      <c r="J298">
        <v>50.488171399999999</v>
      </c>
      <c r="K298">
        <v>13386.0443947734</v>
      </c>
      <c r="L298">
        <v>1032.4061025000001</v>
      </c>
      <c r="M298">
        <v>1214.8826120230001</v>
      </c>
      <c r="N298">
        <v>0.242662608873915</v>
      </c>
      <c r="O298">
        <v>0.14544401387825001</v>
      </c>
      <c r="P298">
        <v>3.7883490716774399E-3</v>
      </c>
      <c r="Q298">
        <v>11375.447952528901</v>
      </c>
      <c r="R298">
        <v>71.477999999999994</v>
      </c>
      <c r="S298">
        <v>63589.0857886343</v>
      </c>
      <c r="T298">
        <v>16.426732700970899</v>
      </c>
      <c r="U298">
        <v>14.4436904012423</v>
      </c>
      <c r="V298">
        <v>11.211499999999999</v>
      </c>
      <c r="W298">
        <v>92.0845651786113</v>
      </c>
      <c r="X298">
        <v>0.118262516415158</v>
      </c>
      <c r="Y298">
        <v>0.168086485637162</v>
      </c>
      <c r="Z298">
        <v>0.29354295930001001</v>
      </c>
      <c r="AA298">
        <v>170.09527508096099</v>
      </c>
      <c r="AB298">
        <v>7.4159874526927698</v>
      </c>
      <c r="AC298">
        <v>1.60584495585038</v>
      </c>
      <c r="AD298">
        <v>3.2255393337638401</v>
      </c>
      <c r="AE298">
        <v>1.22991029636769</v>
      </c>
      <c r="AF298">
        <v>87.6</v>
      </c>
      <c r="AG298">
        <v>2.5418222675702599E-2</v>
      </c>
      <c r="AH298">
        <v>5.7211111111111101</v>
      </c>
      <c r="AI298">
        <v>3.11491296335215</v>
      </c>
      <c r="AJ298">
        <v>226882.5295</v>
      </c>
      <c r="AK298">
        <v>0.60643798623592304</v>
      </c>
      <c r="AL298">
        <v>13819833.921499999</v>
      </c>
      <c r="AM298">
        <v>1032.4061025000001</v>
      </c>
    </row>
    <row r="299" spans="1:39" ht="14.5" x14ac:dyDescent="0.35">
      <c r="A299" t="s">
        <v>471</v>
      </c>
      <c r="B299">
        <v>1136645.05</v>
      </c>
      <c r="C299">
        <v>0.50132522980550598</v>
      </c>
      <c r="D299">
        <v>1214864.8500000001</v>
      </c>
      <c r="E299">
        <v>1.2452620967134101E-3</v>
      </c>
      <c r="F299">
        <v>0.78337897562948899</v>
      </c>
      <c r="G299">
        <v>147.947368421053</v>
      </c>
      <c r="H299">
        <v>56.597890849999999</v>
      </c>
      <c r="I299">
        <v>0.93200000000000005</v>
      </c>
      <c r="J299">
        <v>-3.9857257499999599</v>
      </c>
      <c r="K299">
        <v>12519.5256144018</v>
      </c>
      <c r="L299">
        <v>2827.92098055</v>
      </c>
      <c r="M299">
        <v>3307.7801436269701</v>
      </c>
      <c r="N299">
        <v>0.14932247023672901</v>
      </c>
      <c r="O299">
        <v>0.123140019910412</v>
      </c>
      <c r="P299">
        <v>1.7113062717398798E-2</v>
      </c>
      <c r="Q299">
        <v>10703.319934885199</v>
      </c>
      <c r="R299">
        <v>165.59100000000001</v>
      </c>
      <c r="S299">
        <v>71013.9019300566</v>
      </c>
      <c r="T299">
        <v>15.0627147610679</v>
      </c>
      <c r="U299">
        <v>17.0777456537493</v>
      </c>
      <c r="V299">
        <v>17.172000000000001</v>
      </c>
      <c r="W299">
        <v>164.682097632774</v>
      </c>
      <c r="X299">
        <v>0.112466981892441</v>
      </c>
      <c r="Y299">
        <v>0.16080245524032999</v>
      </c>
      <c r="Z299">
        <v>0.27825595997202301</v>
      </c>
      <c r="AA299">
        <v>158.17351442154001</v>
      </c>
      <c r="AB299">
        <v>7.7355463621685701</v>
      </c>
      <c r="AC299">
        <v>1.3680642739964199</v>
      </c>
      <c r="AD299">
        <v>3.0883827913209498</v>
      </c>
      <c r="AE299">
        <v>1.18143220950535</v>
      </c>
      <c r="AF299">
        <v>75.7</v>
      </c>
      <c r="AG299">
        <v>4.9663926400726303E-2</v>
      </c>
      <c r="AH299">
        <v>25.291</v>
      </c>
      <c r="AI299">
        <v>3.2104798452085599</v>
      </c>
      <c r="AJ299">
        <v>641768.46849999996</v>
      </c>
      <c r="AK299">
        <v>0.561109403858571</v>
      </c>
      <c r="AL299">
        <v>35404229.151500002</v>
      </c>
      <c r="AM299">
        <v>2827.92098055</v>
      </c>
    </row>
    <row r="300" spans="1:39" ht="14.5" x14ac:dyDescent="0.35">
      <c r="A300" t="s">
        <v>472</v>
      </c>
      <c r="B300">
        <v>920832</v>
      </c>
      <c r="C300">
        <v>0.52419232765664503</v>
      </c>
      <c r="D300">
        <v>924430.55</v>
      </c>
      <c r="E300">
        <v>9.4036781335096503E-4</v>
      </c>
      <c r="F300">
        <v>0.73357418296974697</v>
      </c>
      <c r="G300">
        <v>95.421052631578902</v>
      </c>
      <c r="H300">
        <v>31.880829599999998</v>
      </c>
      <c r="I300">
        <v>0.65</v>
      </c>
      <c r="J300">
        <v>54.814104350000001</v>
      </c>
      <c r="K300">
        <v>12179.276062536601</v>
      </c>
      <c r="L300">
        <v>1807.1376854</v>
      </c>
      <c r="M300">
        <v>2076.0437114255901</v>
      </c>
      <c r="N300">
        <v>0.13845870852647099</v>
      </c>
      <c r="O300">
        <v>0.113576338155202</v>
      </c>
      <c r="P300">
        <v>1.6338841438893699E-2</v>
      </c>
      <c r="Q300">
        <v>10601.717407186101</v>
      </c>
      <c r="R300">
        <v>106.723</v>
      </c>
      <c r="S300">
        <v>66545.488184365095</v>
      </c>
      <c r="T300">
        <v>16.005453369939001</v>
      </c>
      <c r="U300">
        <v>16.9329730742202</v>
      </c>
      <c r="V300">
        <v>12.438000000000001</v>
      </c>
      <c r="W300">
        <v>145.29166147290599</v>
      </c>
      <c r="X300">
        <v>0.113372593030379</v>
      </c>
      <c r="Y300">
        <v>0.167365846701791</v>
      </c>
      <c r="Z300">
        <v>0.28505829773316999</v>
      </c>
      <c r="AA300">
        <v>154.83598856944101</v>
      </c>
      <c r="AB300">
        <v>7.9255447188350496</v>
      </c>
      <c r="AC300">
        <v>1.5912265825428999</v>
      </c>
      <c r="AD300">
        <v>3.1026135882587398</v>
      </c>
      <c r="AE300">
        <v>1.1969886909295999</v>
      </c>
      <c r="AF300">
        <v>78.650000000000006</v>
      </c>
      <c r="AG300">
        <v>5.0168760654464198E-2</v>
      </c>
      <c r="AH300">
        <v>14.6047368421053</v>
      </c>
      <c r="AI300">
        <v>3.0641832532979598</v>
      </c>
      <c r="AJ300">
        <v>435922.07750000001</v>
      </c>
      <c r="AK300">
        <v>0.58754439116026402</v>
      </c>
      <c r="AL300">
        <v>22009628.7535</v>
      </c>
      <c r="AM300">
        <v>1807.1376854</v>
      </c>
    </row>
    <row r="301" spans="1:39" ht="14.5" x14ac:dyDescent="0.35">
      <c r="A301" t="s">
        <v>473</v>
      </c>
      <c r="B301">
        <v>2567365.2857142901</v>
      </c>
      <c r="C301">
        <v>0.42320308910019899</v>
      </c>
      <c r="D301">
        <v>2141356.8571428601</v>
      </c>
      <c r="E301">
        <v>1.5749799226603401E-3</v>
      </c>
      <c r="F301">
        <v>0.81520114439908198</v>
      </c>
      <c r="G301">
        <v>139.28571428571399</v>
      </c>
      <c r="H301">
        <v>77.560297857142899</v>
      </c>
      <c r="I301">
        <v>2.67</v>
      </c>
      <c r="J301">
        <v>-5.82753542857143</v>
      </c>
      <c r="K301">
        <v>15043.001438277901</v>
      </c>
      <c r="L301">
        <v>7533.53490957143</v>
      </c>
      <c r="M301">
        <v>9127.7367805216199</v>
      </c>
      <c r="N301">
        <v>7.9998700546275101E-2</v>
      </c>
      <c r="O301">
        <v>0.12782049094786299</v>
      </c>
      <c r="P301">
        <v>5.9038850559940903E-2</v>
      </c>
      <c r="Q301">
        <v>12415.6709603893</v>
      </c>
      <c r="R301">
        <v>477.97142857142802</v>
      </c>
      <c r="S301">
        <v>82754.710490764599</v>
      </c>
      <c r="T301">
        <v>15.5705660828501</v>
      </c>
      <c r="U301">
        <v>15.7614753921334</v>
      </c>
      <c r="V301">
        <v>49.965714285714299</v>
      </c>
      <c r="W301">
        <v>150.77408613620801</v>
      </c>
      <c r="X301">
        <v>0.11601403333013301</v>
      </c>
      <c r="Y301">
        <v>0.13596578875597701</v>
      </c>
      <c r="Z301">
        <v>0.25725777460407201</v>
      </c>
      <c r="AA301">
        <v>166.38601562067601</v>
      </c>
      <c r="AB301">
        <v>7.2157152300279801</v>
      </c>
      <c r="AC301">
        <v>1.26672616944622</v>
      </c>
      <c r="AD301">
        <v>3.0367050943183802</v>
      </c>
      <c r="AE301">
        <v>0.91840887490203005</v>
      </c>
      <c r="AF301">
        <v>26.428571428571399</v>
      </c>
      <c r="AG301">
        <v>8.2823007811832605E-2</v>
      </c>
      <c r="AH301">
        <v>157.215714285714</v>
      </c>
      <c r="AI301">
        <v>3.2925208683444902</v>
      </c>
      <c r="AJ301">
        <v>1733496.63857143</v>
      </c>
      <c r="AK301">
        <v>0.53069197341304197</v>
      </c>
      <c r="AL301">
        <v>113326976.48</v>
      </c>
      <c r="AM301">
        <v>7533.53490957143</v>
      </c>
    </row>
    <row r="302" spans="1:39" ht="14.5" x14ac:dyDescent="0.35">
      <c r="A302" t="s">
        <v>474</v>
      </c>
      <c r="B302">
        <v>575528.19999999995</v>
      </c>
      <c r="C302">
        <v>0.40583862963967199</v>
      </c>
      <c r="D302">
        <v>462812.5</v>
      </c>
      <c r="E302">
        <v>2.5668387851722498E-3</v>
      </c>
      <c r="F302">
        <v>0.70895014104231202</v>
      </c>
      <c r="G302">
        <v>74.894736842105303</v>
      </c>
      <c r="H302">
        <v>40.528165899999998</v>
      </c>
      <c r="I302">
        <v>6.4065000000000003</v>
      </c>
      <c r="J302">
        <v>73.567193500000002</v>
      </c>
      <c r="K302">
        <v>13194.3181860696</v>
      </c>
      <c r="L302">
        <v>1382.707617</v>
      </c>
      <c r="M302">
        <v>1642.21678880427</v>
      </c>
      <c r="N302">
        <v>0.268091926226801</v>
      </c>
      <c r="O302">
        <v>0.14636124189370101</v>
      </c>
      <c r="P302">
        <v>6.3868218713949597E-3</v>
      </c>
      <c r="Q302">
        <v>11109.303218294101</v>
      </c>
      <c r="R302">
        <v>88.613500000000002</v>
      </c>
      <c r="S302">
        <v>63434.710540719003</v>
      </c>
      <c r="T302">
        <v>16.894716944934999</v>
      </c>
      <c r="U302">
        <v>15.603803224113699</v>
      </c>
      <c r="V302">
        <v>12.247</v>
      </c>
      <c r="W302">
        <v>112.901740589532</v>
      </c>
      <c r="X302">
        <v>0.11888114239129401</v>
      </c>
      <c r="Y302">
        <v>0.16395270235614801</v>
      </c>
      <c r="Z302">
        <v>0.28975566735521602</v>
      </c>
      <c r="AA302">
        <v>157.32707864297501</v>
      </c>
      <c r="AB302">
        <v>7.9866469390199004</v>
      </c>
      <c r="AC302">
        <v>1.62815498809745</v>
      </c>
      <c r="AD302">
        <v>3.7189507181180601</v>
      </c>
      <c r="AE302">
        <v>1.1823982579265799</v>
      </c>
      <c r="AF302">
        <v>80.55</v>
      </c>
      <c r="AG302">
        <v>2.84192554964138E-2</v>
      </c>
      <c r="AH302">
        <v>9.7164999999999999</v>
      </c>
      <c r="AI302">
        <v>3.1248835002613302</v>
      </c>
      <c r="AJ302">
        <v>287139.90100000001</v>
      </c>
      <c r="AK302">
        <v>0.55931564308436199</v>
      </c>
      <c r="AL302">
        <v>18243884.256999999</v>
      </c>
      <c r="AM302">
        <v>1382.707617</v>
      </c>
    </row>
    <row r="303" spans="1:39" ht="14.5" x14ac:dyDescent="0.35">
      <c r="A303" t="s">
        <v>475</v>
      </c>
      <c r="B303">
        <v>667900.6</v>
      </c>
      <c r="C303">
        <v>0.37018702815024301</v>
      </c>
      <c r="D303">
        <v>525941.25</v>
      </c>
      <c r="E303">
        <v>2.4191667382218499E-3</v>
      </c>
      <c r="F303">
        <v>0.68642737749673599</v>
      </c>
      <c r="G303">
        <v>72.052631578947398</v>
      </c>
      <c r="H303">
        <v>37.92089215</v>
      </c>
      <c r="I303">
        <v>5.3094999999999999</v>
      </c>
      <c r="J303">
        <v>39.534067749999998</v>
      </c>
      <c r="K303">
        <v>13122.6014586154</v>
      </c>
      <c r="L303">
        <v>1148.4807309</v>
      </c>
      <c r="M303">
        <v>1359.4559116204</v>
      </c>
      <c r="N303">
        <v>0.27595242464507302</v>
      </c>
      <c r="O303">
        <v>0.144092755191736</v>
      </c>
      <c r="P303">
        <v>5.0614751241361E-3</v>
      </c>
      <c r="Q303">
        <v>11086.093183070599</v>
      </c>
      <c r="R303">
        <v>77.441999999999993</v>
      </c>
      <c r="S303">
        <v>60961.087497740198</v>
      </c>
      <c r="T303">
        <v>16.5414116370962</v>
      </c>
      <c r="U303">
        <v>14.8302049391803</v>
      </c>
      <c r="V303">
        <v>10.7555</v>
      </c>
      <c r="W303">
        <v>106.780784798475</v>
      </c>
      <c r="X303">
        <v>0.11755304221012999</v>
      </c>
      <c r="Y303">
        <v>0.166736699889555</v>
      </c>
      <c r="Z303">
        <v>0.28954344730284698</v>
      </c>
      <c r="AA303">
        <v>162.400983300642</v>
      </c>
      <c r="AB303">
        <v>8.1857960672205508</v>
      </c>
      <c r="AC303">
        <v>1.73836341322708</v>
      </c>
      <c r="AD303">
        <v>3.59444816325174</v>
      </c>
      <c r="AE303">
        <v>1.26223220685756</v>
      </c>
      <c r="AF303">
        <v>79.8</v>
      </c>
      <c r="AG303">
        <v>2.5589678063566001E-2</v>
      </c>
      <c r="AH303">
        <v>7.4535</v>
      </c>
      <c r="AI303">
        <v>2.8629469614532002</v>
      </c>
      <c r="AJ303">
        <v>282320.28149999998</v>
      </c>
      <c r="AK303">
        <v>0.57299055474393501</v>
      </c>
      <c r="AL303">
        <v>15071054.9145</v>
      </c>
      <c r="AM303">
        <v>1148.4807309</v>
      </c>
    </row>
    <row r="304" spans="1:39" ht="14.5" x14ac:dyDescent="0.35">
      <c r="A304" t="s">
        <v>476</v>
      </c>
      <c r="B304">
        <v>470868.25</v>
      </c>
      <c r="C304">
        <v>0.448308299068091</v>
      </c>
      <c r="D304">
        <v>418735.4</v>
      </c>
      <c r="E304">
        <v>5.3924250642355103E-3</v>
      </c>
      <c r="F304">
        <v>0.76181767151103696</v>
      </c>
      <c r="G304">
        <v>67.55</v>
      </c>
      <c r="H304">
        <v>59.385795199999997</v>
      </c>
      <c r="I304">
        <v>10.62790755</v>
      </c>
      <c r="J304">
        <v>-0.23499655000000499</v>
      </c>
      <c r="K304">
        <v>12815.769366685299</v>
      </c>
      <c r="L304">
        <v>1935.0628499500001</v>
      </c>
      <c r="M304">
        <v>2335.8974652985798</v>
      </c>
      <c r="N304">
        <v>0.31356516085029401</v>
      </c>
      <c r="O304">
        <v>0.14328355921729599</v>
      </c>
      <c r="P304">
        <v>2.6260968165097601E-2</v>
      </c>
      <c r="Q304">
        <v>10616.6129136281</v>
      </c>
      <c r="R304">
        <v>125.07250000000001</v>
      </c>
      <c r="S304">
        <v>66165.569433728495</v>
      </c>
      <c r="T304">
        <v>15.379879669791499</v>
      </c>
      <c r="U304">
        <v>15.471529312598699</v>
      </c>
      <c r="V304">
        <v>15.096500000000001</v>
      </c>
      <c r="W304">
        <v>128.179568108502</v>
      </c>
      <c r="X304">
        <v>0.119185303384184</v>
      </c>
      <c r="Y304">
        <v>0.15606491090909899</v>
      </c>
      <c r="Z304">
        <v>0.28041300059243601</v>
      </c>
      <c r="AA304">
        <v>172.385666960956</v>
      </c>
      <c r="AB304">
        <v>7.6747870207517197</v>
      </c>
      <c r="AC304">
        <v>1.43729832923183</v>
      </c>
      <c r="AD304">
        <v>3.64291959190244</v>
      </c>
      <c r="AE304">
        <v>1.10120030352827</v>
      </c>
      <c r="AF304">
        <v>41.4</v>
      </c>
      <c r="AG304">
        <v>4.3447586433326801E-2</v>
      </c>
      <c r="AH304">
        <v>24.337499999999999</v>
      </c>
      <c r="AI304">
        <v>3.2227147791886201</v>
      </c>
      <c r="AJ304">
        <v>355336.63949999999</v>
      </c>
      <c r="AK304">
        <v>0.54868372881399397</v>
      </c>
      <c r="AL304">
        <v>24799319.195</v>
      </c>
      <c r="AM304">
        <v>1935.0628499500001</v>
      </c>
    </row>
    <row r="305" spans="1:39" ht="14.5" x14ac:dyDescent="0.35">
      <c r="A305" t="s">
        <v>477</v>
      </c>
      <c r="B305">
        <v>1227416.6499999999</v>
      </c>
      <c r="C305">
        <v>0.35852613649249099</v>
      </c>
      <c r="D305">
        <v>1123739.6000000001</v>
      </c>
      <c r="E305">
        <v>2.4029202723599998E-3</v>
      </c>
      <c r="F305">
        <v>0.74165699290225096</v>
      </c>
      <c r="G305">
        <v>53.8</v>
      </c>
      <c r="H305">
        <v>62.497171100000003</v>
      </c>
      <c r="I305">
        <v>0.4</v>
      </c>
      <c r="J305">
        <v>51.0908175</v>
      </c>
      <c r="K305">
        <v>11837.0884903313</v>
      </c>
      <c r="L305">
        <v>1942.8252788499999</v>
      </c>
      <c r="M305">
        <v>2372.9377005065699</v>
      </c>
      <c r="N305">
        <v>0.36390554395014402</v>
      </c>
      <c r="O305">
        <v>0.15463730548525301</v>
      </c>
      <c r="P305">
        <v>7.0122775055017402E-3</v>
      </c>
      <c r="Q305">
        <v>9691.5290873799804</v>
      </c>
      <c r="R305">
        <v>123.0145</v>
      </c>
      <c r="S305">
        <v>60531.409573668097</v>
      </c>
      <c r="T305">
        <v>14.664124960878601</v>
      </c>
      <c r="U305">
        <v>15.79346563901</v>
      </c>
      <c r="V305">
        <v>15.452500000000001</v>
      </c>
      <c r="W305">
        <v>125.72886451059701</v>
      </c>
      <c r="X305">
        <v>0.120495977379493</v>
      </c>
      <c r="Y305">
        <v>0.16362419722193899</v>
      </c>
      <c r="Z305">
        <v>0.28946196206677799</v>
      </c>
      <c r="AA305">
        <v>165.82487036132201</v>
      </c>
      <c r="AB305">
        <v>6.65876650357926</v>
      </c>
      <c r="AC305">
        <v>1.3240904743244</v>
      </c>
      <c r="AD305">
        <v>3.2502023923797698</v>
      </c>
      <c r="AE305">
        <v>1.1696039621337599</v>
      </c>
      <c r="AF305">
        <v>42</v>
      </c>
      <c r="AG305">
        <v>2.29329436096588E-2</v>
      </c>
      <c r="AH305">
        <v>29.449000000000002</v>
      </c>
      <c r="AI305">
        <v>3.0981905072539999</v>
      </c>
      <c r="AJ305">
        <v>390472.74050000001</v>
      </c>
      <c r="AK305">
        <v>0.566266394947194</v>
      </c>
      <c r="AL305">
        <v>22997394.747000001</v>
      </c>
      <c r="AM305">
        <v>1942.8252788499999</v>
      </c>
    </row>
    <row r="306" spans="1:39" ht="14.5" x14ac:dyDescent="0.35">
      <c r="A306" t="s">
        <v>478</v>
      </c>
      <c r="B306">
        <v>647337.25</v>
      </c>
      <c r="C306">
        <v>0.44988271634056398</v>
      </c>
      <c r="D306">
        <v>560758.55000000005</v>
      </c>
      <c r="E306">
        <v>6.0160024794965201E-3</v>
      </c>
      <c r="F306">
        <v>0.70867171983520705</v>
      </c>
      <c r="G306">
        <v>86.631578947368396</v>
      </c>
      <c r="H306">
        <v>35.102883149999997</v>
      </c>
      <c r="I306">
        <v>2.1128844999999998</v>
      </c>
      <c r="J306">
        <v>72.543005899999997</v>
      </c>
      <c r="K306">
        <v>12705.0984449359</v>
      </c>
      <c r="L306">
        <v>1470.9655805499999</v>
      </c>
      <c r="M306">
        <v>1764.8850251159799</v>
      </c>
      <c r="N306">
        <v>0.309752937441022</v>
      </c>
      <c r="O306">
        <v>0.14847511263203</v>
      </c>
      <c r="P306">
        <v>1.2554756715038101E-3</v>
      </c>
      <c r="Q306">
        <v>10589.223798741101</v>
      </c>
      <c r="R306">
        <v>93.3095</v>
      </c>
      <c r="S306">
        <v>61254.699971599897</v>
      </c>
      <c r="T306">
        <v>15.7567021578725</v>
      </c>
      <c r="U306">
        <v>15.7643710506433</v>
      </c>
      <c r="V306">
        <v>12.932</v>
      </c>
      <c r="W306">
        <v>113.746178514538</v>
      </c>
      <c r="X306">
        <v>0.115530626959109</v>
      </c>
      <c r="Y306">
        <v>0.166050322067615</v>
      </c>
      <c r="Z306">
        <v>0.30050892080270097</v>
      </c>
      <c r="AA306">
        <v>152.93685520220299</v>
      </c>
      <c r="AB306">
        <v>7.6898955948007002</v>
      </c>
      <c r="AC306">
        <v>1.7601415354443199</v>
      </c>
      <c r="AD306">
        <v>3.53192535856157</v>
      </c>
      <c r="AE306">
        <v>1.4387885152162401</v>
      </c>
      <c r="AF306">
        <v>133.55000000000001</v>
      </c>
      <c r="AG306">
        <v>1.54829584981896E-2</v>
      </c>
      <c r="AH306">
        <v>6.02</v>
      </c>
      <c r="AI306">
        <v>3.3751370369872999</v>
      </c>
      <c r="AJ306">
        <v>331156.87849999999</v>
      </c>
      <c r="AK306">
        <v>0.598739933128841</v>
      </c>
      <c r="AL306">
        <v>18688762.510000002</v>
      </c>
      <c r="AM306">
        <v>1470.9655805499999</v>
      </c>
    </row>
    <row r="307" spans="1:39" ht="14.5" x14ac:dyDescent="0.35">
      <c r="A307" t="s">
        <v>479</v>
      </c>
      <c r="B307">
        <v>427861.25</v>
      </c>
      <c r="C307">
        <v>0.54816162563649196</v>
      </c>
      <c r="D307">
        <v>385228.7</v>
      </c>
      <c r="E307">
        <v>1.2255159504397199E-2</v>
      </c>
      <c r="F307">
        <v>0.68252256951622803</v>
      </c>
      <c r="G307">
        <v>59.421052631578902</v>
      </c>
      <c r="H307">
        <v>34.958879899999999</v>
      </c>
      <c r="I307">
        <v>0.51349999999999996</v>
      </c>
      <c r="J307">
        <v>20.369562649999999</v>
      </c>
      <c r="K307">
        <v>14365.8744336977</v>
      </c>
      <c r="L307">
        <v>877.87420359999999</v>
      </c>
      <c r="M307">
        <v>1057.94107056294</v>
      </c>
      <c r="N307">
        <v>0.33817345154075101</v>
      </c>
      <c r="O307">
        <v>0.15008374424228299</v>
      </c>
      <c r="P307">
        <v>1.47512752361277E-3</v>
      </c>
      <c r="Q307">
        <v>11920.7306800079</v>
      </c>
      <c r="R307">
        <v>66.203000000000003</v>
      </c>
      <c r="S307">
        <v>56806.863080223004</v>
      </c>
      <c r="T307">
        <v>14.455538268658501</v>
      </c>
      <c r="U307">
        <v>13.260338709726099</v>
      </c>
      <c r="V307">
        <v>9.0685000000000002</v>
      </c>
      <c r="W307">
        <v>96.804786193968098</v>
      </c>
      <c r="X307">
        <v>0.114979692732141</v>
      </c>
      <c r="Y307">
        <v>0.17716093583787401</v>
      </c>
      <c r="Z307">
        <v>0.29742104767418298</v>
      </c>
      <c r="AA307">
        <v>196.30899198687899</v>
      </c>
      <c r="AB307">
        <v>8.4870650960399097</v>
      </c>
      <c r="AC307">
        <v>1.60550982797419</v>
      </c>
      <c r="AD307">
        <v>3.28517268151607</v>
      </c>
      <c r="AE307">
        <v>1.25494865919597</v>
      </c>
      <c r="AF307">
        <v>80.25</v>
      </c>
      <c r="AG307">
        <v>6.8038423249182203E-2</v>
      </c>
      <c r="AH307">
        <v>5.9744999999999999</v>
      </c>
      <c r="AI307">
        <v>2.9412776899154198</v>
      </c>
      <c r="AJ307">
        <v>221326.408</v>
      </c>
      <c r="AK307">
        <v>0.63403003394860302</v>
      </c>
      <c r="AL307">
        <v>12611430.577500001</v>
      </c>
      <c r="AM307">
        <v>877.87420359999999</v>
      </c>
    </row>
    <row r="308" spans="1:39" ht="14.5" x14ac:dyDescent="0.35">
      <c r="A308" t="s">
        <v>480</v>
      </c>
      <c r="B308">
        <v>1082597.1000000001</v>
      </c>
      <c r="C308">
        <v>0.53503065881914802</v>
      </c>
      <c r="D308">
        <v>1122980.6499999999</v>
      </c>
      <c r="E308">
        <v>8.3894446127887902E-4</v>
      </c>
      <c r="F308">
        <v>0.74556615339494303</v>
      </c>
      <c r="G308">
        <v>110.26315789473701</v>
      </c>
      <c r="H308">
        <v>36.509772400000003</v>
      </c>
      <c r="I308">
        <v>0.73199999999999998</v>
      </c>
      <c r="J308">
        <v>51.444551699999998</v>
      </c>
      <c r="K308">
        <v>12322.268913600001</v>
      </c>
      <c r="L308">
        <v>2019.14716015</v>
      </c>
      <c r="M308">
        <v>2342.4850645532802</v>
      </c>
      <c r="N308">
        <v>0.164296189498816</v>
      </c>
      <c r="O308">
        <v>0.12322517811505899</v>
      </c>
      <c r="P308">
        <v>1.47225108138188E-2</v>
      </c>
      <c r="Q308">
        <v>10621.4014594986</v>
      </c>
      <c r="R308">
        <v>120.041</v>
      </c>
      <c r="S308">
        <v>67948.930569555407</v>
      </c>
      <c r="T308">
        <v>15.677143642588801</v>
      </c>
      <c r="U308">
        <v>16.820479337476399</v>
      </c>
      <c r="V308">
        <v>13.97</v>
      </c>
      <c r="W308">
        <v>144.53451396922</v>
      </c>
      <c r="X308">
        <v>0.112125862991463</v>
      </c>
      <c r="Y308">
        <v>0.16316836551060299</v>
      </c>
      <c r="Z308">
        <v>0.27937883246334999</v>
      </c>
      <c r="AA308">
        <v>162.61476948297701</v>
      </c>
      <c r="AB308">
        <v>7.4801371004694301</v>
      </c>
      <c r="AC308">
        <v>1.5398871531201399</v>
      </c>
      <c r="AD308">
        <v>3.04850329449541</v>
      </c>
      <c r="AE308">
        <v>1.2535506805858501</v>
      </c>
      <c r="AF308">
        <v>91.9</v>
      </c>
      <c r="AG308">
        <v>4.1526810995719199E-2</v>
      </c>
      <c r="AH308">
        <v>14.5905263157895</v>
      </c>
      <c r="AI308">
        <v>3.17056680943762</v>
      </c>
      <c r="AJ308">
        <v>446484.92550000001</v>
      </c>
      <c r="AK308">
        <v>0.57960348077615198</v>
      </c>
      <c r="AL308">
        <v>24880474.283500001</v>
      </c>
      <c r="AM308">
        <v>2019.14716015</v>
      </c>
    </row>
    <row r="309" spans="1:39" ht="14.5" x14ac:dyDescent="0.35">
      <c r="A309" t="s">
        <v>481</v>
      </c>
      <c r="B309">
        <v>1187352.55</v>
      </c>
      <c r="C309">
        <v>0.43256380608557299</v>
      </c>
      <c r="D309">
        <v>995654.8</v>
      </c>
      <c r="E309">
        <v>6.43238487259685E-3</v>
      </c>
      <c r="F309">
        <v>0.71036568747107698</v>
      </c>
      <c r="G309">
        <v>93.7222222222222</v>
      </c>
      <c r="H309">
        <v>43.93866225</v>
      </c>
      <c r="I309">
        <v>2.8628844999999998</v>
      </c>
      <c r="J309">
        <v>51.596062400000001</v>
      </c>
      <c r="K309">
        <v>12698.346067976499</v>
      </c>
      <c r="L309">
        <v>1521.9282922</v>
      </c>
      <c r="M309">
        <v>1835.1445373498</v>
      </c>
      <c r="N309">
        <v>0.31084805902131801</v>
      </c>
      <c r="O309">
        <v>0.15112227351889901</v>
      </c>
      <c r="P309">
        <v>1.2644567486278799E-3</v>
      </c>
      <c r="Q309">
        <v>10531.0354316338</v>
      </c>
      <c r="R309">
        <v>97.947999999999993</v>
      </c>
      <c r="S309">
        <v>60767.432065994202</v>
      </c>
      <c r="T309">
        <v>15.675154163433699</v>
      </c>
      <c r="U309">
        <v>15.5381252521746</v>
      </c>
      <c r="V309">
        <v>13.7705</v>
      </c>
      <c r="W309">
        <v>110.520917337787</v>
      </c>
      <c r="X309">
        <v>0.11833517615606499</v>
      </c>
      <c r="Y309">
        <v>0.15940176847105</v>
      </c>
      <c r="Z309">
        <v>0.296150624915681</v>
      </c>
      <c r="AA309">
        <v>170.367290843376</v>
      </c>
      <c r="AB309">
        <v>7.2172041962799502</v>
      </c>
      <c r="AC309">
        <v>1.6538856586606001</v>
      </c>
      <c r="AD309">
        <v>3.49892865737863</v>
      </c>
      <c r="AE309">
        <v>1.41596643701813</v>
      </c>
      <c r="AF309">
        <v>131.35</v>
      </c>
      <c r="AG309">
        <v>1.99126560715682E-2</v>
      </c>
      <c r="AH309">
        <v>6.609</v>
      </c>
      <c r="AI309">
        <v>3.4073696581264299</v>
      </c>
      <c r="AJ309">
        <v>371172.92599999998</v>
      </c>
      <c r="AK309">
        <v>0.61812574243933605</v>
      </c>
      <c r="AL309">
        <v>19325972.145</v>
      </c>
      <c r="AM309">
        <v>1521.9282922</v>
      </c>
    </row>
    <row r="310" spans="1:39" ht="14.5" x14ac:dyDescent="0.35">
      <c r="A310" t="s">
        <v>482</v>
      </c>
      <c r="B310">
        <v>653663.15</v>
      </c>
      <c r="C310">
        <v>0.53432683113480295</v>
      </c>
      <c r="D310">
        <v>607865.19999999995</v>
      </c>
      <c r="E310">
        <v>3.0707752417538201E-3</v>
      </c>
      <c r="F310">
        <v>0.71469719957375499</v>
      </c>
      <c r="G310">
        <v>74.736842105263193</v>
      </c>
      <c r="H310">
        <v>48.203565500000003</v>
      </c>
      <c r="I310">
        <v>3.7214999999999998</v>
      </c>
      <c r="J310">
        <v>46.658979600000002</v>
      </c>
      <c r="K310">
        <v>12432.7463776473</v>
      </c>
      <c r="L310">
        <v>1398.0796158000001</v>
      </c>
      <c r="M310">
        <v>1641.2669461309799</v>
      </c>
      <c r="N310">
        <v>0.262503764594262</v>
      </c>
      <c r="O310">
        <v>0.13359571739633999</v>
      </c>
      <c r="P310">
        <v>4.2341349041218196E-3</v>
      </c>
      <c r="Q310">
        <v>10590.5802343581</v>
      </c>
      <c r="R310">
        <v>90.136499999999998</v>
      </c>
      <c r="S310">
        <v>61954.233473676002</v>
      </c>
      <c r="T310">
        <v>15.4182822718876</v>
      </c>
      <c r="U310">
        <v>15.5106934016741</v>
      </c>
      <c r="V310">
        <v>11.609</v>
      </c>
      <c r="W310">
        <v>120.430667223706</v>
      </c>
      <c r="X310">
        <v>0.11570454185567799</v>
      </c>
      <c r="Y310">
        <v>0.16149685992824001</v>
      </c>
      <c r="Z310">
        <v>0.28331031094874298</v>
      </c>
      <c r="AA310">
        <v>145.816338137043</v>
      </c>
      <c r="AB310">
        <v>8.1861560725752707</v>
      </c>
      <c r="AC310">
        <v>1.5117642351217999</v>
      </c>
      <c r="AD310">
        <v>3.82420737029822</v>
      </c>
      <c r="AE310">
        <v>1.1877848013276699</v>
      </c>
      <c r="AF310">
        <v>68.25</v>
      </c>
      <c r="AG310">
        <v>2.37395610534719E-2</v>
      </c>
      <c r="AH310">
        <v>11.7789473684211</v>
      </c>
      <c r="AI310">
        <v>3.0741196044627102</v>
      </c>
      <c r="AJ310">
        <v>310486.3995</v>
      </c>
      <c r="AK310">
        <v>0.56243299896849197</v>
      </c>
      <c r="AL310">
        <v>17381969.278999999</v>
      </c>
      <c r="AM310">
        <v>1398.0796158000001</v>
      </c>
    </row>
    <row r="311" spans="1:39" ht="14.5" x14ac:dyDescent="0.35">
      <c r="A311" t="s">
        <v>483</v>
      </c>
      <c r="B311">
        <v>3228653.7</v>
      </c>
      <c r="C311">
        <v>0.46082796322162201</v>
      </c>
      <c r="D311">
        <v>2779407.95</v>
      </c>
      <c r="E311">
        <v>3.1609349407307999E-3</v>
      </c>
      <c r="F311">
        <v>0.79107303705092002</v>
      </c>
      <c r="G311">
        <v>217.85</v>
      </c>
      <c r="H311">
        <v>190.44960845</v>
      </c>
      <c r="I311">
        <v>10.103556449999999</v>
      </c>
      <c r="J311">
        <v>-10.88555895</v>
      </c>
      <c r="K311">
        <v>13491.0689189402</v>
      </c>
      <c r="L311">
        <v>7527.2272387499997</v>
      </c>
      <c r="M311">
        <v>9220.5618237729395</v>
      </c>
      <c r="N311">
        <v>0.219598948486707</v>
      </c>
      <c r="O311">
        <v>0.14386709063002001</v>
      </c>
      <c r="P311">
        <v>6.2954300743110397E-2</v>
      </c>
      <c r="Q311">
        <v>11013.4657071197</v>
      </c>
      <c r="R311">
        <v>450.79599999999999</v>
      </c>
      <c r="S311">
        <v>76789.973880646707</v>
      </c>
      <c r="T311">
        <v>14.6538567334227</v>
      </c>
      <c r="U311">
        <v>16.697635379972301</v>
      </c>
      <c r="V311">
        <v>44.455500000000001</v>
      </c>
      <c r="W311">
        <v>169.320494398893</v>
      </c>
      <c r="X311">
        <v>0.11739161627746</v>
      </c>
      <c r="Y311">
        <v>0.149786675597364</v>
      </c>
      <c r="Z311">
        <v>0.272764523251597</v>
      </c>
      <c r="AA311">
        <v>142.05392186055099</v>
      </c>
      <c r="AB311">
        <v>7.1839602424883102</v>
      </c>
      <c r="AC311">
        <v>1.3146223068654701</v>
      </c>
      <c r="AD311">
        <v>3.86907581012</v>
      </c>
      <c r="AE311">
        <v>0.93888698986532604</v>
      </c>
      <c r="AF311">
        <v>32.799999999999997</v>
      </c>
      <c r="AG311">
        <v>8.9343880224803093E-2</v>
      </c>
      <c r="AH311">
        <v>117.98650000000001</v>
      </c>
      <c r="AI311">
        <v>3.0443896629653899</v>
      </c>
      <c r="AJ311">
        <v>1630245.8119999999</v>
      </c>
      <c r="AK311">
        <v>0.55062248343173903</v>
      </c>
      <c r="AL311">
        <v>101550341.4465</v>
      </c>
      <c r="AM311">
        <v>7527.2272387499997</v>
      </c>
    </row>
    <row r="312" spans="1:39" ht="14.5" x14ac:dyDescent="0.35">
      <c r="A312" t="s">
        <v>484</v>
      </c>
      <c r="B312">
        <v>510871.6</v>
      </c>
      <c r="C312">
        <v>0.60203581409462703</v>
      </c>
      <c r="D312">
        <v>449361.55</v>
      </c>
      <c r="E312">
        <v>3.0530007383405299E-3</v>
      </c>
      <c r="F312">
        <v>0.69125774825486797</v>
      </c>
      <c r="G312">
        <v>39.700000000000003</v>
      </c>
      <c r="H312">
        <v>20.624773149999999</v>
      </c>
      <c r="I312">
        <v>2.6930000000000001</v>
      </c>
      <c r="J312">
        <v>38.051105800000002</v>
      </c>
      <c r="K312">
        <v>13540.9799139646</v>
      </c>
      <c r="L312">
        <v>840.26924885000005</v>
      </c>
      <c r="M312">
        <v>1017.33236693771</v>
      </c>
      <c r="N312">
        <v>0.35375106474122903</v>
      </c>
      <c r="O312">
        <v>0.15604029842749401</v>
      </c>
      <c r="P312">
        <v>1.65183743413152E-3</v>
      </c>
      <c r="Q312">
        <v>11184.220015774499</v>
      </c>
      <c r="R312">
        <v>62.349499999999999</v>
      </c>
      <c r="S312">
        <v>56893.402376923601</v>
      </c>
      <c r="T312">
        <v>13.2254468760776</v>
      </c>
      <c r="U312">
        <v>13.4767600197275</v>
      </c>
      <c r="V312">
        <v>8.0039999999999996</v>
      </c>
      <c r="W312">
        <v>104.981165523488</v>
      </c>
      <c r="X312">
        <v>0.11969283074482</v>
      </c>
      <c r="Y312">
        <v>0.17554777288592499</v>
      </c>
      <c r="Z312">
        <v>0.30074718587037302</v>
      </c>
      <c r="AA312">
        <v>192.78820475901799</v>
      </c>
      <c r="AB312">
        <v>7.26965879909132</v>
      </c>
      <c r="AC312">
        <v>1.4383866748151199</v>
      </c>
      <c r="AD312">
        <v>3.2265391341654599</v>
      </c>
      <c r="AE312">
        <v>1.0910431113644601</v>
      </c>
      <c r="AF312">
        <v>43.55</v>
      </c>
      <c r="AG312">
        <v>2.5443506478420901E-2</v>
      </c>
      <c r="AH312">
        <v>9.6300000000000008</v>
      </c>
      <c r="AI312">
        <v>3.4214803217069498</v>
      </c>
      <c r="AJ312">
        <v>145496.571</v>
      </c>
      <c r="AK312">
        <v>0.54879135542697799</v>
      </c>
      <c r="AL312">
        <v>11378069.021</v>
      </c>
      <c r="AM312">
        <v>840.26924885000005</v>
      </c>
    </row>
    <row r="313" spans="1:39" ht="14.5" x14ac:dyDescent="0.35">
      <c r="A313" t="s">
        <v>485</v>
      </c>
      <c r="B313">
        <v>423700.35</v>
      </c>
      <c r="C313">
        <v>0.57450582756666202</v>
      </c>
      <c r="D313">
        <v>435661</v>
      </c>
      <c r="E313">
        <v>9.4301249412718103E-4</v>
      </c>
      <c r="F313">
        <v>0.73833850330133499</v>
      </c>
      <c r="G313">
        <v>89.6111111111111</v>
      </c>
      <c r="H313">
        <v>46.347634499999998</v>
      </c>
      <c r="I313">
        <v>1.44051485</v>
      </c>
      <c r="J313">
        <v>-2.3168310000000099</v>
      </c>
      <c r="K313">
        <v>13222.9305857122</v>
      </c>
      <c r="L313">
        <v>1545.91036465</v>
      </c>
      <c r="M313">
        <v>1879.2668617044999</v>
      </c>
      <c r="N313">
        <v>0.36773078019223099</v>
      </c>
      <c r="O313">
        <v>0.161513933802061</v>
      </c>
      <c r="P313">
        <v>3.3504237169485898E-3</v>
      </c>
      <c r="Q313">
        <v>10877.3617308185</v>
      </c>
      <c r="R313">
        <v>106.911</v>
      </c>
      <c r="S313">
        <v>58493.661798131201</v>
      </c>
      <c r="T313">
        <v>14.7800506963736</v>
      </c>
      <c r="U313">
        <v>14.4597877173537</v>
      </c>
      <c r="V313">
        <v>14.944000000000001</v>
      </c>
      <c r="W313">
        <v>103.446892709449</v>
      </c>
      <c r="X313">
        <v>0.116440616110735</v>
      </c>
      <c r="Y313">
        <v>0.181353286764288</v>
      </c>
      <c r="Z313">
        <v>0.30341891193584702</v>
      </c>
      <c r="AA313">
        <v>156.85155850216299</v>
      </c>
      <c r="AB313">
        <v>8.2296792642810104</v>
      </c>
      <c r="AC313">
        <v>1.7420978730274801</v>
      </c>
      <c r="AD313">
        <v>3.88377757899723</v>
      </c>
      <c r="AE313">
        <v>1.5589624319025199</v>
      </c>
      <c r="AF313">
        <v>190.6</v>
      </c>
      <c r="AG313">
        <v>1.04962057246941E-2</v>
      </c>
      <c r="AH313">
        <v>5.1764999999999999</v>
      </c>
      <c r="AI313">
        <v>3.1449793683318501</v>
      </c>
      <c r="AJ313">
        <v>333072.08799999999</v>
      </c>
      <c r="AK313">
        <v>0.59958665354577501</v>
      </c>
      <c r="AL313">
        <v>20441465.443500001</v>
      </c>
      <c r="AM313">
        <v>1545.91036465</v>
      </c>
    </row>
    <row r="314" spans="1:39" ht="14.5" x14ac:dyDescent="0.35">
      <c r="A314" t="s">
        <v>486</v>
      </c>
      <c r="B314">
        <v>1552653.7894736801</v>
      </c>
      <c r="C314">
        <v>0.48103426141591699</v>
      </c>
      <c r="D314">
        <v>1491026.7894736801</v>
      </c>
      <c r="E314">
        <v>2.70461357958262E-3</v>
      </c>
      <c r="F314">
        <v>0.79215297008924002</v>
      </c>
      <c r="G314">
        <v>145.9</v>
      </c>
      <c r="H314">
        <v>110.5117786</v>
      </c>
      <c r="I314">
        <v>8.9039700499999999</v>
      </c>
      <c r="J314">
        <v>-45.294721899999999</v>
      </c>
      <c r="K314">
        <v>13115.514705415801</v>
      </c>
      <c r="L314">
        <v>3874.6026004999999</v>
      </c>
      <c r="M314">
        <v>4724.33333094106</v>
      </c>
      <c r="N314">
        <v>0.24013059189087799</v>
      </c>
      <c r="O314">
        <v>0.14528950534884699</v>
      </c>
      <c r="P314">
        <v>3.2655622807271197E-2</v>
      </c>
      <c r="Q314">
        <v>10756.5245347278</v>
      </c>
      <c r="R314">
        <v>237.84800000000001</v>
      </c>
      <c r="S314">
        <v>73119.368809071399</v>
      </c>
      <c r="T314">
        <v>15.0970367629747</v>
      </c>
      <c r="U314">
        <v>16.290246714288099</v>
      </c>
      <c r="V314">
        <v>26.565000000000001</v>
      </c>
      <c r="W314">
        <v>145.853664615095</v>
      </c>
      <c r="X314">
        <v>0.11596116112113</v>
      </c>
      <c r="Y314">
        <v>0.152796870115705</v>
      </c>
      <c r="Z314">
        <v>0.27679156434161201</v>
      </c>
      <c r="AA314">
        <v>166.943495035214</v>
      </c>
      <c r="AB314">
        <v>6.63059146802523</v>
      </c>
      <c r="AC314">
        <v>1.20823647651806</v>
      </c>
      <c r="AD314">
        <v>3.3542915686838599</v>
      </c>
      <c r="AE314">
        <v>1.0991860062934</v>
      </c>
      <c r="AF314">
        <v>40.85</v>
      </c>
      <c r="AG314">
        <v>7.4643555652435106E-2</v>
      </c>
      <c r="AH314">
        <v>64.921000000000006</v>
      </c>
      <c r="AI314">
        <v>2.85612210977055</v>
      </c>
      <c r="AJ314">
        <v>938751.48750000005</v>
      </c>
      <c r="AK314">
        <v>0.57948623907885299</v>
      </c>
      <c r="AL314">
        <v>50817407.384499997</v>
      </c>
      <c r="AM314">
        <v>3874.6026004999999</v>
      </c>
    </row>
    <row r="315" spans="1:39" ht="14.5" x14ac:dyDescent="0.35">
      <c r="A315" t="s">
        <v>487</v>
      </c>
      <c r="B315">
        <v>645561.65</v>
      </c>
      <c r="C315">
        <v>0.32426693747535701</v>
      </c>
      <c r="D315">
        <v>463206.3</v>
      </c>
      <c r="E315">
        <v>3.7874374752472099E-3</v>
      </c>
      <c r="F315">
        <v>0.776286280691866</v>
      </c>
      <c r="G315">
        <v>85.1</v>
      </c>
      <c r="H315">
        <v>108.25546224999999</v>
      </c>
      <c r="I315">
        <v>6.7022456999999998</v>
      </c>
      <c r="J315">
        <v>-52.792815249999997</v>
      </c>
      <c r="K315">
        <v>13053.312117095</v>
      </c>
      <c r="L315">
        <v>2639.7335093500001</v>
      </c>
      <c r="M315">
        <v>3292.69268368539</v>
      </c>
      <c r="N315">
        <v>0.44331190828734601</v>
      </c>
      <c r="O315">
        <v>0.16020433735151299</v>
      </c>
      <c r="P315">
        <v>1.97160423261117E-2</v>
      </c>
      <c r="Q315">
        <v>10464.7681134133</v>
      </c>
      <c r="R315">
        <v>174.11</v>
      </c>
      <c r="S315">
        <v>66070.567063925104</v>
      </c>
      <c r="T315">
        <v>15.0626041008558</v>
      </c>
      <c r="U315">
        <v>15.161297509333201</v>
      </c>
      <c r="V315">
        <v>19.862500000000001</v>
      </c>
      <c r="W315">
        <v>132.90036548017599</v>
      </c>
      <c r="X315">
        <v>0.11471898391249</v>
      </c>
      <c r="Y315">
        <v>0.16379977463794201</v>
      </c>
      <c r="Z315">
        <v>0.29230516786764299</v>
      </c>
      <c r="AA315">
        <v>153.625412778829</v>
      </c>
      <c r="AB315">
        <v>8.3393443939988199</v>
      </c>
      <c r="AC315">
        <v>1.3931311629973799</v>
      </c>
      <c r="AD315">
        <v>3.8870827113594402</v>
      </c>
      <c r="AE315">
        <v>1.12561316542547</v>
      </c>
      <c r="AF315">
        <v>39.75</v>
      </c>
      <c r="AG315">
        <v>2.7009471568609299E-2</v>
      </c>
      <c r="AH315">
        <v>40.0015</v>
      </c>
      <c r="AI315">
        <v>3.0808824084566</v>
      </c>
      <c r="AJ315">
        <v>553188.99100000004</v>
      </c>
      <c r="AK315">
        <v>0.57778770097558696</v>
      </c>
      <c r="AL315">
        <v>34457265.403499998</v>
      </c>
      <c r="AM315">
        <v>2639.7335093500001</v>
      </c>
    </row>
    <row r="316" spans="1:39" ht="14.5" x14ac:dyDescent="0.35">
      <c r="A316" t="s">
        <v>488</v>
      </c>
      <c r="B316">
        <v>2816774.65</v>
      </c>
      <c r="C316">
        <v>0.45396760465734198</v>
      </c>
      <c r="D316">
        <v>2670165.1</v>
      </c>
      <c r="E316">
        <v>2.32954253274088E-3</v>
      </c>
      <c r="F316">
        <v>0.79489239623298602</v>
      </c>
      <c r="G316">
        <v>203.68421052631601</v>
      </c>
      <c r="H316">
        <v>162.13133124999999</v>
      </c>
      <c r="I316">
        <v>11.251082350000001</v>
      </c>
      <c r="J316">
        <v>-16.847240450000001</v>
      </c>
      <c r="K316">
        <v>14356.8004971265</v>
      </c>
      <c r="L316">
        <v>7079.1474887000004</v>
      </c>
      <c r="M316">
        <v>8590.6869819892308</v>
      </c>
      <c r="N316">
        <v>0.19494008161333301</v>
      </c>
      <c r="O316">
        <v>0.13513778871355001</v>
      </c>
      <c r="P316">
        <v>5.4464139314154003E-2</v>
      </c>
      <c r="Q316">
        <v>11830.7078814628</v>
      </c>
      <c r="R316">
        <v>430.51749999999998</v>
      </c>
      <c r="S316">
        <v>80104.864465439896</v>
      </c>
      <c r="T316">
        <v>15.3007717456317</v>
      </c>
      <c r="U316">
        <v>16.443344320962598</v>
      </c>
      <c r="V316">
        <v>44.832999999999998</v>
      </c>
      <c r="W316">
        <v>157.90037447192901</v>
      </c>
      <c r="X316">
        <v>0.117065313087443</v>
      </c>
      <c r="Y316">
        <v>0.14911292782289501</v>
      </c>
      <c r="Z316">
        <v>0.27267395218504598</v>
      </c>
      <c r="AA316">
        <v>157.39621215387501</v>
      </c>
      <c r="AB316">
        <v>7.3509497218260798</v>
      </c>
      <c r="AC316">
        <v>1.2783746875647899</v>
      </c>
      <c r="AD316">
        <v>3.9596126772635101</v>
      </c>
      <c r="AE316">
        <v>0.917777841307446</v>
      </c>
      <c r="AF316">
        <v>29.3</v>
      </c>
      <c r="AG316">
        <v>9.3068304596695406E-2</v>
      </c>
      <c r="AH316">
        <v>124.893</v>
      </c>
      <c r="AI316">
        <v>2.9857296735390202</v>
      </c>
      <c r="AJ316">
        <v>1521622.3685000001</v>
      </c>
      <c r="AK316">
        <v>0.54779779557905794</v>
      </c>
      <c r="AL316">
        <v>101633908.185</v>
      </c>
      <c r="AM316">
        <v>7079.1474887000004</v>
      </c>
    </row>
    <row r="317" spans="1:39" ht="14.5" x14ac:dyDescent="0.35">
      <c r="A317" t="s">
        <v>489</v>
      </c>
      <c r="B317">
        <v>2905223.4</v>
      </c>
      <c r="C317">
        <v>0.45293856761001</v>
      </c>
      <c r="D317">
        <v>2375009.1</v>
      </c>
      <c r="E317">
        <v>3.6923942462882501E-3</v>
      </c>
      <c r="F317">
        <v>0.75937248523078205</v>
      </c>
      <c r="G317">
        <v>173.15</v>
      </c>
      <c r="H317">
        <v>651.60442765000005</v>
      </c>
      <c r="I317">
        <v>237.4696217</v>
      </c>
      <c r="J317">
        <v>-74.961136699999898</v>
      </c>
      <c r="K317">
        <v>14433.419276012701</v>
      </c>
      <c r="L317">
        <v>5461.5003122999997</v>
      </c>
      <c r="M317">
        <v>7294.6273804563598</v>
      </c>
      <c r="N317">
        <v>0.63636380851663099</v>
      </c>
      <c r="O317">
        <v>0.17177677812947201</v>
      </c>
      <c r="P317">
        <v>7.3064760749221899E-2</v>
      </c>
      <c r="Q317">
        <v>10806.3263237674</v>
      </c>
      <c r="R317">
        <v>375.524</v>
      </c>
      <c r="S317">
        <v>66345.377798755901</v>
      </c>
      <c r="T317">
        <v>13.8834002620339</v>
      </c>
      <c r="U317">
        <v>14.54367846609</v>
      </c>
      <c r="V317">
        <v>42.302500000000002</v>
      </c>
      <c r="W317">
        <v>129.10585219076901</v>
      </c>
      <c r="X317">
        <v>0.115409990149464</v>
      </c>
      <c r="Y317">
        <v>0.149762608369025</v>
      </c>
      <c r="Z317">
        <v>0.26961038069948901</v>
      </c>
      <c r="AA317">
        <v>224.43327472479899</v>
      </c>
      <c r="AB317">
        <v>5.7824787912207301</v>
      </c>
      <c r="AC317">
        <v>0.95346786078379897</v>
      </c>
      <c r="AD317">
        <v>2.6383112552849601</v>
      </c>
      <c r="AE317">
        <v>0.96318307899483702</v>
      </c>
      <c r="AF317">
        <v>30</v>
      </c>
      <c r="AG317">
        <v>9.1563417223108304E-2</v>
      </c>
      <c r="AH317">
        <v>121.119</v>
      </c>
      <c r="AI317">
        <v>2.96305859362498</v>
      </c>
      <c r="AJ317">
        <v>1368641.0604999999</v>
      </c>
      <c r="AK317">
        <v>0.59732446969392095</v>
      </c>
      <c r="AL317">
        <v>78828123.883499995</v>
      </c>
      <c r="AM317">
        <v>5461.5003122999997</v>
      </c>
    </row>
    <row r="318" spans="1:39" ht="14.5" x14ac:dyDescent="0.35">
      <c r="A318" t="s">
        <v>490</v>
      </c>
      <c r="B318">
        <v>3567333.2</v>
      </c>
      <c r="C318">
        <v>0.42763807518882402</v>
      </c>
      <c r="D318">
        <v>3506632.05</v>
      </c>
      <c r="E318">
        <v>2.3006706803949798E-3</v>
      </c>
      <c r="F318">
        <v>0.78374738580966297</v>
      </c>
      <c r="G318">
        <v>78.849999999999994</v>
      </c>
      <c r="H318">
        <v>37.398140099999999</v>
      </c>
      <c r="I318">
        <v>0.15</v>
      </c>
      <c r="J318">
        <v>-6.3269812999999999</v>
      </c>
      <c r="K318">
        <v>14855.933014289099</v>
      </c>
      <c r="L318">
        <v>4334.6609715499999</v>
      </c>
      <c r="M318">
        <v>5109.2185880474499</v>
      </c>
      <c r="N318">
        <v>7.2944833154260605E-2</v>
      </c>
      <c r="O318">
        <v>0.119923186960137</v>
      </c>
      <c r="P318">
        <v>2.9593110405156001E-2</v>
      </c>
      <c r="Q318">
        <v>12603.7733409268</v>
      </c>
      <c r="R318">
        <v>279.31349999999998</v>
      </c>
      <c r="S318">
        <v>82433.652154299707</v>
      </c>
      <c r="T318">
        <v>14.9154981767799</v>
      </c>
      <c r="U318">
        <v>15.518981257798099</v>
      </c>
      <c r="V318">
        <v>26.6755</v>
      </c>
      <c r="W318">
        <v>162.495959646492</v>
      </c>
      <c r="X318">
        <v>0.114836019737316</v>
      </c>
      <c r="Y318">
        <v>0.143828988937064</v>
      </c>
      <c r="Z318">
        <v>0.26398739066805299</v>
      </c>
      <c r="AA318">
        <v>170.47866138785</v>
      </c>
      <c r="AB318">
        <v>7.25345798433273</v>
      </c>
      <c r="AC318">
        <v>1.27631519098547</v>
      </c>
      <c r="AD318">
        <v>3.4891750154810701</v>
      </c>
      <c r="AE318">
        <v>0.90918587543488605</v>
      </c>
      <c r="AF318">
        <v>21.55</v>
      </c>
      <c r="AG318">
        <v>0.13965917258052399</v>
      </c>
      <c r="AH318">
        <v>110.04941176470599</v>
      </c>
      <c r="AI318">
        <v>3.7005131944865699</v>
      </c>
      <c r="AJ318">
        <v>890316.63666666695</v>
      </c>
      <c r="AK318">
        <v>0.49012451609368102</v>
      </c>
      <c r="AL318">
        <v>64395433.033</v>
      </c>
      <c r="AM318">
        <v>4334.6609715499999</v>
      </c>
    </row>
    <row r="319" spans="1:39" ht="14.5" x14ac:dyDescent="0.35">
      <c r="A319" t="s">
        <v>491</v>
      </c>
      <c r="B319">
        <v>3377459.15</v>
      </c>
      <c r="C319">
        <v>0.461483745483176</v>
      </c>
      <c r="D319">
        <v>3030908.6</v>
      </c>
      <c r="E319">
        <v>1.5196900517521401E-3</v>
      </c>
      <c r="F319">
        <v>0.78284249413578499</v>
      </c>
      <c r="G319">
        <v>176.6</v>
      </c>
      <c r="H319">
        <v>435.38083864999999</v>
      </c>
      <c r="I319">
        <v>95.35217145</v>
      </c>
      <c r="J319">
        <v>-13.285229599999999</v>
      </c>
      <c r="K319">
        <v>14174.7990327185</v>
      </c>
      <c r="L319">
        <v>6223.8229432999997</v>
      </c>
      <c r="M319">
        <v>8007.4478110591899</v>
      </c>
      <c r="N319">
        <v>0.45373342143995499</v>
      </c>
      <c r="O319">
        <v>0.16678228960022701</v>
      </c>
      <c r="P319">
        <v>7.4247770913448002E-2</v>
      </c>
      <c r="Q319">
        <v>11017.422968983499</v>
      </c>
      <c r="R319">
        <v>412.0675</v>
      </c>
      <c r="S319">
        <v>71953.882240167004</v>
      </c>
      <c r="T319">
        <v>14.6991694321925</v>
      </c>
      <c r="U319">
        <v>15.103891821849601</v>
      </c>
      <c r="V319">
        <v>42.405000000000001</v>
      </c>
      <c r="W319">
        <v>146.770969067327</v>
      </c>
      <c r="X319">
        <v>0.11493734624586401</v>
      </c>
      <c r="Y319">
        <v>0.154440898367946</v>
      </c>
      <c r="Z319">
        <v>0.27448003951453398</v>
      </c>
      <c r="AA319">
        <v>159.75753312043901</v>
      </c>
      <c r="AB319">
        <v>6.8957456859712503</v>
      </c>
      <c r="AC319">
        <v>1.2210587305112099</v>
      </c>
      <c r="AD319">
        <v>3.5381939914468701</v>
      </c>
      <c r="AE319">
        <v>0.97076699331171401</v>
      </c>
      <c r="AF319">
        <v>28.7</v>
      </c>
      <c r="AG319">
        <v>0.10894387382138</v>
      </c>
      <c r="AH319">
        <v>114.7285</v>
      </c>
      <c r="AI319">
        <v>2.9991487958273599</v>
      </c>
      <c r="AJ319">
        <v>1540264.8474999999</v>
      </c>
      <c r="AK319">
        <v>0.57774154950567502</v>
      </c>
      <c r="AL319">
        <v>88221439.436499998</v>
      </c>
      <c r="AM319">
        <v>6223.8229432999997</v>
      </c>
    </row>
    <row r="320" spans="1:39" ht="14.5" x14ac:dyDescent="0.35">
      <c r="A320" t="s">
        <v>492</v>
      </c>
      <c r="B320">
        <v>3466192.6</v>
      </c>
      <c r="C320">
        <v>0.40721601482876901</v>
      </c>
      <c r="D320">
        <v>2988609</v>
      </c>
      <c r="E320">
        <v>2.9076501726329001E-3</v>
      </c>
      <c r="F320">
        <v>0.79845214292558597</v>
      </c>
      <c r="G320">
        <v>229.75</v>
      </c>
      <c r="H320">
        <v>168.80882270000001</v>
      </c>
      <c r="I320">
        <v>10.92472755</v>
      </c>
      <c r="J320">
        <v>-17.693565150000001</v>
      </c>
      <c r="K320">
        <v>13618.095501764899</v>
      </c>
      <c r="L320">
        <v>8145.3640498499999</v>
      </c>
      <c r="M320">
        <v>9850.0046250887699</v>
      </c>
      <c r="N320">
        <v>0.17452623580110899</v>
      </c>
      <c r="O320">
        <v>0.129245412514053</v>
      </c>
      <c r="P320">
        <v>5.3824229281449198E-2</v>
      </c>
      <c r="Q320">
        <v>11261.349588097301</v>
      </c>
      <c r="R320">
        <v>482.55700000000002</v>
      </c>
      <c r="S320">
        <v>78926.646867623902</v>
      </c>
      <c r="T320">
        <v>14.967143777833501</v>
      </c>
      <c r="U320">
        <v>16.8795894575149</v>
      </c>
      <c r="V320">
        <v>50.783000000000001</v>
      </c>
      <c r="W320">
        <v>160.395487660241</v>
      </c>
      <c r="X320">
        <v>0.11828653965590299</v>
      </c>
      <c r="Y320">
        <v>0.14403063300202801</v>
      </c>
      <c r="Z320">
        <v>0.26935753216424801</v>
      </c>
      <c r="AA320">
        <v>148.58619487023299</v>
      </c>
      <c r="AB320">
        <v>6.99498587299815</v>
      </c>
      <c r="AC320">
        <v>1.31145724823578</v>
      </c>
      <c r="AD320">
        <v>3.59293145482278</v>
      </c>
      <c r="AE320">
        <v>0.94091577616068001</v>
      </c>
      <c r="AF320">
        <v>32.35</v>
      </c>
      <c r="AG320">
        <v>7.5169892720329395E-2</v>
      </c>
      <c r="AH320">
        <v>136.54949999999999</v>
      </c>
      <c r="AI320">
        <v>2.9427596352885499</v>
      </c>
      <c r="AJ320">
        <v>1952658.5319999999</v>
      </c>
      <c r="AK320">
        <v>0.58286849821016196</v>
      </c>
      <c r="AL320">
        <v>110924345.5275</v>
      </c>
      <c r="AM320">
        <v>8145.3640498499999</v>
      </c>
    </row>
    <row r="321" spans="1:39" ht="14.5" x14ac:dyDescent="0.35">
      <c r="A321" t="s">
        <v>493</v>
      </c>
      <c r="B321">
        <v>4201849.6500000004</v>
      </c>
      <c r="C321">
        <v>0.41262041134752903</v>
      </c>
      <c r="D321">
        <v>3700652.1</v>
      </c>
      <c r="E321">
        <v>2.9042304199707902E-3</v>
      </c>
      <c r="F321">
        <v>0.79285906328132505</v>
      </c>
      <c r="G321">
        <v>213.36842105263199</v>
      </c>
      <c r="H321">
        <v>168.69045355</v>
      </c>
      <c r="I321">
        <v>11.06608235</v>
      </c>
      <c r="J321">
        <v>-32.529195000000001</v>
      </c>
      <c r="K321">
        <v>14010.043868627101</v>
      </c>
      <c r="L321">
        <v>7891.8214925499997</v>
      </c>
      <c r="M321">
        <v>9533.2521937575293</v>
      </c>
      <c r="N321">
        <v>0.17948768592740999</v>
      </c>
      <c r="O321">
        <v>0.130475160585175</v>
      </c>
      <c r="P321">
        <v>5.73689232488847E-2</v>
      </c>
      <c r="Q321">
        <v>11597.801365875899</v>
      </c>
      <c r="R321">
        <v>469.69049999999999</v>
      </c>
      <c r="S321">
        <v>79717.875851225501</v>
      </c>
      <c r="T321">
        <v>15.087914275464399</v>
      </c>
      <c r="U321">
        <v>16.802173968922101</v>
      </c>
      <c r="V321">
        <v>49.610999999999997</v>
      </c>
      <c r="W321">
        <v>159.07402577150199</v>
      </c>
      <c r="X321">
        <v>0.117446087636889</v>
      </c>
      <c r="Y321">
        <v>0.144150354920768</v>
      </c>
      <c r="Z321">
        <v>0.26837555542583902</v>
      </c>
      <c r="AA321">
        <v>154.587847831034</v>
      </c>
      <c r="AB321">
        <v>7.0413335148117602</v>
      </c>
      <c r="AC321">
        <v>1.2871247353541999</v>
      </c>
      <c r="AD321">
        <v>3.6796629870152802</v>
      </c>
      <c r="AE321">
        <v>0.91047621681048196</v>
      </c>
      <c r="AF321">
        <v>29.85</v>
      </c>
      <c r="AG321">
        <v>7.8695855650785906E-2</v>
      </c>
      <c r="AH321">
        <v>145.739</v>
      </c>
      <c r="AI321">
        <v>3.0212507204566998</v>
      </c>
      <c r="AJ321">
        <v>1776241.7405000001</v>
      </c>
      <c r="AK321">
        <v>0.54153073443479305</v>
      </c>
      <c r="AL321">
        <v>110564765.314</v>
      </c>
      <c r="AM321">
        <v>7891.8214925499997</v>
      </c>
    </row>
    <row r="322" spans="1:39" ht="14.5" x14ac:dyDescent="0.35">
      <c r="A322" t="s">
        <v>494</v>
      </c>
      <c r="B322">
        <v>365821.45</v>
      </c>
      <c r="C322">
        <v>0.339626610607697</v>
      </c>
      <c r="D322">
        <v>300009.90000000002</v>
      </c>
      <c r="E322">
        <v>8.5227925133625499E-3</v>
      </c>
      <c r="F322">
        <v>0.73997111718030395</v>
      </c>
      <c r="G322">
        <v>54.4</v>
      </c>
      <c r="H322">
        <v>34.865975249999998</v>
      </c>
      <c r="I322">
        <v>3.1135000000000002</v>
      </c>
      <c r="J322">
        <v>35.860514950000002</v>
      </c>
      <c r="K322">
        <v>13190.0425289674</v>
      </c>
      <c r="L322">
        <v>1320.337489</v>
      </c>
      <c r="M322">
        <v>1576.6660069411901</v>
      </c>
      <c r="N322">
        <v>0.26835890834877302</v>
      </c>
      <c r="O322">
        <v>0.149995051038046</v>
      </c>
      <c r="P322">
        <v>9.2020888986512703E-3</v>
      </c>
      <c r="Q322">
        <v>11045.654283044099</v>
      </c>
      <c r="R322">
        <v>86.898499999999999</v>
      </c>
      <c r="S322">
        <v>64237.7714920281</v>
      </c>
      <c r="T322">
        <v>16.766687572282599</v>
      </c>
      <c r="U322">
        <v>15.1940193328999</v>
      </c>
      <c r="V322">
        <v>12.199</v>
      </c>
      <c r="W322">
        <v>108.233255922617</v>
      </c>
      <c r="X322">
        <v>0.118206398007084</v>
      </c>
      <c r="Y322">
        <v>0.16453002058337701</v>
      </c>
      <c r="Z322">
        <v>0.288732335020985</v>
      </c>
      <c r="AA322">
        <v>173.729559230897</v>
      </c>
      <c r="AB322">
        <v>6.7343804898953303</v>
      </c>
      <c r="AC322">
        <v>1.56833169741346</v>
      </c>
      <c r="AD322">
        <v>3.06599317992525</v>
      </c>
      <c r="AE322">
        <v>1.2234366804671699</v>
      </c>
      <c r="AF322">
        <v>74.3</v>
      </c>
      <c r="AG322">
        <v>2.3984649796065599E-2</v>
      </c>
      <c r="AH322">
        <v>9.6850000000000005</v>
      </c>
      <c r="AI322">
        <v>3.2101995260812402</v>
      </c>
      <c r="AJ322">
        <v>285222.97950000002</v>
      </c>
      <c r="AK322">
        <v>0.62368986563791395</v>
      </c>
      <c r="AL322">
        <v>17415307.6325</v>
      </c>
      <c r="AM322">
        <v>1320.337489</v>
      </c>
    </row>
    <row r="323" spans="1:39" ht="14.5" x14ac:dyDescent="0.35">
      <c r="A323" t="s">
        <v>495</v>
      </c>
      <c r="B323">
        <v>337856.55</v>
      </c>
      <c r="C323">
        <v>0.49486848276190598</v>
      </c>
      <c r="D323">
        <v>365583.05</v>
      </c>
      <c r="E323">
        <v>4.2387454140675402E-3</v>
      </c>
      <c r="F323">
        <v>0.72979478357319405</v>
      </c>
      <c r="G323">
        <v>60.45</v>
      </c>
      <c r="H323">
        <v>21.618075099999999</v>
      </c>
      <c r="I323">
        <v>0.1245</v>
      </c>
      <c r="J323">
        <v>37.091399199999898</v>
      </c>
      <c r="K323">
        <v>13572.258908939501</v>
      </c>
      <c r="L323">
        <v>1037.53794965</v>
      </c>
      <c r="M323">
        <v>1236.00005647683</v>
      </c>
      <c r="N323">
        <v>0.24024906706697999</v>
      </c>
      <c r="O323">
        <v>0.151996034798726</v>
      </c>
      <c r="P323">
        <v>2.24706412019577E-3</v>
      </c>
      <c r="Q323">
        <v>11392.9878940617</v>
      </c>
      <c r="R323">
        <v>71.844999999999999</v>
      </c>
      <c r="S323">
        <v>62083.129097362398</v>
      </c>
      <c r="T323">
        <v>15.4979469691697</v>
      </c>
      <c r="U323">
        <v>14.4413382928527</v>
      </c>
      <c r="V323">
        <v>10.3645</v>
      </c>
      <c r="W323">
        <v>100.104968850403</v>
      </c>
      <c r="X323">
        <v>0.117876746701261</v>
      </c>
      <c r="Y323">
        <v>0.173327297510144</v>
      </c>
      <c r="Z323">
        <v>0.29742455723148398</v>
      </c>
      <c r="AA323">
        <v>165.63317038954699</v>
      </c>
      <c r="AB323">
        <v>8.0400461592533503</v>
      </c>
      <c r="AC323">
        <v>1.6431727831192999</v>
      </c>
      <c r="AD323">
        <v>3.2764514750303602</v>
      </c>
      <c r="AE323">
        <v>1.36296411609955</v>
      </c>
      <c r="AF323">
        <v>118.15</v>
      </c>
      <c r="AG323">
        <v>1.71966640349063E-2</v>
      </c>
      <c r="AH323">
        <v>4.7842105263157899</v>
      </c>
      <c r="AI323">
        <v>3.0937449758615201</v>
      </c>
      <c r="AJ323">
        <v>224462.91450000001</v>
      </c>
      <c r="AK323">
        <v>0.59946990660687904</v>
      </c>
      <c r="AL323">
        <v>14081733.680500001</v>
      </c>
      <c r="AM323">
        <v>1037.53794965</v>
      </c>
    </row>
    <row r="324" spans="1:39" ht="14.5" x14ac:dyDescent="0.35">
      <c r="A324" t="s">
        <v>496</v>
      </c>
      <c r="B324">
        <v>392338.5</v>
      </c>
      <c r="C324">
        <v>0.71432783745748596</v>
      </c>
      <c r="D324">
        <v>316241.3</v>
      </c>
      <c r="E324">
        <v>2.91561834443042E-3</v>
      </c>
      <c r="F324">
        <v>0.68698843681553801</v>
      </c>
      <c r="G324">
        <v>29.842105263157901</v>
      </c>
      <c r="H324">
        <v>13.9162567</v>
      </c>
      <c r="I324">
        <v>0.5</v>
      </c>
      <c r="J324">
        <v>19.917570049999998</v>
      </c>
      <c r="K324">
        <v>14767.1011136623</v>
      </c>
      <c r="L324">
        <v>570.81243319999999</v>
      </c>
      <c r="M324">
        <v>680.01310582830104</v>
      </c>
      <c r="N324">
        <v>0.32441593337739499</v>
      </c>
      <c r="O324">
        <v>0.149136195269546</v>
      </c>
      <c r="P324">
        <v>5.88223128073238E-3</v>
      </c>
      <c r="Q324">
        <v>12395.7095028817</v>
      </c>
      <c r="R324">
        <v>44.786999999999999</v>
      </c>
      <c r="S324">
        <v>57368.682887891599</v>
      </c>
      <c r="T324">
        <v>15.7311273360573</v>
      </c>
      <c r="U324">
        <v>12.745047294974</v>
      </c>
      <c r="V324">
        <v>6.7945000000000002</v>
      </c>
      <c r="W324">
        <v>84.010954919420101</v>
      </c>
      <c r="X324">
        <v>0.111729526064886</v>
      </c>
      <c r="Y324">
        <v>0.17775296448678399</v>
      </c>
      <c r="Z324">
        <v>0.29970550722561801</v>
      </c>
      <c r="AA324">
        <v>218.92751932439899</v>
      </c>
      <c r="AB324">
        <v>7.9689652911118998</v>
      </c>
      <c r="AC324">
        <v>1.54044049387616</v>
      </c>
      <c r="AD324">
        <v>3.0751780296407301</v>
      </c>
      <c r="AE324">
        <v>1.1903397044413599</v>
      </c>
      <c r="AF324">
        <v>76.5</v>
      </c>
      <c r="AG324">
        <v>1.5112680493564601E-2</v>
      </c>
      <c r="AH324">
        <v>3.6309999999999998</v>
      </c>
      <c r="AI324">
        <v>2.9537504197281299</v>
      </c>
      <c r="AJ324">
        <v>155928.24799999999</v>
      </c>
      <c r="AK324">
        <v>0.674128818382422</v>
      </c>
      <c r="AL324">
        <v>8429244.9179999996</v>
      </c>
      <c r="AM324">
        <v>570.81243319999999</v>
      </c>
    </row>
    <row r="325" spans="1:39" ht="14.5" x14ac:dyDescent="0.35">
      <c r="A325" t="s">
        <v>497</v>
      </c>
      <c r="B325">
        <v>198581.65</v>
      </c>
      <c r="C325">
        <v>0.58941997381271405</v>
      </c>
      <c r="D325">
        <v>160141.75</v>
      </c>
      <c r="E325">
        <v>5.0787743980946999E-3</v>
      </c>
      <c r="F325">
        <v>0.69817027540874099</v>
      </c>
      <c r="G325">
        <v>35.049999999999997</v>
      </c>
      <c r="H325">
        <v>9.8354730000000004</v>
      </c>
      <c r="I325">
        <v>0.1</v>
      </c>
      <c r="J325">
        <v>35.765275299999999</v>
      </c>
      <c r="K325">
        <v>14234.174353791501</v>
      </c>
      <c r="L325">
        <v>669.89806595000005</v>
      </c>
      <c r="M325">
        <v>780.91211992797298</v>
      </c>
      <c r="N325">
        <v>0.237488420382862</v>
      </c>
      <c r="O325">
        <v>0.142191694142179</v>
      </c>
      <c r="P325">
        <v>3.43752440415595E-3</v>
      </c>
      <c r="Q325">
        <v>12210.651655501901</v>
      </c>
      <c r="R325">
        <v>49.977499999999999</v>
      </c>
      <c r="S325">
        <v>62489.005592516602</v>
      </c>
      <c r="T325">
        <v>16.7095192836777</v>
      </c>
      <c r="U325">
        <v>13.4039931159022</v>
      </c>
      <c r="V325">
        <v>7.2839999999999998</v>
      </c>
      <c r="W325">
        <v>91.968432996979701</v>
      </c>
      <c r="X325">
        <v>0.11934701154869699</v>
      </c>
      <c r="Y325">
        <v>0.17251688169502799</v>
      </c>
      <c r="Z325">
        <v>0.29768785041965301</v>
      </c>
      <c r="AA325">
        <v>191.86859394455001</v>
      </c>
      <c r="AB325">
        <v>7.7060206764986896</v>
      </c>
      <c r="AC325">
        <v>1.7409622243107601</v>
      </c>
      <c r="AD325">
        <v>3.1771774743177601</v>
      </c>
      <c r="AE325">
        <v>1.15333393693329</v>
      </c>
      <c r="AF325">
        <v>80.3</v>
      </c>
      <c r="AG325">
        <v>2.0660964382054399E-2</v>
      </c>
      <c r="AH325">
        <v>3.84736842105263</v>
      </c>
      <c r="AI325">
        <v>3.2106241137331302</v>
      </c>
      <c r="AJ325">
        <v>169780.0865</v>
      </c>
      <c r="AK325">
        <v>0.65087058256559904</v>
      </c>
      <c r="AL325">
        <v>9535445.8699999992</v>
      </c>
      <c r="AM325">
        <v>669.89806595000005</v>
      </c>
    </row>
    <row r="326" spans="1:39" ht="14.5" x14ac:dyDescent="0.35">
      <c r="A326" t="s">
        <v>498</v>
      </c>
      <c r="B326">
        <v>611620.85</v>
      </c>
      <c r="C326">
        <v>0.37534150785512799</v>
      </c>
      <c r="D326">
        <v>512396.79999999999</v>
      </c>
      <c r="E326">
        <v>3.06506663252628E-3</v>
      </c>
      <c r="F326">
        <v>0.684793019378233</v>
      </c>
      <c r="G326">
        <v>64.947368421052602</v>
      </c>
      <c r="H326">
        <v>34.572796349999997</v>
      </c>
      <c r="I326">
        <v>6.1635</v>
      </c>
      <c r="J326">
        <v>51.151297450000001</v>
      </c>
      <c r="K326">
        <v>13170.584590333799</v>
      </c>
      <c r="L326">
        <v>1155.9940251</v>
      </c>
      <c r="M326">
        <v>1371.56840608788</v>
      </c>
      <c r="N326">
        <v>0.29471769468750397</v>
      </c>
      <c r="O326">
        <v>0.14478767490646999</v>
      </c>
      <c r="P326">
        <v>4.30199827336461E-3</v>
      </c>
      <c r="Q326">
        <v>11100.516041286301</v>
      </c>
      <c r="R326">
        <v>77.6995</v>
      </c>
      <c r="S326">
        <v>59961.827836730001</v>
      </c>
      <c r="T326">
        <v>16.563169647166301</v>
      </c>
      <c r="U326">
        <v>14.8777537191359</v>
      </c>
      <c r="V326">
        <v>9.9979999999999993</v>
      </c>
      <c r="W326">
        <v>115.62252701540299</v>
      </c>
      <c r="X326">
        <v>0.118639332041565</v>
      </c>
      <c r="Y326">
        <v>0.16772189605961199</v>
      </c>
      <c r="Z326">
        <v>0.292335779923659</v>
      </c>
      <c r="AA326">
        <v>158.082304953256</v>
      </c>
      <c r="AB326">
        <v>7.9943611957172402</v>
      </c>
      <c r="AC326">
        <v>1.70694402278182</v>
      </c>
      <c r="AD326">
        <v>3.56880347287052</v>
      </c>
      <c r="AE326">
        <v>1.2647732948660899</v>
      </c>
      <c r="AF326">
        <v>77.400000000000006</v>
      </c>
      <c r="AG326">
        <v>1.94272524109157E-2</v>
      </c>
      <c r="AH326">
        <v>7.9215</v>
      </c>
      <c r="AI326">
        <v>3.2080056214221302</v>
      </c>
      <c r="AJ326">
        <v>232616.05499999999</v>
      </c>
      <c r="AK326">
        <v>0.57167514814653797</v>
      </c>
      <c r="AL326">
        <v>15225117.093499999</v>
      </c>
      <c r="AM326">
        <v>1155.9940251</v>
      </c>
    </row>
    <row r="327" spans="1:39" ht="14.5" x14ac:dyDescent="0.35">
      <c r="A327" t="s">
        <v>499</v>
      </c>
      <c r="B327">
        <v>605125.55000000005</v>
      </c>
      <c r="C327">
        <v>0.40015866172190701</v>
      </c>
      <c r="D327">
        <v>624118.75</v>
      </c>
      <c r="E327">
        <v>8.4874858637138898E-3</v>
      </c>
      <c r="F327">
        <v>0.73484113025709297</v>
      </c>
      <c r="G327">
        <v>62</v>
      </c>
      <c r="H327">
        <v>50.327868700000003</v>
      </c>
      <c r="I327">
        <v>8.2972856999999998</v>
      </c>
      <c r="J327">
        <v>67.209712949999997</v>
      </c>
      <c r="K327">
        <v>12611.2530321227</v>
      </c>
      <c r="L327">
        <v>1486.4187898499999</v>
      </c>
      <c r="M327">
        <v>1770.63968756499</v>
      </c>
      <c r="N327">
        <v>0.334141482293911</v>
      </c>
      <c r="O327">
        <v>0.14127764361159101</v>
      </c>
      <c r="P327">
        <v>4.7598344412169199E-3</v>
      </c>
      <c r="Q327">
        <v>10586.910257433199</v>
      </c>
      <c r="R327">
        <v>94.764499999999998</v>
      </c>
      <c r="S327">
        <v>62016.091426641797</v>
      </c>
      <c r="T327">
        <v>15.8018034179466</v>
      </c>
      <c r="U327">
        <v>15.6853968506139</v>
      </c>
      <c r="V327">
        <v>12.436500000000001</v>
      </c>
      <c r="W327">
        <v>119.52066818236599</v>
      </c>
      <c r="X327">
        <v>0.11412994931281201</v>
      </c>
      <c r="Y327">
        <v>0.168488931532178</v>
      </c>
      <c r="Z327">
        <v>0.29053274667814899</v>
      </c>
      <c r="AA327">
        <v>176.24790657176601</v>
      </c>
      <c r="AB327">
        <v>6.50995731705921</v>
      </c>
      <c r="AC327">
        <v>1.37318773470464</v>
      </c>
      <c r="AD327">
        <v>2.71723213038337</v>
      </c>
      <c r="AE327">
        <v>1.1870782995965801</v>
      </c>
      <c r="AF327">
        <v>70.349999999999994</v>
      </c>
      <c r="AG327">
        <v>1.9350607747788299E-2</v>
      </c>
      <c r="AH327">
        <v>11.381</v>
      </c>
      <c r="AI327">
        <v>3.1171554236332999</v>
      </c>
      <c r="AJ327">
        <v>302254.53249999997</v>
      </c>
      <c r="AK327">
        <v>0.580628947690356</v>
      </c>
      <c r="AL327">
        <v>18745603.4705</v>
      </c>
      <c r="AM327">
        <v>1486.4187898499999</v>
      </c>
    </row>
    <row r="328" spans="1:39" ht="14.5" x14ac:dyDescent="0.35">
      <c r="A328" t="s">
        <v>500</v>
      </c>
      <c r="B328">
        <v>757736.1</v>
      </c>
      <c r="C328">
        <v>0.38989412731797801</v>
      </c>
      <c r="D328">
        <v>637525.05000000005</v>
      </c>
      <c r="E328">
        <v>2.7455550954732198E-3</v>
      </c>
      <c r="F328">
        <v>0.71350531795265004</v>
      </c>
      <c r="G328">
        <v>87.8888888888889</v>
      </c>
      <c r="H328">
        <v>44.255590900000001</v>
      </c>
      <c r="I328">
        <v>0.85206305000000004</v>
      </c>
      <c r="J328">
        <v>54.179974799999997</v>
      </c>
      <c r="K328">
        <v>12803.188786488699</v>
      </c>
      <c r="L328">
        <v>1328.02199675</v>
      </c>
      <c r="M328">
        <v>1573.09194426666</v>
      </c>
      <c r="N328">
        <v>0.27220997440907002</v>
      </c>
      <c r="O328">
        <v>0.14726992337372999</v>
      </c>
      <c r="P328">
        <v>2.5378151177073102E-3</v>
      </c>
      <c r="Q328">
        <v>10808.596661478899</v>
      </c>
      <c r="R328">
        <v>88.888000000000005</v>
      </c>
      <c r="S328">
        <v>60032.605458554601</v>
      </c>
      <c r="T328">
        <v>16.1551615516155</v>
      </c>
      <c r="U328">
        <v>14.9403968674062</v>
      </c>
      <c r="V328">
        <v>12.573</v>
      </c>
      <c r="W328">
        <v>105.624910264058</v>
      </c>
      <c r="X328">
        <v>0.117306033490371</v>
      </c>
      <c r="Y328">
        <v>0.17414300221580001</v>
      </c>
      <c r="Z328">
        <v>0.29635962458040199</v>
      </c>
      <c r="AA328">
        <v>170.89039229424901</v>
      </c>
      <c r="AB328">
        <v>7.17943833604616</v>
      </c>
      <c r="AC328">
        <v>1.5004037719071699</v>
      </c>
      <c r="AD328">
        <v>3.4004265570430401</v>
      </c>
      <c r="AE328">
        <v>1.2677696862402399</v>
      </c>
      <c r="AF328">
        <v>93.75</v>
      </c>
      <c r="AG328">
        <v>2.8342201151343501E-2</v>
      </c>
      <c r="AH328">
        <v>7.8129999999999997</v>
      </c>
      <c r="AI328">
        <v>3.0918601888208199</v>
      </c>
      <c r="AJ328">
        <v>312573.06949999998</v>
      </c>
      <c r="AK328">
        <v>0.60543864130338898</v>
      </c>
      <c r="AL328">
        <v>17002916.337000001</v>
      </c>
      <c r="AM328">
        <v>1328.02199675</v>
      </c>
    </row>
    <row r="329" spans="1:39" ht="14.5" x14ac:dyDescent="0.35">
      <c r="A329" t="s">
        <v>502</v>
      </c>
      <c r="B329">
        <v>-148331.79999999999</v>
      </c>
      <c r="C329">
        <v>0.56905532524226099</v>
      </c>
      <c r="D329">
        <v>-194381.5</v>
      </c>
      <c r="E329">
        <v>1.6998340637553501E-3</v>
      </c>
      <c r="F329">
        <v>0.669633641839397</v>
      </c>
      <c r="G329">
        <v>52.368421052631597</v>
      </c>
      <c r="H329">
        <v>27.3184498</v>
      </c>
      <c r="I329">
        <v>1.9536548</v>
      </c>
      <c r="J329">
        <v>15.98063715</v>
      </c>
      <c r="K329">
        <v>14158.027020714901</v>
      </c>
      <c r="L329">
        <v>998.5410627</v>
      </c>
      <c r="M329">
        <v>1244.53985554067</v>
      </c>
      <c r="N329">
        <v>0.44028804715473802</v>
      </c>
      <c r="O329">
        <v>0.16025772316994599</v>
      </c>
      <c r="P329">
        <v>5.7048663422982898E-3</v>
      </c>
      <c r="Q329">
        <v>11359.516759596499</v>
      </c>
      <c r="R329">
        <v>76.265000000000001</v>
      </c>
      <c r="S329">
        <v>55435.063049891804</v>
      </c>
      <c r="T329">
        <v>14.9026421031928</v>
      </c>
      <c r="U329">
        <v>13.093044813479301</v>
      </c>
      <c r="V329">
        <v>9.5280000000000005</v>
      </c>
      <c r="W329">
        <v>104.800699275819</v>
      </c>
      <c r="X329">
        <v>0.119617641454036</v>
      </c>
      <c r="Y329">
        <v>0.189285761955682</v>
      </c>
      <c r="Z329">
        <v>0.31263305605168601</v>
      </c>
      <c r="AA329">
        <v>216.55008299339701</v>
      </c>
      <c r="AB329">
        <v>8.1808044104041802</v>
      </c>
      <c r="AC329">
        <v>1.39000488590724</v>
      </c>
      <c r="AD329">
        <v>3.2345835128262599</v>
      </c>
      <c r="AE329">
        <v>1.22539893210921</v>
      </c>
      <c r="AF329">
        <v>69.150000000000006</v>
      </c>
      <c r="AG329">
        <v>2.1663032520762199E-2</v>
      </c>
      <c r="AH329">
        <v>9.7565000000000008</v>
      </c>
      <c r="AI329">
        <v>3.0209618196730599</v>
      </c>
      <c r="AJ329">
        <v>217130.03599999999</v>
      </c>
      <c r="AK329">
        <v>0.60734941805346498</v>
      </c>
      <c r="AL329">
        <v>14137371.346999999</v>
      </c>
      <c r="AM329">
        <v>998.5410627</v>
      </c>
    </row>
    <row r="330" spans="1:39" ht="14.5" x14ac:dyDescent="0.35">
      <c r="A330" t="s">
        <v>503</v>
      </c>
      <c r="B330">
        <v>562976.30000000005</v>
      </c>
      <c r="C330">
        <v>0.47633372242602401</v>
      </c>
      <c r="D330">
        <v>570072.5</v>
      </c>
      <c r="E330">
        <v>8.4294690514244896E-4</v>
      </c>
      <c r="F330">
        <v>0.76028163472854005</v>
      </c>
      <c r="G330">
        <v>101.210526315789</v>
      </c>
      <c r="H330">
        <v>57.171712100000001</v>
      </c>
      <c r="I330">
        <v>0.84397005000000003</v>
      </c>
      <c r="J330">
        <v>30.230835899999999</v>
      </c>
      <c r="K330">
        <v>12001.0701156748</v>
      </c>
      <c r="L330">
        <v>2026.4965284</v>
      </c>
      <c r="M330">
        <v>2347.54842243747</v>
      </c>
      <c r="N330">
        <v>0.18720539158758301</v>
      </c>
      <c r="O330">
        <v>0.120945887848875</v>
      </c>
      <c r="P330">
        <v>1.41286000487777E-2</v>
      </c>
      <c r="Q330">
        <v>10359.797776289701</v>
      </c>
      <c r="R330">
        <v>123.483</v>
      </c>
      <c r="S330">
        <v>66147.527226419799</v>
      </c>
      <c r="T330">
        <v>15.9734538357507</v>
      </c>
      <c r="U330">
        <v>16.411137795485999</v>
      </c>
      <c r="V330">
        <v>13.855499999999999</v>
      </c>
      <c r="W330">
        <v>146.25935754032699</v>
      </c>
      <c r="X330">
        <v>0.113025132220529</v>
      </c>
      <c r="Y330">
        <v>0.165617839059784</v>
      </c>
      <c r="Z330">
        <v>0.28214233874045003</v>
      </c>
      <c r="AA330">
        <v>127.65247626860901</v>
      </c>
      <c r="AB330">
        <v>8.6638037159149306</v>
      </c>
      <c r="AC330">
        <v>1.79316955644904</v>
      </c>
      <c r="AD330">
        <v>3.99502982945046</v>
      </c>
      <c r="AE330">
        <v>1.18172096551231</v>
      </c>
      <c r="AF330">
        <v>58.9</v>
      </c>
      <c r="AG330">
        <v>4.04924161989152E-2</v>
      </c>
      <c r="AH330">
        <v>23.232222222222202</v>
      </c>
      <c r="AI330">
        <v>3.0982212875144999</v>
      </c>
      <c r="AJ330">
        <v>446511.39</v>
      </c>
      <c r="AK330">
        <v>0.58134636421955399</v>
      </c>
      <c r="AL330">
        <v>24320126.9265</v>
      </c>
      <c r="AM330">
        <v>2026.4965284</v>
      </c>
    </row>
    <row r="331" spans="1:39" ht="14.5" x14ac:dyDescent="0.35">
      <c r="A331" t="s">
        <v>504</v>
      </c>
      <c r="B331">
        <v>1302609.6000000001</v>
      </c>
      <c r="C331">
        <v>0.38661459411682098</v>
      </c>
      <c r="D331">
        <v>1343584.8</v>
      </c>
      <c r="E331">
        <v>2.2156234223637901E-3</v>
      </c>
      <c r="F331">
        <v>0.78497674082520696</v>
      </c>
      <c r="G331">
        <v>116.05</v>
      </c>
      <c r="H331">
        <v>50.734631950000001</v>
      </c>
      <c r="I331">
        <v>0.60650000000000104</v>
      </c>
      <c r="J331">
        <v>-33.618431749999999</v>
      </c>
      <c r="K331">
        <v>12892.578690386499</v>
      </c>
      <c r="L331">
        <v>3196.1528604999999</v>
      </c>
      <c r="M331">
        <v>3682.9987649879199</v>
      </c>
      <c r="N331">
        <v>9.4534306895676101E-2</v>
      </c>
      <c r="O331">
        <v>0.110382760978087</v>
      </c>
      <c r="P331">
        <v>1.29354505571214E-2</v>
      </c>
      <c r="Q331">
        <v>11188.342676687</v>
      </c>
      <c r="R331">
        <v>188.1515</v>
      </c>
      <c r="S331">
        <v>74437.711575512294</v>
      </c>
      <c r="T331">
        <v>15.091030366486599</v>
      </c>
      <c r="U331">
        <v>16.9871239958225</v>
      </c>
      <c r="V331">
        <v>18.611000000000001</v>
      </c>
      <c r="W331">
        <v>171.73461181559301</v>
      </c>
      <c r="X331">
        <v>0.115692133016693</v>
      </c>
      <c r="Y331">
        <v>0.15130216531276</v>
      </c>
      <c r="Z331">
        <v>0.27145057791558302</v>
      </c>
      <c r="AA331">
        <v>168.86348167827299</v>
      </c>
      <c r="AB331">
        <v>6.9170716102154204</v>
      </c>
      <c r="AC331">
        <v>1.36654260362211</v>
      </c>
      <c r="AD331">
        <v>3.0196135607132302</v>
      </c>
      <c r="AE331">
        <v>0.98052216989482599</v>
      </c>
      <c r="AF331">
        <v>41.15</v>
      </c>
      <c r="AG331">
        <v>8.1562586066767695E-2</v>
      </c>
      <c r="AH331">
        <v>57.091500000000003</v>
      </c>
      <c r="AI331">
        <v>3.4408794572022701</v>
      </c>
      <c r="AJ331">
        <v>668346.98100000003</v>
      </c>
      <c r="AK331">
        <v>0.51493400022185098</v>
      </c>
      <c r="AL331">
        <v>41206652.260499999</v>
      </c>
      <c r="AM331">
        <v>3196.1528604999999</v>
      </c>
    </row>
    <row r="332" spans="1:39" ht="14.5" x14ac:dyDescent="0.35">
      <c r="A332" t="s">
        <v>505</v>
      </c>
      <c r="B332">
        <v>862468.55</v>
      </c>
      <c r="C332">
        <v>0.45907839349589302</v>
      </c>
      <c r="D332">
        <v>855817.9</v>
      </c>
      <c r="E332">
        <v>5.5133351540936903E-4</v>
      </c>
      <c r="F332">
        <v>0.76184871765248097</v>
      </c>
      <c r="G332">
        <v>112.526315789474</v>
      </c>
      <c r="H332">
        <v>53.004022849999998</v>
      </c>
      <c r="I332">
        <v>0.7</v>
      </c>
      <c r="J332">
        <v>32.175524799999998</v>
      </c>
      <c r="K332">
        <v>12279.5868237737</v>
      </c>
      <c r="L332">
        <v>2195.17538565</v>
      </c>
      <c r="M332">
        <v>2526.1886505746902</v>
      </c>
      <c r="N332">
        <v>0.169784829852964</v>
      </c>
      <c r="O332">
        <v>0.115905478743632</v>
      </c>
      <c r="P332">
        <v>1.5567805207455401E-2</v>
      </c>
      <c r="Q332">
        <v>10670.559673113799</v>
      </c>
      <c r="R332">
        <v>133.37299999999999</v>
      </c>
      <c r="S332">
        <v>66044.788015565398</v>
      </c>
      <c r="T332">
        <v>14.5445479969709</v>
      </c>
      <c r="U332">
        <v>16.458918864013</v>
      </c>
      <c r="V332">
        <v>15.169</v>
      </c>
      <c r="W332">
        <v>144.714574833542</v>
      </c>
      <c r="X332">
        <v>0.11279840222069799</v>
      </c>
      <c r="Y332">
        <v>0.16478921011304401</v>
      </c>
      <c r="Z332">
        <v>0.28186887282586498</v>
      </c>
      <c r="AA332">
        <v>148.36743894318101</v>
      </c>
      <c r="AB332">
        <v>8.0544590350623597</v>
      </c>
      <c r="AC332">
        <v>1.4953424740602801</v>
      </c>
      <c r="AD332">
        <v>3.0220296411446901</v>
      </c>
      <c r="AE332">
        <v>1.16426322156245</v>
      </c>
      <c r="AF332">
        <v>62.6</v>
      </c>
      <c r="AG332">
        <v>7.0342040066930206E-2</v>
      </c>
      <c r="AH332">
        <v>22.0365</v>
      </c>
      <c r="AI332">
        <v>3.2805475252361198</v>
      </c>
      <c r="AJ332">
        <v>517048.33799999999</v>
      </c>
      <c r="AK332">
        <v>0.56923988718964402</v>
      </c>
      <c r="AL332">
        <v>26955846.741500001</v>
      </c>
      <c r="AM332">
        <v>2195.17538565</v>
      </c>
    </row>
    <row r="333" spans="1:39" ht="14.5" x14ac:dyDescent="0.35">
      <c r="A333" t="s">
        <v>506</v>
      </c>
      <c r="B333">
        <v>2210860.9</v>
      </c>
      <c r="C333">
        <v>0.405327869781683</v>
      </c>
      <c r="D333">
        <v>1765863.8</v>
      </c>
      <c r="E333">
        <v>3.5870615441987398E-3</v>
      </c>
      <c r="F333">
        <v>0.807337763893613</v>
      </c>
      <c r="G333">
        <v>162.5</v>
      </c>
      <c r="H333">
        <v>113.00134730000001</v>
      </c>
      <c r="I333">
        <v>9.2181166999999995</v>
      </c>
      <c r="J333">
        <v>-21.553455450000001</v>
      </c>
      <c r="K333">
        <v>13777.0791934314</v>
      </c>
      <c r="L333">
        <v>6587.8333032500004</v>
      </c>
      <c r="M333">
        <v>7861.8665134399498</v>
      </c>
      <c r="N333">
        <v>0.15624909289860001</v>
      </c>
      <c r="O333">
        <v>0.12769379842762499</v>
      </c>
      <c r="P333">
        <v>4.5711880035190999E-2</v>
      </c>
      <c r="Q333">
        <v>11544.4724197292</v>
      </c>
      <c r="R333">
        <v>391.39699999999999</v>
      </c>
      <c r="S333">
        <v>79628.641196790006</v>
      </c>
      <c r="T333">
        <v>15.6039775470941</v>
      </c>
      <c r="U333">
        <v>16.831588651037201</v>
      </c>
      <c r="V333">
        <v>39.105499999999999</v>
      </c>
      <c r="W333">
        <v>168.463088395494</v>
      </c>
      <c r="X333">
        <v>0.117532349939877</v>
      </c>
      <c r="Y333">
        <v>0.15122216141786299</v>
      </c>
      <c r="Z333">
        <v>0.27410511289719802</v>
      </c>
      <c r="AA333">
        <v>153.431219867289</v>
      </c>
      <c r="AB333">
        <v>7.14141330258742</v>
      </c>
      <c r="AC333">
        <v>1.2786528631917999</v>
      </c>
      <c r="AD333">
        <v>3.6916530943006101</v>
      </c>
      <c r="AE333">
        <v>0.90188900179708498</v>
      </c>
      <c r="AF333">
        <v>28.9</v>
      </c>
      <c r="AG333">
        <v>9.3508155717230701E-2</v>
      </c>
      <c r="AH333">
        <v>119.5545</v>
      </c>
      <c r="AI333">
        <v>3.0414514652698799</v>
      </c>
      <c r="AJ333">
        <v>1470158.696</v>
      </c>
      <c r="AK333">
        <v>0.56928112689440702</v>
      </c>
      <c r="AL333">
        <v>90761101.131999999</v>
      </c>
      <c r="AM333">
        <v>6587.8333032500004</v>
      </c>
    </row>
    <row r="334" spans="1:39" ht="14.5" x14ac:dyDescent="0.35">
      <c r="A334" t="s">
        <v>507</v>
      </c>
      <c r="B334">
        <v>618258.19999999995</v>
      </c>
      <c r="C334">
        <v>0.47120269250552499</v>
      </c>
      <c r="D334">
        <v>575051.94999999995</v>
      </c>
      <c r="E334">
        <v>6.14915484805095E-4</v>
      </c>
      <c r="F334">
        <v>0.71042474230656505</v>
      </c>
      <c r="G334">
        <v>51.25</v>
      </c>
      <c r="H334">
        <v>30.766492599999999</v>
      </c>
      <c r="I334">
        <v>0.84699999999999998</v>
      </c>
      <c r="J334">
        <v>55.081293350000003</v>
      </c>
      <c r="K334">
        <v>12737.794564002999</v>
      </c>
      <c r="L334">
        <v>1122.6365123999999</v>
      </c>
      <c r="M334">
        <v>1291.0913625078299</v>
      </c>
      <c r="N334">
        <v>0.21142536268714399</v>
      </c>
      <c r="O334">
        <v>0.118447749499725</v>
      </c>
      <c r="P334">
        <v>7.5279652912169101E-3</v>
      </c>
      <c r="Q334">
        <v>11075.833732806999</v>
      </c>
      <c r="R334">
        <v>73.477500000000006</v>
      </c>
      <c r="S334">
        <v>62823.817923854302</v>
      </c>
      <c r="T334">
        <v>16.402980504236002</v>
      </c>
      <c r="U334">
        <v>15.2786432908033</v>
      </c>
      <c r="V334">
        <v>9.9429999999999996</v>
      </c>
      <c r="W334">
        <v>112.90722240772401</v>
      </c>
      <c r="X334">
        <v>0.11687164317268001</v>
      </c>
      <c r="Y334">
        <v>0.16349951076764599</v>
      </c>
      <c r="Z334">
        <v>0.285117639067482</v>
      </c>
      <c r="AA334">
        <v>154.98133017965401</v>
      </c>
      <c r="AB334">
        <v>8.4066384893874702</v>
      </c>
      <c r="AC334">
        <v>1.5260783779542999</v>
      </c>
      <c r="AD334">
        <v>3.7872071042952999</v>
      </c>
      <c r="AE334">
        <v>1.12437281880771</v>
      </c>
      <c r="AF334">
        <v>45.6</v>
      </c>
      <c r="AG334">
        <v>4.7931818727302199E-2</v>
      </c>
      <c r="AH334">
        <v>12.0247368421053</v>
      </c>
      <c r="AI334">
        <v>3.0376183972001698</v>
      </c>
      <c r="AJ334">
        <v>259163.08350000001</v>
      </c>
      <c r="AK334">
        <v>0.60975484762396004</v>
      </c>
      <c r="AL334">
        <v>14299913.265000001</v>
      </c>
      <c r="AM334">
        <v>1122.6365123999999</v>
      </c>
    </row>
    <row r="335" spans="1:39" ht="14.5" x14ac:dyDescent="0.35">
      <c r="A335" t="s">
        <v>508</v>
      </c>
      <c r="B335">
        <v>618548.69999999995</v>
      </c>
      <c r="C335">
        <v>0.46885393739968501</v>
      </c>
      <c r="D335">
        <v>529530.65</v>
      </c>
      <c r="E335">
        <v>3.07552684297175E-3</v>
      </c>
      <c r="F335">
        <v>0.69288940198787297</v>
      </c>
      <c r="G335">
        <v>72.421052631578902</v>
      </c>
      <c r="H335">
        <v>39.138176350000002</v>
      </c>
      <c r="I335">
        <v>6.1574999999999998</v>
      </c>
      <c r="J335">
        <v>47.374652699999999</v>
      </c>
      <c r="K335">
        <v>12925.2600723616</v>
      </c>
      <c r="L335">
        <v>1400.7492816500001</v>
      </c>
      <c r="M335">
        <v>1665.6847029522901</v>
      </c>
      <c r="N335">
        <v>0.27656935753960199</v>
      </c>
      <c r="O335">
        <v>0.14685802102121001</v>
      </c>
      <c r="P335">
        <v>4.5166081345746597E-3</v>
      </c>
      <c r="Q335">
        <v>10869.433290352201</v>
      </c>
      <c r="R335">
        <v>90.311999999999998</v>
      </c>
      <c r="S335">
        <v>63102.3631909381</v>
      </c>
      <c r="T335">
        <v>16.0111613074674</v>
      </c>
      <c r="U335">
        <v>15.5101125171627</v>
      </c>
      <c r="V335">
        <v>13.243</v>
      </c>
      <c r="W335">
        <v>105.772806890433</v>
      </c>
      <c r="X335">
        <v>0.11518455883421901</v>
      </c>
      <c r="Y335">
        <v>0.16173964238970201</v>
      </c>
      <c r="Z335">
        <v>0.28234490224426401</v>
      </c>
      <c r="AA335">
        <v>155.452373135258</v>
      </c>
      <c r="AB335">
        <v>7.4751379909419002</v>
      </c>
      <c r="AC335">
        <v>1.60948993064517</v>
      </c>
      <c r="AD335">
        <v>3.5883031144000999</v>
      </c>
      <c r="AE335">
        <v>1.20576368390264</v>
      </c>
      <c r="AF335">
        <v>88.7</v>
      </c>
      <c r="AG335">
        <v>2.7322775621971201E-2</v>
      </c>
      <c r="AH335">
        <v>8.68</v>
      </c>
      <c r="AI335">
        <v>3.0673618580128501</v>
      </c>
      <c r="AJ335">
        <v>300743.84399999998</v>
      </c>
      <c r="AK335">
        <v>0.55609622585087504</v>
      </c>
      <c r="AL335">
        <v>18105048.761500001</v>
      </c>
      <c r="AM335">
        <v>1400.7492816500001</v>
      </c>
    </row>
    <row r="336" spans="1:39" ht="14.5" x14ac:dyDescent="0.35">
      <c r="A336" t="s">
        <v>509</v>
      </c>
      <c r="B336">
        <v>1283834.05</v>
      </c>
      <c r="C336">
        <v>0.34715315785510897</v>
      </c>
      <c r="D336">
        <v>1329525.1000000001</v>
      </c>
      <c r="E336">
        <v>2.3347792989624298E-3</v>
      </c>
      <c r="F336">
        <v>0.80076825805877105</v>
      </c>
      <c r="G336">
        <v>129.19999999999999</v>
      </c>
      <c r="H336">
        <v>62.6961011</v>
      </c>
      <c r="I336">
        <v>0.55649999999999999</v>
      </c>
      <c r="J336">
        <v>-32.6523933</v>
      </c>
      <c r="K336">
        <v>13604.774514742399</v>
      </c>
      <c r="L336">
        <v>3994.7209693999998</v>
      </c>
      <c r="M336">
        <v>4665.4107062551702</v>
      </c>
      <c r="N336">
        <v>9.7916817982095505E-2</v>
      </c>
      <c r="O336">
        <v>0.116075363198558</v>
      </c>
      <c r="P336">
        <v>1.8436123940607001E-2</v>
      </c>
      <c r="Q336">
        <v>11648.980434913001</v>
      </c>
      <c r="R336">
        <v>242.87899999999999</v>
      </c>
      <c r="S336">
        <v>77146.070662757993</v>
      </c>
      <c r="T336">
        <v>15.4373165238658</v>
      </c>
      <c r="U336">
        <v>16.4473707870998</v>
      </c>
      <c r="V336">
        <v>23.560500000000001</v>
      </c>
      <c r="W336">
        <v>169.55162112009501</v>
      </c>
      <c r="X336">
        <v>0.116526529007633</v>
      </c>
      <c r="Y336">
        <v>0.15009374019427099</v>
      </c>
      <c r="Z336">
        <v>0.27206942522942501</v>
      </c>
      <c r="AA336">
        <v>161.01939407713201</v>
      </c>
      <c r="AB336">
        <v>7.2404423893224097</v>
      </c>
      <c r="AC336">
        <v>1.2867803485718201</v>
      </c>
      <c r="AD336">
        <v>3.31256433823458</v>
      </c>
      <c r="AE336">
        <v>1.0039712541558199</v>
      </c>
      <c r="AF336">
        <v>33.25</v>
      </c>
      <c r="AG336">
        <v>7.9241827084767E-2</v>
      </c>
      <c r="AH336">
        <v>83.850499999999997</v>
      </c>
      <c r="AI336">
        <v>3.2917790759024999</v>
      </c>
      <c r="AJ336">
        <v>877020.62650000001</v>
      </c>
      <c r="AK336">
        <v>0.51904188449773603</v>
      </c>
      <c r="AL336">
        <v>54347278.038000003</v>
      </c>
      <c r="AM336">
        <v>3994.7209693999998</v>
      </c>
    </row>
    <row r="337" spans="1:39" ht="14.5" x14ac:dyDescent="0.35">
      <c r="A337" t="s">
        <v>510</v>
      </c>
      <c r="B337">
        <v>905404.8</v>
      </c>
      <c r="C337">
        <v>0.42374020947380198</v>
      </c>
      <c r="D337">
        <v>962085.95</v>
      </c>
      <c r="E337">
        <v>7.1660886104209301E-3</v>
      </c>
      <c r="F337">
        <v>0.75054873979883097</v>
      </c>
      <c r="G337">
        <v>50.55</v>
      </c>
      <c r="H337">
        <v>33.49916545</v>
      </c>
      <c r="I337">
        <v>5.4249679999999998</v>
      </c>
      <c r="J337">
        <v>-41.050269499999999</v>
      </c>
      <c r="K337">
        <v>15241.2679101991</v>
      </c>
      <c r="L337">
        <v>1425.71982725</v>
      </c>
      <c r="M337">
        <v>1992.6229971630801</v>
      </c>
      <c r="N337">
        <v>0.89361588262221503</v>
      </c>
      <c r="O337">
        <v>0.18248300260495701</v>
      </c>
      <c r="P337">
        <v>2.9029942776227199E-4</v>
      </c>
      <c r="Q337">
        <v>10905.112448735599</v>
      </c>
      <c r="R337">
        <v>104.566</v>
      </c>
      <c r="S337">
        <v>60280.361326817503</v>
      </c>
      <c r="T337">
        <v>14.6089551096915</v>
      </c>
      <c r="U337">
        <v>13.6346405834592</v>
      </c>
      <c r="V337">
        <v>13.269500000000001</v>
      </c>
      <c r="W337">
        <v>107.44337218810099</v>
      </c>
      <c r="X337">
        <v>0.106308581509493</v>
      </c>
      <c r="Y337">
        <v>0.20686821979675099</v>
      </c>
      <c r="Z337">
        <v>0.31756529703356101</v>
      </c>
      <c r="AA337">
        <v>197.10555652581499</v>
      </c>
      <c r="AB337">
        <v>8.2565185702090194</v>
      </c>
      <c r="AC337">
        <v>1.5429518253858401</v>
      </c>
      <c r="AD337">
        <v>3.9112922674155599</v>
      </c>
      <c r="AE337">
        <v>1.3252911941182901</v>
      </c>
      <c r="AF337">
        <v>176.5</v>
      </c>
      <c r="AG337">
        <v>1.92220028027245E-2</v>
      </c>
      <c r="AH337">
        <v>5.2255000000000003</v>
      </c>
      <c r="AI337">
        <v>3.5331718625007298</v>
      </c>
      <c r="AJ337">
        <v>134303.35999999999</v>
      </c>
      <c r="AK337">
        <v>0.61648936509949304</v>
      </c>
      <c r="AL337">
        <v>21729777.852000002</v>
      </c>
      <c r="AM337">
        <v>1425.71982725</v>
      </c>
    </row>
    <row r="338" spans="1:39" ht="14.5" x14ac:dyDescent="0.35">
      <c r="A338" t="s">
        <v>511</v>
      </c>
      <c r="B338">
        <v>597800.25</v>
      </c>
      <c r="C338">
        <v>0.379098380934493</v>
      </c>
      <c r="D338">
        <v>593575.15</v>
      </c>
      <c r="E338">
        <v>2.7829192108047101E-3</v>
      </c>
      <c r="F338">
        <v>0.76294741954790202</v>
      </c>
      <c r="G338">
        <v>52.65</v>
      </c>
      <c r="H338">
        <v>110.4243546</v>
      </c>
      <c r="I338">
        <v>26.511083150000001</v>
      </c>
      <c r="J338">
        <v>60.190580050000001</v>
      </c>
      <c r="K338">
        <v>15643.357929108</v>
      </c>
      <c r="L338">
        <v>2092.0550899499999</v>
      </c>
      <c r="M338">
        <v>2669.0058905003102</v>
      </c>
      <c r="N338">
        <v>0.44696631242743601</v>
      </c>
      <c r="O338">
        <v>0.156928540040428</v>
      </c>
      <c r="P338">
        <v>5.0624234327658703E-2</v>
      </c>
      <c r="Q338">
        <v>12261.7813231447</v>
      </c>
      <c r="R338">
        <v>149.66200000000001</v>
      </c>
      <c r="S338">
        <v>71166.155316646793</v>
      </c>
      <c r="T338">
        <v>14.9934519116409</v>
      </c>
      <c r="U338">
        <v>13.978532225615099</v>
      </c>
      <c r="V338">
        <v>19.565999999999999</v>
      </c>
      <c r="W338">
        <v>106.922983233671</v>
      </c>
      <c r="X338">
        <v>0.120244438602049</v>
      </c>
      <c r="Y338">
        <v>0.15149426201736499</v>
      </c>
      <c r="Z338">
        <v>0.27743346077935899</v>
      </c>
      <c r="AA338">
        <v>163.11986794198401</v>
      </c>
      <c r="AB338">
        <v>8.5089215537027592</v>
      </c>
      <c r="AC338">
        <v>1.4394290015626101</v>
      </c>
      <c r="AD338">
        <v>3.9387827999967802</v>
      </c>
      <c r="AE338">
        <v>0.83222689113370496</v>
      </c>
      <c r="AF338">
        <v>12.75</v>
      </c>
      <c r="AG338">
        <v>0.11170189291605601</v>
      </c>
      <c r="AH338">
        <v>73.656499999999994</v>
      </c>
      <c r="AI338">
        <v>3.0029061003389801</v>
      </c>
      <c r="AJ338">
        <v>469977.39578947402</v>
      </c>
      <c r="AK338">
        <v>0.55176646106433203</v>
      </c>
      <c r="AL338">
        <v>32726766.579500001</v>
      </c>
      <c r="AM338">
        <v>2092.0550899499999</v>
      </c>
    </row>
    <row r="339" spans="1:39" ht="14.5" x14ac:dyDescent="0.35">
      <c r="A339" t="s">
        <v>512</v>
      </c>
      <c r="B339">
        <v>2618088.85</v>
      </c>
      <c r="C339">
        <v>0.395125654511361</v>
      </c>
      <c r="D339">
        <v>2434093.1</v>
      </c>
      <c r="E339">
        <v>2.4947380143465398E-3</v>
      </c>
      <c r="F339">
        <v>0.79870783899482201</v>
      </c>
      <c r="G339">
        <v>173.6</v>
      </c>
      <c r="H339">
        <v>108.18042604999999</v>
      </c>
      <c r="I339">
        <v>1.3258548000000001</v>
      </c>
      <c r="J339">
        <v>-11.701986099999999</v>
      </c>
      <c r="K339">
        <v>13845.011989905601</v>
      </c>
      <c r="L339">
        <v>6332.7889021999999</v>
      </c>
      <c r="M339">
        <v>7544.0610967566399</v>
      </c>
      <c r="N339">
        <v>0.13657076032481399</v>
      </c>
      <c r="O339">
        <v>0.124584935923873</v>
      </c>
      <c r="P339">
        <v>5.1796801332829399E-2</v>
      </c>
      <c r="Q339">
        <v>11622.0610034819</v>
      </c>
      <c r="R339">
        <v>374.95100000000002</v>
      </c>
      <c r="S339">
        <v>80193.832882163304</v>
      </c>
      <c r="T339">
        <v>16.0634322884857</v>
      </c>
      <c r="U339">
        <v>16.8896439860142</v>
      </c>
      <c r="V339">
        <v>36.578000000000003</v>
      </c>
      <c r="W339">
        <v>173.13108705232699</v>
      </c>
      <c r="X339">
        <v>0.11561776303895099</v>
      </c>
      <c r="Y339">
        <v>0.15069821195769001</v>
      </c>
      <c r="Z339">
        <v>0.27152361399778802</v>
      </c>
      <c r="AA339">
        <v>154.69096082765</v>
      </c>
      <c r="AB339">
        <v>7.2183050726951503</v>
      </c>
      <c r="AC339">
        <v>1.2646947368238399</v>
      </c>
      <c r="AD339">
        <v>3.5609997405130001</v>
      </c>
      <c r="AE339">
        <v>0.90249222582661004</v>
      </c>
      <c r="AF339">
        <v>27.35</v>
      </c>
      <c r="AG339">
        <v>9.57376855922418E-2</v>
      </c>
      <c r="AH339">
        <v>135.65799999999999</v>
      </c>
      <c r="AI339">
        <v>3.2608354747483901</v>
      </c>
      <c r="AJ339">
        <v>1263849.395</v>
      </c>
      <c r="AK339">
        <v>0.53147336238254705</v>
      </c>
      <c r="AL339">
        <v>87677538.280499995</v>
      </c>
      <c r="AM339">
        <v>6332.7889021999999</v>
      </c>
    </row>
    <row r="340" spans="1:39" ht="14.5" x14ac:dyDescent="0.35">
      <c r="A340" t="s">
        <v>513</v>
      </c>
      <c r="B340">
        <v>2945150.85</v>
      </c>
      <c r="C340">
        <v>0.50871736998283301</v>
      </c>
      <c r="D340">
        <v>2353840.4</v>
      </c>
      <c r="E340">
        <v>1.2478700857268699E-3</v>
      </c>
      <c r="F340">
        <v>0.78264554686519605</v>
      </c>
      <c r="G340">
        <v>181.85</v>
      </c>
      <c r="H340">
        <v>475.50878795</v>
      </c>
      <c r="I340">
        <v>107.2159992</v>
      </c>
      <c r="J340">
        <v>9.66832044999998</v>
      </c>
      <c r="K340">
        <v>13823.102878227901</v>
      </c>
      <c r="L340">
        <v>6198.2255681500001</v>
      </c>
      <c r="M340">
        <v>7973.2647073011303</v>
      </c>
      <c r="N340">
        <v>0.465302132939445</v>
      </c>
      <c r="O340">
        <v>0.16268533027122001</v>
      </c>
      <c r="P340">
        <v>8.4812092915957302E-2</v>
      </c>
      <c r="Q340">
        <v>10745.7500580087</v>
      </c>
      <c r="R340">
        <v>400.74849999999998</v>
      </c>
      <c r="S340">
        <v>70864.902181792306</v>
      </c>
      <c r="T340">
        <v>14.294875713820501</v>
      </c>
      <c r="U340">
        <v>15.4666220039501</v>
      </c>
      <c r="V340">
        <v>40.835500000000003</v>
      </c>
      <c r="W340">
        <v>151.78522531008599</v>
      </c>
      <c r="X340">
        <v>0.113155870726991</v>
      </c>
      <c r="Y340">
        <v>0.158955184867135</v>
      </c>
      <c r="Z340">
        <v>0.276150006888502</v>
      </c>
      <c r="AA340">
        <v>207.55806413543999</v>
      </c>
      <c r="AB340">
        <v>5.2805735163312697</v>
      </c>
      <c r="AC340">
        <v>0.92544752756663695</v>
      </c>
      <c r="AD340">
        <v>2.6686062875493102</v>
      </c>
      <c r="AE340">
        <v>1.0279910621397399</v>
      </c>
      <c r="AF340">
        <v>29.15</v>
      </c>
      <c r="AG340">
        <v>8.8407172930058106E-2</v>
      </c>
      <c r="AH340">
        <v>125.70350000000001</v>
      </c>
      <c r="AI340">
        <v>3.0440195584698699</v>
      </c>
      <c r="AJ340">
        <v>1501870.0015</v>
      </c>
      <c r="AK340">
        <v>0.58597680077218395</v>
      </c>
      <c r="AL340">
        <v>85678709.691</v>
      </c>
      <c r="AM340">
        <v>6198.2255681500001</v>
      </c>
    </row>
    <row r="341" spans="1:39" ht="14.5" x14ac:dyDescent="0.35">
      <c r="A341" t="s">
        <v>514</v>
      </c>
      <c r="B341">
        <v>1700715.94736842</v>
      </c>
      <c r="C341">
        <v>0.33511966753960398</v>
      </c>
      <c r="D341">
        <v>1828970.8421052599</v>
      </c>
      <c r="E341">
        <v>4.0341396461043098E-3</v>
      </c>
      <c r="F341">
        <v>0.79348376013411304</v>
      </c>
      <c r="G341">
        <v>159.80000000000001</v>
      </c>
      <c r="H341">
        <v>134.43608585000001</v>
      </c>
      <c r="I341">
        <v>12.5199643</v>
      </c>
      <c r="J341">
        <v>-26.218728949999999</v>
      </c>
      <c r="K341">
        <v>13510.2495661388</v>
      </c>
      <c r="L341">
        <v>5500.5457266499998</v>
      </c>
      <c r="M341">
        <v>6689.4640323175699</v>
      </c>
      <c r="N341">
        <v>0.22232191237409801</v>
      </c>
      <c r="O341">
        <v>0.14664133815704999</v>
      </c>
      <c r="P341">
        <v>1.7683167768016799E-2</v>
      </c>
      <c r="Q341">
        <v>11109.073187026899</v>
      </c>
      <c r="R341">
        <v>342.37950000000001</v>
      </c>
      <c r="S341">
        <v>74304.790676719902</v>
      </c>
      <c r="T341">
        <v>15.562993695592199</v>
      </c>
      <c r="U341">
        <v>16.065639813861502</v>
      </c>
      <c r="V341">
        <v>35.491</v>
      </c>
      <c r="W341">
        <v>154.98424182609699</v>
      </c>
      <c r="X341">
        <v>0.120150500316105</v>
      </c>
      <c r="Y341">
        <v>0.15499187167079601</v>
      </c>
      <c r="Z341">
        <v>0.28262952769454203</v>
      </c>
      <c r="AA341">
        <v>1347.0873288263199</v>
      </c>
      <c r="AB341">
        <v>0.86073404870088499</v>
      </c>
      <c r="AC341">
        <v>0.14020767126759201</v>
      </c>
      <c r="AD341">
        <v>0.430601064579342</v>
      </c>
      <c r="AE341">
        <v>0.89991279243117706</v>
      </c>
      <c r="AF341">
        <v>28.45</v>
      </c>
      <c r="AG341">
        <v>9.1393420031609995E-2</v>
      </c>
      <c r="AH341">
        <v>104.39400000000001</v>
      </c>
      <c r="AI341">
        <v>3.2404515812725698</v>
      </c>
      <c r="AJ341">
        <v>1084925.6984999999</v>
      </c>
      <c r="AK341">
        <v>0.60089002433737404</v>
      </c>
      <c r="AL341">
        <v>74313745.517000005</v>
      </c>
      <c r="AM341">
        <v>5500.5457266499998</v>
      </c>
    </row>
    <row r="342" spans="1:39" ht="14.5" x14ac:dyDescent="0.35">
      <c r="A342" t="s">
        <v>515</v>
      </c>
      <c r="B342">
        <v>1539989</v>
      </c>
      <c r="C342">
        <v>0.43831698197211599</v>
      </c>
      <c r="D342">
        <v>1509777.25</v>
      </c>
      <c r="E342">
        <v>3.3786605234883602E-3</v>
      </c>
      <c r="F342">
        <v>0.75220445655327695</v>
      </c>
      <c r="G342">
        <v>120</v>
      </c>
      <c r="H342">
        <v>80.786471849999998</v>
      </c>
      <c r="I342">
        <v>2.643948</v>
      </c>
      <c r="J342">
        <v>48.534764950000003</v>
      </c>
      <c r="K342">
        <v>11848.463463937</v>
      </c>
      <c r="L342">
        <v>2706.1040773</v>
      </c>
      <c r="M342">
        <v>3286.1288769961202</v>
      </c>
      <c r="N342">
        <v>0.29057935984286498</v>
      </c>
      <c r="O342">
        <v>0.15567278791446801</v>
      </c>
      <c r="P342">
        <v>7.6970992079440498E-3</v>
      </c>
      <c r="Q342">
        <v>9757.1265430129006</v>
      </c>
      <c r="R342">
        <v>160.20349999999999</v>
      </c>
      <c r="S342">
        <v>66470.835387491505</v>
      </c>
      <c r="T342">
        <v>14.6831998052477</v>
      </c>
      <c r="U342">
        <v>16.891666394928901</v>
      </c>
      <c r="V342">
        <v>19.0105</v>
      </c>
      <c r="W342">
        <v>142.34786445911499</v>
      </c>
      <c r="X342">
        <v>0.116094973508338</v>
      </c>
      <c r="Y342">
        <v>0.164422042118684</v>
      </c>
      <c r="Z342">
        <v>0.28502925012186198</v>
      </c>
      <c r="AA342">
        <v>145.00739394750801</v>
      </c>
      <c r="AB342">
        <v>6.8499202329429503</v>
      </c>
      <c r="AC342">
        <v>1.3885530960224499</v>
      </c>
      <c r="AD342">
        <v>3.4472850161733399</v>
      </c>
      <c r="AE342">
        <v>1.15111993864943</v>
      </c>
      <c r="AF342">
        <v>65.55</v>
      </c>
      <c r="AG342">
        <v>2.1491253996051701E-2</v>
      </c>
      <c r="AH342">
        <v>28.953157894736801</v>
      </c>
      <c r="AI342">
        <v>3.0658611029681402</v>
      </c>
      <c r="AJ342">
        <v>514183.4535</v>
      </c>
      <c r="AK342">
        <v>0.55259956813503797</v>
      </c>
      <c r="AL342">
        <v>32063175.289500002</v>
      </c>
      <c r="AM342">
        <v>2706.1040773</v>
      </c>
    </row>
    <row r="343" spans="1:39" ht="14.5" x14ac:dyDescent="0.35">
      <c r="A343" t="s">
        <v>516</v>
      </c>
      <c r="B343">
        <v>1415508.05</v>
      </c>
      <c r="C343">
        <v>0.41183660916025999</v>
      </c>
      <c r="D343">
        <v>1465466.25</v>
      </c>
      <c r="E343">
        <v>4.7229470814022304E-3</v>
      </c>
      <c r="F343">
        <v>0.75940825880970098</v>
      </c>
      <c r="G343">
        <v>104.947368421053</v>
      </c>
      <c r="H343">
        <v>65.022107250000005</v>
      </c>
      <c r="I343">
        <v>2.1834700499999999</v>
      </c>
      <c r="J343">
        <v>-19.495527750000001</v>
      </c>
      <c r="K343">
        <v>12198.8646403318</v>
      </c>
      <c r="L343">
        <v>2882.4069338999998</v>
      </c>
      <c r="M343">
        <v>3436.04665509094</v>
      </c>
      <c r="N343">
        <v>0.20229333804059901</v>
      </c>
      <c r="O343">
        <v>0.138254700338514</v>
      </c>
      <c r="P343">
        <v>1.4040456943823099E-2</v>
      </c>
      <c r="Q343">
        <v>10233.2987745969</v>
      </c>
      <c r="R343">
        <v>172.04750000000001</v>
      </c>
      <c r="S343">
        <v>69549.3108414827</v>
      </c>
      <c r="T343">
        <v>14.966506342725101</v>
      </c>
      <c r="U343">
        <v>16.753553140266501</v>
      </c>
      <c r="V343">
        <v>19.832000000000001</v>
      </c>
      <c r="W343">
        <v>145.34121288321899</v>
      </c>
      <c r="X343">
        <v>0.114345900563466</v>
      </c>
      <c r="Y343">
        <v>0.15308498641259199</v>
      </c>
      <c r="Z343">
        <v>0.27244859391626902</v>
      </c>
      <c r="AA343">
        <v>145.18404569398601</v>
      </c>
      <c r="AB343">
        <v>7.0964606701164596</v>
      </c>
      <c r="AC343">
        <v>1.41066069664105</v>
      </c>
      <c r="AD343">
        <v>3.4937750941205001</v>
      </c>
      <c r="AE343">
        <v>1.07983298296018</v>
      </c>
      <c r="AF343">
        <v>35.299999999999997</v>
      </c>
      <c r="AG343">
        <v>5.56394751012078E-2</v>
      </c>
      <c r="AH343">
        <v>53.134</v>
      </c>
      <c r="AI343">
        <v>3.0442596809844402</v>
      </c>
      <c r="AJ343">
        <v>593807.22549999994</v>
      </c>
      <c r="AK343">
        <v>0.52908945408608998</v>
      </c>
      <c r="AL343">
        <v>35162092.024999999</v>
      </c>
      <c r="AM343">
        <v>2882.4069338999998</v>
      </c>
    </row>
    <row r="344" spans="1:39" ht="14.5" x14ac:dyDescent="0.35">
      <c r="A344" t="s">
        <v>517</v>
      </c>
      <c r="B344">
        <v>176487.85</v>
      </c>
      <c r="C344">
        <v>0.61506754429131805</v>
      </c>
      <c r="D344">
        <v>118064.7</v>
      </c>
      <c r="E344">
        <v>2.54368317406534E-3</v>
      </c>
      <c r="F344">
        <v>0.71839724417052098</v>
      </c>
      <c r="G344">
        <v>30.1</v>
      </c>
      <c r="H344">
        <v>11.3259326</v>
      </c>
      <c r="I344">
        <v>0.8</v>
      </c>
      <c r="J344">
        <v>29.919064599999999</v>
      </c>
      <c r="K344">
        <v>14149.984197794</v>
      </c>
      <c r="L344">
        <v>640.90577150000001</v>
      </c>
      <c r="M344">
        <v>749.24601346199495</v>
      </c>
      <c r="N344">
        <v>0.26506377053276398</v>
      </c>
      <c r="O344">
        <v>0.14124060427500801</v>
      </c>
      <c r="P344">
        <v>3.9810892075887597E-3</v>
      </c>
      <c r="Q344">
        <v>12103.9102992304</v>
      </c>
      <c r="R344">
        <v>47.719499999999996</v>
      </c>
      <c r="S344">
        <v>59771.410461132204</v>
      </c>
      <c r="T344">
        <v>16.855792705288199</v>
      </c>
      <c r="U344">
        <v>13.4306891627113</v>
      </c>
      <c r="V344">
        <v>6.7154999999999996</v>
      </c>
      <c r="W344">
        <v>95.436791229245799</v>
      </c>
      <c r="X344">
        <v>0.11886547661906</v>
      </c>
      <c r="Y344">
        <v>0.168824997631845</v>
      </c>
      <c r="Z344">
        <v>0.29805500042606198</v>
      </c>
      <c r="AA344">
        <v>205.13311916711299</v>
      </c>
      <c r="AB344">
        <v>7.2403098325866502</v>
      </c>
      <c r="AC344">
        <v>1.62414243445323</v>
      </c>
      <c r="AD344">
        <v>2.8969861604460299</v>
      </c>
      <c r="AE344">
        <v>1.1515317573466399</v>
      </c>
      <c r="AF344">
        <v>77.25</v>
      </c>
      <c r="AG344">
        <v>2.3171819991993501E-2</v>
      </c>
      <c r="AH344">
        <v>3.9731578947368398</v>
      </c>
      <c r="AI344">
        <v>3.0634942874346098</v>
      </c>
      <c r="AJ344">
        <v>172262.6495</v>
      </c>
      <c r="AK344">
        <v>0.65921937168886902</v>
      </c>
      <c r="AL344">
        <v>9068806.5390000008</v>
      </c>
      <c r="AM344">
        <v>640.90577150000001</v>
      </c>
    </row>
    <row r="345" spans="1:39" ht="14.5" x14ac:dyDescent="0.35">
      <c r="A345" t="s">
        <v>518</v>
      </c>
      <c r="B345">
        <v>281373.34999999998</v>
      </c>
      <c r="C345">
        <v>0.61322955159639103</v>
      </c>
      <c r="D345">
        <v>238698.5</v>
      </c>
      <c r="E345">
        <v>1.3622048952726801E-3</v>
      </c>
      <c r="F345">
        <v>0.71044338112662497</v>
      </c>
      <c r="G345">
        <v>43.1</v>
      </c>
      <c r="H345">
        <v>14.1256688421053</v>
      </c>
      <c r="I345">
        <v>0.4</v>
      </c>
      <c r="J345">
        <v>51.4788651</v>
      </c>
      <c r="K345">
        <v>13593.2320748276</v>
      </c>
      <c r="L345">
        <v>709.77538575000005</v>
      </c>
      <c r="M345">
        <v>826.944774281891</v>
      </c>
      <c r="N345">
        <v>0.18683271850837099</v>
      </c>
      <c r="O345">
        <v>0.13514060930507499</v>
      </c>
      <c r="P345">
        <v>2.6196933386683002E-3</v>
      </c>
      <c r="Q345">
        <v>11667.213869122401</v>
      </c>
      <c r="R345">
        <v>49.901499999999999</v>
      </c>
      <c r="S345">
        <v>60510.335019989398</v>
      </c>
      <c r="T345">
        <v>16.344198070198299</v>
      </c>
      <c r="U345">
        <v>14.223528065288599</v>
      </c>
      <c r="V345">
        <v>5.8864999999999998</v>
      </c>
      <c r="W345">
        <v>120.576808927206</v>
      </c>
      <c r="X345">
        <v>0.116809836985689</v>
      </c>
      <c r="Y345">
        <v>0.17465250519019801</v>
      </c>
      <c r="Z345">
        <v>0.29719736706010802</v>
      </c>
      <c r="AA345">
        <v>204.14697791596399</v>
      </c>
      <c r="AB345">
        <v>6.5509530291894</v>
      </c>
      <c r="AC345">
        <v>1.44164701843014</v>
      </c>
      <c r="AD345">
        <v>3.0349413796554101</v>
      </c>
      <c r="AE345">
        <v>1.25597904423592</v>
      </c>
      <c r="AF345">
        <v>72.150000000000006</v>
      </c>
      <c r="AG345">
        <v>3.24640155083602E-2</v>
      </c>
      <c r="AH345">
        <v>4.8899999999999997</v>
      </c>
      <c r="AI345">
        <v>3.38962842214293</v>
      </c>
      <c r="AJ345">
        <v>150899.37049999999</v>
      </c>
      <c r="AK345">
        <v>0.640029943444682</v>
      </c>
      <c r="AL345">
        <v>9648141.5395</v>
      </c>
      <c r="AM345">
        <v>709.77538575000005</v>
      </c>
    </row>
    <row r="346" spans="1:39" ht="14.5" x14ac:dyDescent="0.35">
      <c r="A346" t="s">
        <v>519</v>
      </c>
      <c r="B346">
        <v>268360.45</v>
      </c>
      <c r="C346">
        <v>0.64615399158326103</v>
      </c>
      <c r="D346">
        <v>188212.85</v>
      </c>
      <c r="E346">
        <v>1.9738960248356502E-3</v>
      </c>
      <c r="F346">
        <v>0.70386673675806999</v>
      </c>
      <c r="G346">
        <v>34.1</v>
      </c>
      <c r="H346">
        <v>11.064631350000001</v>
      </c>
      <c r="I346">
        <v>0.3</v>
      </c>
      <c r="J346">
        <v>34.997707900000002</v>
      </c>
      <c r="K346">
        <v>14481.3776536928</v>
      </c>
      <c r="L346">
        <v>655.38293744999999</v>
      </c>
      <c r="M346">
        <v>768.29348785992204</v>
      </c>
      <c r="N346">
        <v>0.26134994132810702</v>
      </c>
      <c r="O346">
        <v>0.14842692667356999</v>
      </c>
      <c r="P346">
        <v>5.1320542659940701E-3</v>
      </c>
      <c r="Q346">
        <v>12353.1540680329</v>
      </c>
      <c r="R346">
        <v>50.853499999999997</v>
      </c>
      <c r="S346">
        <v>59849.652373976198</v>
      </c>
      <c r="T346">
        <v>16.576046879762501</v>
      </c>
      <c r="U346">
        <v>12.8876662855064</v>
      </c>
      <c r="V346">
        <v>7.3804999999999996</v>
      </c>
      <c r="W346">
        <v>88.7992598672177</v>
      </c>
      <c r="X346">
        <v>0.11620130487359701</v>
      </c>
      <c r="Y346">
        <v>0.18062905622214501</v>
      </c>
      <c r="Z346">
        <v>0.30326354576113801</v>
      </c>
      <c r="AA346">
        <v>190.415393610275</v>
      </c>
      <c r="AB346">
        <v>7.7603113866741502</v>
      </c>
      <c r="AC346">
        <v>1.6481099002363899</v>
      </c>
      <c r="AD346">
        <v>3.2594348932248902</v>
      </c>
      <c r="AE346">
        <v>1.2900250861984299</v>
      </c>
      <c r="AF346">
        <v>90.75</v>
      </c>
      <c r="AG346">
        <v>3.1379965641786502E-2</v>
      </c>
      <c r="AH346">
        <v>3.8595000000000002</v>
      </c>
      <c r="AI346">
        <v>3.1144476837608699</v>
      </c>
      <c r="AJ346">
        <v>171886.3015</v>
      </c>
      <c r="AK346">
        <v>0.66297330012812195</v>
      </c>
      <c r="AL346">
        <v>9490847.8249999993</v>
      </c>
      <c r="AM346">
        <v>655.38293744999999</v>
      </c>
    </row>
    <row r="347" spans="1:39" ht="14.5" x14ac:dyDescent="0.35">
      <c r="A347" t="s">
        <v>520</v>
      </c>
      <c r="B347">
        <v>941120.7</v>
      </c>
      <c r="C347">
        <v>0.50855312248885498</v>
      </c>
      <c r="D347">
        <v>930852.05</v>
      </c>
      <c r="E347">
        <v>3.0701986325753101E-4</v>
      </c>
      <c r="F347">
        <v>0.74208608759998096</v>
      </c>
      <c r="G347">
        <v>84.210526315789494</v>
      </c>
      <c r="H347">
        <v>47.290938150000002</v>
      </c>
      <c r="I347">
        <v>1.0649700499999999</v>
      </c>
      <c r="J347">
        <v>31.390457699999999</v>
      </c>
      <c r="K347">
        <v>12278.746405702401</v>
      </c>
      <c r="L347">
        <v>1698.02860635</v>
      </c>
      <c r="M347">
        <v>1970.93608906385</v>
      </c>
      <c r="N347">
        <v>0.18567953771269499</v>
      </c>
      <c r="O347">
        <v>0.12239928831161299</v>
      </c>
      <c r="P347">
        <v>1.68239117958132E-2</v>
      </c>
      <c r="Q347">
        <v>10578.558464015499</v>
      </c>
      <c r="R347">
        <v>106.6405</v>
      </c>
      <c r="S347">
        <v>64652.153642377903</v>
      </c>
      <c r="T347">
        <v>16.079725807737201</v>
      </c>
      <c r="U347">
        <v>15.9229242768929</v>
      </c>
      <c r="V347">
        <v>13.0365</v>
      </c>
      <c r="W347">
        <v>130.251877908181</v>
      </c>
      <c r="X347">
        <v>0.113073706562451</v>
      </c>
      <c r="Y347">
        <v>0.16464008204876099</v>
      </c>
      <c r="Z347">
        <v>0.28227761494917197</v>
      </c>
      <c r="AA347">
        <v>133.15120202009001</v>
      </c>
      <c r="AB347">
        <v>9.8919865958732807</v>
      </c>
      <c r="AC347">
        <v>1.5649267972182399</v>
      </c>
      <c r="AD347">
        <v>3.9627396193318201</v>
      </c>
      <c r="AE347">
        <v>1.1169095323868901</v>
      </c>
      <c r="AF347">
        <v>55.7</v>
      </c>
      <c r="AG347">
        <v>4.2391063789780803E-2</v>
      </c>
      <c r="AH347">
        <v>17.013500000000001</v>
      </c>
      <c r="AI347">
        <v>3.12582256410434</v>
      </c>
      <c r="AJ347">
        <v>389964.85749999998</v>
      </c>
      <c r="AK347">
        <v>0.58165539514852005</v>
      </c>
      <c r="AL347">
        <v>20849662.647</v>
      </c>
      <c r="AM347">
        <v>1698.02860635</v>
      </c>
    </row>
    <row r="348" spans="1:39" ht="14.5" x14ac:dyDescent="0.35">
      <c r="A348" t="s">
        <v>521</v>
      </c>
      <c r="B348">
        <v>285653.95</v>
      </c>
      <c r="C348">
        <v>0.602435401850833</v>
      </c>
      <c r="D348">
        <v>247035.4</v>
      </c>
      <c r="E348">
        <v>3.65638144275329E-3</v>
      </c>
      <c r="F348">
        <v>0.73359506633608496</v>
      </c>
      <c r="G348">
        <v>32.35</v>
      </c>
      <c r="H348">
        <v>12.32725465</v>
      </c>
      <c r="I348">
        <v>0.65</v>
      </c>
      <c r="J348">
        <v>41.52403735</v>
      </c>
      <c r="K348">
        <v>14219.282127120099</v>
      </c>
      <c r="L348">
        <v>733.51823385</v>
      </c>
      <c r="M348">
        <v>861.427850188815</v>
      </c>
      <c r="N348">
        <v>0.24903454143357401</v>
      </c>
      <c r="O348">
        <v>0.14369608979830001</v>
      </c>
      <c r="P348">
        <v>2.37128386143935E-3</v>
      </c>
      <c r="Q348">
        <v>12107.9237340816</v>
      </c>
      <c r="R348">
        <v>53.797499999999999</v>
      </c>
      <c r="S348">
        <v>62061.653534086101</v>
      </c>
      <c r="T348">
        <v>16.5556020261165</v>
      </c>
      <c r="U348">
        <v>13.634801502857901</v>
      </c>
      <c r="V348">
        <v>8.0839999999999996</v>
      </c>
      <c r="W348">
        <v>90.737040308015807</v>
      </c>
      <c r="X348">
        <v>0.119624090901879</v>
      </c>
      <c r="Y348">
        <v>0.16761181115634899</v>
      </c>
      <c r="Z348">
        <v>0.29656608798806799</v>
      </c>
      <c r="AA348">
        <v>201.224377511771</v>
      </c>
      <c r="AB348">
        <v>7.7243829798765899</v>
      </c>
      <c r="AC348">
        <v>1.56711395020723</v>
      </c>
      <c r="AD348">
        <v>3.0854569136205998</v>
      </c>
      <c r="AE348">
        <v>1.1208064555322499</v>
      </c>
      <c r="AF348">
        <v>83.15</v>
      </c>
      <c r="AG348">
        <v>1.95168947397131E-2</v>
      </c>
      <c r="AH348">
        <v>4.0521052631578902</v>
      </c>
      <c r="AI348">
        <v>3.2177130977483199</v>
      </c>
      <c r="AJ348">
        <v>174435.10200000001</v>
      </c>
      <c r="AK348">
        <v>0.633354323049381</v>
      </c>
      <c r="AL348">
        <v>10430102.7125</v>
      </c>
      <c r="AM348">
        <v>733.51823385</v>
      </c>
    </row>
    <row r="349" spans="1:39" ht="14.5" x14ac:dyDescent="0.35">
      <c r="A349" t="s">
        <v>522</v>
      </c>
      <c r="B349">
        <v>712874.45</v>
      </c>
      <c r="C349">
        <v>0.57556140417983204</v>
      </c>
      <c r="D349">
        <v>712356</v>
      </c>
      <c r="E349">
        <v>3.3975953119548498E-4</v>
      </c>
      <c r="F349">
        <v>0.744834333799681</v>
      </c>
      <c r="G349">
        <v>72.263157894736807</v>
      </c>
      <c r="H349">
        <v>35.714575349999997</v>
      </c>
      <c r="I349">
        <v>0.8</v>
      </c>
      <c r="J349">
        <v>56.085877799999999</v>
      </c>
      <c r="K349">
        <v>12227.3803553913</v>
      </c>
      <c r="L349">
        <v>1525.25955245</v>
      </c>
      <c r="M349">
        <v>1745.4903177460401</v>
      </c>
      <c r="N349">
        <v>0.16584398930246499</v>
      </c>
      <c r="O349">
        <v>0.114199824364457</v>
      </c>
      <c r="P349">
        <v>1.68593459445604E-2</v>
      </c>
      <c r="Q349">
        <v>10684.636001065201</v>
      </c>
      <c r="R349">
        <v>95.245000000000005</v>
      </c>
      <c r="S349">
        <v>66015.892199065594</v>
      </c>
      <c r="T349">
        <v>16.540500813691001</v>
      </c>
      <c r="U349">
        <v>16.014064281064599</v>
      </c>
      <c r="V349">
        <v>11.336499999999999</v>
      </c>
      <c r="W349">
        <v>134.54413200282301</v>
      </c>
      <c r="X349">
        <v>0.113692915788894</v>
      </c>
      <c r="Y349">
        <v>0.16112595822700501</v>
      </c>
      <c r="Z349">
        <v>0.27868604407591102</v>
      </c>
      <c r="AA349">
        <v>141.56272593288901</v>
      </c>
      <c r="AB349">
        <v>9.3738678000499291</v>
      </c>
      <c r="AC349">
        <v>1.5231804340405899</v>
      </c>
      <c r="AD349">
        <v>3.6354850432961499</v>
      </c>
      <c r="AE349">
        <v>1.1288417226391101</v>
      </c>
      <c r="AF349">
        <v>52.05</v>
      </c>
      <c r="AG349">
        <v>4.1242932478653502E-2</v>
      </c>
      <c r="AH349">
        <v>15.976000000000001</v>
      </c>
      <c r="AI349">
        <v>3.1850805351900102</v>
      </c>
      <c r="AJ349">
        <v>352446.016</v>
      </c>
      <c r="AK349">
        <v>0.57554102384369199</v>
      </c>
      <c r="AL349">
        <v>18649928.688499998</v>
      </c>
      <c r="AM349">
        <v>1525.25955245</v>
      </c>
    </row>
    <row r="350" spans="1:39" ht="14.5" x14ac:dyDescent="0.35">
      <c r="A350" t="s">
        <v>523</v>
      </c>
      <c r="B350">
        <v>134257.45000000001</v>
      </c>
      <c r="C350">
        <v>0.71141018917100396</v>
      </c>
      <c r="D350">
        <v>61642.95</v>
      </c>
      <c r="E350">
        <v>3.8211286700768998E-3</v>
      </c>
      <c r="F350">
        <v>0.71687409201263796</v>
      </c>
      <c r="G350">
        <v>33.549999999999997</v>
      </c>
      <c r="H350">
        <v>8.5886852499999993</v>
      </c>
      <c r="I350">
        <v>0.48449999999999999</v>
      </c>
      <c r="J350">
        <v>18.594487749999999</v>
      </c>
      <c r="K350">
        <v>14898.2240214871</v>
      </c>
      <c r="L350">
        <v>507.32023414999998</v>
      </c>
      <c r="M350">
        <v>593.06221906810504</v>
      </c>
      <c r="N350">
        <v>0.26225019641274999</v>
      </c>
      <c r="O350">
        <v>0.13898249252394801</v>
      </c>
      <c r="P350">
        <v>4.6644697780777403E-3</v>
      </c>
      <c r="Q350">
        <v>12744.3129169084</v>
      </c>
      <c r="R350">
        <v>40.831499999999998</v>
      </c>
      <c r="S350">
        <v>57149.369163513496</v>
      </c>
      <c r="T350">
        <v>15.7035622007519</v>
      </c>
      <c r="U350">
        <v>12.4247268444706</v>
      </c>
      <c r="V350">
        <v>5.7015000000000002</v>
      </c>
      <c r="W350">
        <v>88.980134026133499</v>
      </c>
      <c r="X350">
        <v>0.117051631202488</v>
      </c>
      <c r="Y350">
        <v>0.17569211031905899</v>
      </c>
      <c r="Z350">
        <v>0.29740209831789199</v>
      </c>
      <c r="AA350">
        <v>216.051209121677</v>
      </c>
      <c r="AB350">
        <v>7.92967159532932</v>
      </c>
      <c r="AC350">
        <v>1.56051726096336</v>
      </c>
      <c r="AD350">
        <v>3.2118181569359301</v>
      </c>
      <c r="AE350">
        <v>1.2062523328288199</v>
      </c>
      <c r="AF350">
        <v>68.650000000000006</v>
      </c>
      <c r="AG350">
        <v>2.0403186601293199E-2</v>
      </c>
      <c r="AH350">
        <v>3.4510000000000001</v>
      </c>
      <c r="AI350">
        <v>3.4459458626214001</v>
      </c>
      <c r="AJ350">
        <v>111950.083</v>
      </c>
      <c r="AK350">
        <v>0.66238186376549102</v>
      </c>
      <c r="AL350">
        <v>7558170.4989999998</v>
      </c>
      <c r="AM350">
        <v>507.32023414999998</v>
      </c>
    </row>
    <row r="351" spans="1:39" ht="14.5" x14ac:dyDescent="0.35">
      <c r="A351" t="s">
        <v>524</v>
      </c>
      <c r="B351">
        <v>149801.54999999999</v>
      </c>
      <c r="C351">
        <v>0.64167738002992702</v>
      </c>
      <c r="D351">
        <v>157384.5</v>
      </c>
      <c r="E351">
        <v>8.2402238378995393E-3</v>
      </c>
      <c r="F351">
        <v>0.68677219463050998</v>
      </c>
      <c r="G351">
        <v>25</v>
      </c>
      <c r="H351">
        <v>11.6444391</v>
      </c>
      <c r="I351">
        <v>0.55000000000000004</v>
      </c>
      <c r="J351">
        <v>58.918447399999998</v>
      </c>
      <c r="K351">
        <v>14310.356638798299</v>
      </c>
      <c r="L351">
        <v>633.28269554999997</v>
      </c>
      <c r="M351">
        <v>749.33239240698299</v>
      </c>
      <c r="N351">
        <v>0.30640194594529202</v>
      </c>
      <c r="O351">
        <v>0.14701254195670599</v>
      </c>
      <c r="P351">
        <v>3.8598662448483201E-4</v>
      </c>
      <c r="Q351">
        <v>12094.100453057599</v>
      </c>
      <c r="R351">
        <v>46.636000000000003</v>
      </c>
      <c r="S351">
        <v>57910.941590187802</v>
      </c>
      <c r="T351">
        <v>15.701389484518399</v>
      </c>
      <c r="U351">
        <v>13.579266994381999</v>
      </c>
      <c r="V351">
        <v>6.3680000000000003</v>
      </c>
      <c r="W351">
        <v>99.447659477072904</v>
      </c>
      <c r="X351">
        <v>0.113344156474733</v>
      </c>
      <c r="Y351">
        <v>0.18897621892581401</v>
      </c>
      <c r="Z351">
        <v>0.30718480072649201</v>
      </c>
      <c r="AA351">
        <v>220.67522290124899</v>
      </c>
      <c r="AB351">
        <v>8.1979814175047103</v>
      </c>
      <c r="AC351">
        <v>1.3494931227093001</v>
      </c>
      <c r="AD351">
        <v>3.1054835105309602</v>
      </c>
      <c r="AE351">
        <v>1.35515648985653</v>
      </c>
      <c r="AF351">
        <v>80.75</v>
      </c>
      <c r="AG351">
        <v>1.6401294411127601E-2</v>
      </c>
      <c r="AH351">
        <v>4.6210000000000004</v>
      </c>
      <c r="AI351">
        <v>3.1444046972867099</v>
      </c>
      <c r="AJ351">
        <v>135247.45600000001</v>
      </c>
      <c r="AK351">
        <v>0.625472816317997</v>
      </c>
      <c r="AL351">
        <v>9062501.2265000008</v>
      </c>
      <c r="AM351">
        <v>633.28269554999997</v>
      </c>
    </row>
    <row r="352" spans="1:39" ht="14.5" x14ac:dyDescent="0.35">
      <c r="A352" t="s">
        <v>525</v>
      </c>
      <c r="B352">
        <v>418699.5</v>
      </c>
      <c r="C352">
        <v>0.69318498470874301</v>
      </c>
      <c r="D352">
        <v>372316.25</v>
      </c>
      <c r="E352">
        <v>4.8731784901654801E-4</v>
      </c>
      <c r="F352">
        <v>0.69119833995160795</v>
      </c>
      <c r="G352">
        <v>39.35</v>
      </c>
      <c r="H352">
        <v>13.63540605</v>
      </c>
      <c r="I352">
        <v>0.73450000000000004</v>
      </c>
      <c r="J352">
        <v>18.648259500000002</v>
      </c>
      <c r="K352">
        <v>14306.4810403756</v>
      </c>
      <c r="L352">
        <v>642.52706875000001</v>
      </c>
      <c r="M352">
        <v>769.07443488850504</v>
      </c>
      <c r="N352">
        <v>0.30342958971251899</v>
      </c>
      <c r="O352">
        <v>0.15743495008979699</v>
      </c>
      <c r="P352">
        <v>3.6020610065542898E-3</v>
      </c>
      <c r="Q352">
        <v>11952.420871112001</v>
      </c>
      <c r="R352">
        <v>48.890999999999998</v>
      </c>
      <c r="S352">
        <v>57275.693154159198</v>
      </c>
      <c r="T352">
        <v>15.511034750772099</v>
      </c>
      <c r="U352">
        <v>13.1420316367021</v>
      </c>
      <c r="V352">
        <v>7.6464999999999996</v>
      </c>
      <c r="W352">
        <v>84.0289111031191</v>
      </c>
      <c r="X352">
        <v>0.114280877146756</v>
      </c>
      <c r="Y352">
        <v>0.17636186315279101</v>
      </c>
      <c r="Z352">
        <v>0.29627640603425498</v>
      </c>
      <c r="AA352">
        <v>225.042736769524</v>
      </c>
      <c r="AB352">
        <v>6.9376069989463698</v>
      </c>
      <c r="AC352">
        <v>1.37496648767376</v>
      </c>
      <c r="AD352">
        <v>2.8332929219020899</v>
      </c>
      <c r="AE352">
        <v>1.26131982054175</v>
      </c>
      <c r="AF352">
        <v>83.8</v>
      </c>
      <c r="AG352">
        <v>1.8877847820307901E-2</v>
      </c>
      <c r="AH352">
        <v>3.9275000000000002</v>
      </c>
      <c r="AI352">
        <v>3.0174657503192401</v>
      </c>
      <c r="AJ352">
        <v>162242.9565</v>
      </c>
      <c r="AK352">
        <v>0.64896012125317104</v>
      </c>
      <c r="AL352">
        <v>9192301.3269999996</v>
      </c>
      <c r="AM352">
        <v>642.52706875000001</v>
      </c>
    </row>
    <row r="353" spans="1:39" ht="14.5" x14ac:dyDescent="0.35">
      <c r="A353" t="s">
        <v>526</v>
      </c>
      <c r="B353">
        <v>330125.15000000002</v>
      </c>
      <c r="C353">
        <v>0.62014658620283702</v>
      </c>
      <c r="D353">
        <v>393304.7</v>
      </c>
      <c r="E353">
        <v>2.1773577899806798E-3</v>
      </c>
      <c r="F353">
        <v>0.74236921504556597</v>
      </c>
      <c r="G353">
        <v>50.842105263157897</v>
      </c>
      <c r="H353">
        <v>21.138670099999999</v>
      </c>
      <c r="I353">
        <v>0.45</v>
      </c>
      <c r="J353">
        <v>42.214422450000001</v>
      </c>
      <c r="K353">
        <v>14059.874524831001</v>
      </c>
      <c r="L353">
        <v>978.61020635</v>
      </c>
      <c r="M353">
        <v>1166.1651114272599</v>
      </c>
      <c r="N353">
        <v>0.26068290453610998</v>
      </c>
      <c r="O353">
        <v>0.15958873843396601</v>
      </c>
      <c r="P353">
        <v>2.6348608294381498E-3</v>
      </c>
      <c r="Q353">
        <v>11798.618030306499</v>
      </c>
      <c r="R353">
        <v>69.897499999999994</v>
      </c>
      <c r="S353">
        <v>61354.241389176997</v>
      </c>
      <c r="T353">
        <v>14.288779999284699</v>
      </c>
      <c r="U353">
        <v>14.0006467520298</v>
      </c>
      <c r="V353">
        <v>9.7409999999999997</v>
      </c>
      <c r="W353">
        <v>100.463012662971</v>
      </c>
      <c r="X353">
        <v>0.11792984173415</v>
      </c>
      <c r="Y353">
        <v>0.174922241442245</v>
      </c>
      <c r="Z353">
        <v>0.29914967785276902</v>
      </c>
      <c r="AA353">
        <v>153.36157238720199</v>
      </c>
      <c r="AB353">
        <v>8.6594224226618692</v>
      </c>
      <c r="AC353">
        <v>1.6766584588875899</v>
      </c>
      <c r="AD353">
        <v>3.68048224561104</v>
      </c>
      <c r="AE353">
        <v>1.4134282948839401</v>
      </c>
      <c r="AF353">
        <v>128.9</v>
      </c>
      <c r="AG353">
        <v>1.53084728307971E-2</v>
      </c>
      <c r="AH353">
        <v>4.6375000000000002</v>
      </c>
      <c r="AI353">
        <v>3.2006476130107</v>
      </c>
      <c r="AJ353">
        <v>197099.465</v>
      </c>
      <c r="AK353">
        <v>0.60511949218248695</v>
      </c>
      <c r="AL353">
        <v>13759136.710000001</v>
      </c>
      <c r="AM353">
        <v>978.61020635</v>
      </c>
    </row>
    <row r="354" spans="1:39" ht="14.5" x14ac:dyDescent="0.35">
      <c r="A354" t="s">
        <v>527</v>
      </c>
      <c r="B354">
        <v>231245.3</v>
      </c>
      <c r="C354">
        <v>0.67708987559084099</v>
      </c>
      <c r="D354">
        <v>123292</v>
      </c>
      <c r="E354">
        <v>2.4286455315785599E-3</v>
      </c>
      <c r="F354">
        <v>0.69678467649795905</v>
      </c>
      <c r="G354">
        <v>29.0555555555556</v>
      </c>
      <c r="H354">
        <v>19.227492099999999</v>
      </c>
      <c r="I354">
        <v>1.3345</v>
      </c>
      <c r="J354">
        <v>13.30712295</v>
      </c>
      <c r="K354">
        <v>15239.778235079801</v>
      </c>
      <c r="L354">
        <v>632.72917035</v>
      </c>
      <c r="M354">
        <v>775.65815876283398</v>
      </c>
      <c r="N354">
        <v>0.43005194117963902</v>
      </c>
      <c r="O354">
        <v>0.164509379490789</v>
      </c>
      <c r="P354">
        <v>4.6620442651131204E-3</v>
      </c>
      <c r="Q354">
        <v>12431.574566791</v>
      </c>
      <c r="R354">
        <v>52.720999999999997</v>
      </c>
      <c r="S354">
        <v>57116.611938316797</v>
      </c>
      <c r="T354">
        <v>14.3035981866808</v>
      </c>
      <c r="U354">
        <v>12.0014637497392</v>
      </c>
      <c r="V354">
        <v>7.6665000000000001</v>
      </c>
      <c r="W354">
        <v>82.531685951868496</v>
      </c>
      <c r="X354">
        <v>0.114774218427366</v>
      </c>
      <c r="Y354">
        <v>0.18034690844402201</v>
      </c>
      <c r="Z354">
        <v>0.29921645655249102</v>
      </c>
      <c r="AA354">
        <v>221.761942668746</v>
      </c>
      <c r="AB354">
        <v>8.3904316031222592</v>
      </c>
      <c r="AC354">
        <v>1.48402582755616</v>
      </c>
      <c r="AD354">
        <v>2.8616122802047501</v>
      </c>
      <c r="AE354">
        <v>1.33726598667588</v>
      </c>
      <c r="AF354">
        <v>86</v>
      </c>
      <c r="AG354">
        <v>9.9688894303526093E-3</v>
      </c>
      <c r="AH354">
        <v>4.21</v>
      </c>
      <c r="AI354">
        <v>3.0906887977117798</v>
      </c>
      <c r="AJ354">
        <v>141572.49900000001</v>
      </c>
      <c r="AK354">
        <v>0.63430201687537702</v>
      </c>
      <c r="AL354">
        <v>9642652.2390000001</v>
      </c>
      <c r="AM354">
        <v>632.72917035</v>
      </c>
    </row>
    <row r="355" spans="1:39" ht="14.5" x14ac:dyDescent="0.35">
      <c r="A355" t="s">
        <v>528</v>
      </c>
      <c r="B355">
        <v>106144.9</v>
      </c>
      <c r="C355">
        <v>0.56531344713376996</v>
      </c>
      <c r="D355">
        <v>109814.5</v>
      </c>
      <c r="E355">
        <v>9.1842786861000506E-3</v>
      </c>
      <c r="F355">
        <v>0.677919778132823</v>
      </c>
      <c r="G355">
        <v>31.3684210526316</v>
      </c>
      <c r="H355">
        <v>17.123673650000001</v>
      </c>
      <c r="I355">
        <v>0.2</v>
      </c>
      <c r="J355">
        <v>29.437224449999999</v>
      </c>
      <c r="K355">
        <v>14550.9297497151</v>
      </c>
      <c r="L355">
        <v>752.19622939999999</v>
      </c>
      <c r="M355">
        <v>913.17543075047797</v>
      </c>
      <c r="N355">
        <v>0.38445407753595401</v>
      </c>
      <c r="O355">
        <v>0.16028454662179101</v>
      </c>
      <c r="P355">
        <v>1.4638537883635901E-3</v>
      </c>
      <c r="Q355">
        <v>11985.8179747619</v>
      </c>
      <c r="R355">
        <v>56.1845</v>
      </c>
      <c r="S355">
        <v>56955.825761553497</v>
      </c>
      <c r="T355">
        <v>14.835942297252799</v>
      </c>
      <c r="U355">
        <v>13.387966955299101</v>
      </c>
      <c r="V355">
        <v>7.1284999999999998</v>
      </c>
      <c r="W355">
        <v>105.519566444554</v>
      </c>
      <c r="X355">
        <v>0.11604181209238799</v>
      </c>
      <c r="Y355">
        <v>0.193909605634487</v>
      </c>
      <c r="Z355">
        <v>0.31330039773291002</v>
      </c>
      <c r="AA355">
        <v>217.19711375091299</v>
      </c>
      <c r="AB355">
        <v>8.1989333578577099</v>
      </c>
      <c r="AC355">
        <v>1.34994193720759</v>
      </c>
      <c r="AD355">
        <v>3.2304283186794001</v>
      </c>
      <c r="AE355">
        <v>1.44476953019707</v>
      </c>
      <c r="AF355">
        <v>100.4</v>
      </c>
      <c r="AG355">
        <v>1.11971517130053E-2</v>
      </c>
      <c r="AH355">
        <v>4.6369999999999996</v>
      </c>
      <c r="AI355">
        <v>2.9905935297322399</v>
      </c>
      <c r="AJ355">
        <v>174173.85699999999</v>
      </c>
      <c r="AK355">
        <v>0.61155473623365497</v>
      </c>
      <c r="AL355">
        <v>10945154.492000001</v>
      </c>
      <c r="AM355">
        <v>752.19622939999999</v>
      </c>
    </row>
    <row r="356" spans="1:39" ht="14.5" x14ac:dyDescent="0.35">
      <c r="A356" t="s">
        <v>529</v>
      </c>
      <c r="B356">
        <v>197540.45</v>
      </c>
      <c r="C356">
        <v>0.61915700208371705</v>
      </c>
      <c r="D356">
        <v>141993.60000000001</v>
      </c>
      <c r="E356">
        <v>2.87842769237227E-3</v>
      </c>
      <c r="F356">
        <v>0.72597944826671101</v>
      </c>
      <c r="G356">
        <v>29.65</v>
      </c>
      <c r="H356">
        <v>9.5926314000000001</v>
      </c>
      <c r="I356">
        <v>0.1</v>
      </c>
      <c r="J356">
        <v>32.428430650000003</v>
      </c>
      <c r="K356">
        <v>14340.318130502499</v>
      </c>
      <c r="L356">
        <v>632.07730919999995</v>
      </c>
      <c r="M356">
        <v>747.35970649868602</v>
      </c>
      <c r="N356">
        <v>0.26954720960579598</v>
      </c>
      <c r="O356">
        <v>0.14642907940666799</v>
      </c>
      <c r="P356">
        <v>6.2657838564283003E-3</v>
      </c>
      <c r="Q356">
        <v>12128.282563512699</v>
      </c>
      <c r="R356">
        <v>50.215499999999999</v>
      </c>
      <c r="S356">
        <v>61377.0629686053</v>
      </c>
      <c r="T356">
        <v>16.713962820244699</v>
      </c>
      <c r="U356">
        <v>12.5872949427965</v>
      </c>
      <c r="V356">
        <v>7.5765000000000002</v>
      </c>
      <c r="W356">
        <v>83.426029063551795</v>
      </c>
      <c r="X356">
        <v>0.11790272684433201</v>
      </c>
      <c r="Y356">
        <v>0.16957325048048499</v>
      </c>
      <c r="Z356">
        <v>0.29732458840050502</v>
      </c>
      <c r="AA356">
        <v>204.433299723331</v>
      </c>
      <c r="AB356">
        <v>7.7117305104991498</v>
      </c>
      <c r="AC356">
        <v>1.5711564751409699</v>
      </c>
      <c r="AD356">
        <v>3.12403750571226</v>
      </c>
      <c r="AE356">
        <v>1.1261979504828801</v>
      </c>
      <c r="AF356">
        <v>75.650000000000006</v>
      </c>
      <c r="AG356">
        <v>2.4629206585727498E-2</v>
      </c>
      <c r="AH356">
        <v>3.6036842105263198</v>
      </c>
      <c r="AI356">
        <v>3.2080500876097502</v>
      </c>
      <c r="AJ356">
        <v>160840.16</v>
      </c>
      <c r="AK356">
        <v>0.65020615290828998</v>
      </c>
      <c r="AL356">
        <v>9064189.6970000006</v>
      </c>
      <c r="AM356">
        <v>632.07730919999995</v>
      </c>
    </row>
    <row r="357" spans="1:39" ht="14.5" x14ac:dyDescent="0.35">
      <c r="A357" t="s">
        <v>530</v>
      </c>
      <c r="B357">
        <v>312930.15000000002</v>
      </c>
      <c r="C357">
        <v>0.48335067192938003</v>
      </c>
      <c r="D357">
        <v>283409.40000000002</v>
      </c>
      <c r="E357">
        <v>2.8946481122590199E-3</v>
      </c>
      <c r="F357">
        <v>0.73698505864269803</v>
      </c>
      <c r="G357">
        <v>49.1</v>
      </c>
      <c r="H357">
        <v>20.812033400000001</v>
      </c>
      <c r="I357">
        <v>0.55000000000000004</v>
      </c>
      <c r="J357">
        <v>25.775335299999998</v>
      </c>
      <c r="K357">
        <v>13472.5815342599</v>
      </c>
      <c r="L357">
        <v>880.42594099999997</v>
      </c>
      <c r="M357">
        <v>1040.9306789305399</v>
      </c>
      <c r="N357">
        <v>0.25557377392177499</v>
      </c>
      <c r="O357">
        <v>0.146085567519642</v>
      </c>
      <c r="P357">
        <v>3.3362408616263201E-3</v>
      </c>
      <c r="Q357">
        <v>11395.197120318</v>
      </c>
      <c r="R357">
        <v>63.4495</v>
      </c>
      <c r="S357">
        <v>60758.727972639703</v>
      </c>
      <c r="T357">
        <v>15.1695442832489</v>
      </c>
      <c r="U357">
        <v>13.876010701424001</v>
      </c>
      <c r="V357">
        <v>9.7189999999999994</v>
      </c>
      <c r="W357">
        <v>90.588120279864199</v>
      </c>
      <c r="X357">
        <v>0.117103248186403</v>
      </c>
      <c r="Y357">
        <v>0.17515234470178201</v>
      </c>
      <c r="Z357">
        <v>0.29905115589681702</v>
      </c>
      <c r="AA357">
        <v>178.18790053120401</v>
      </c>
      <c r="AB357">
        <v>7.8250745324887401</v>
      </c>
      <c r="AC357">
        <v>1.57219919525119</v>
      </c>
      <c r="AD357">
        <v>3.0630779841440599</v>
      </c>
      <c r="AE357">
        <v>1.2377614803863399</v>
      </c>
      <c r="AF357">
        <v>96.75</v>
      </c>
      <c r="AG357">
        <v>2.5557309339335699E-2</v>
      </c>
      <c r="AH357">
        <v>4.7357894736842097</v>
      </c>
      <c r="AI357">
        <v>3.13470180332705</v>
      </c>
      <c r="AJ357">
        <v>194068.77549999999</v>
      </c>
      <c r="AK357">
        <v>0.59683485506123801</v>
      </c>
      <c r="AL357">
        <v>11861610.275</v>
      </c>
      <c r="AM357">
        <v>880.42594099999997</v>
      </c>
    </row>
    <row r="358" spans="1:39" ht="14.5" x14ac:dyDescent="0.35">
      <c r="A358" t="s">
        <v>531</v>
      </c>
      <c r="B358">
        <v>236638.75</v>
      </c>
      <c r="C358">
        <v>0.51559826885579496</v>
      </c>
      <c r="D358">
        <v>202167.65</v>
      </c>
      <c r="E358">
        <v>2.5029327853541301E-3</v>
      </c>
      <c r="F358">
        <v>0.735224274975675</v>
      </c>
      <c r="G358">
        <v>32.85</v>
      </c>
      <c r="H358">
        <v>12.703559350000001</v>
      </c>
      <c r="I358">
        <v>0.65</v>
      </c>
      <c r="J358">
        <v>34.253941599999997</v>
      </c>
      <c r="K358">
        <v>14272.688157659601</v>
      </c>
      <c r="L358">
        <v>739.97210744999995</v>
      </c>
      <c r="M358">
        <v>871.093675035449</v>
      </c>
      <c r="N358">
        <v>0.248064385470642</v>
      </c>
      <c r="O358">
        <v>0.14314654786789699</v>
      </c>
      <c r="P358">
        <v>3.9964558396544999E-3</v>
      </c>
      <c r="Q358">
        <v>12124.288624378099</v>
      </c>
      <c r="R358">
        <v>54.63</v>
      </c>
      <c r="S358">
        <v>62162.788843126502</v>
      </c>
      <c r="T358">
        <v>16.6584294343767</v>
      </c>
      <c r="U358">
        <v>13.5451603047776</v>
      </c>
      <c r="V358">
        <v>8.2405000000000008</v>
      </c>
      <c r="W358">
        <v>89.796991377950405</v>
      </c>
      <c r="X358">
        <v>0.11812564884184901</v>
      </c>
      <c r="Y358">
        <v>0.17031691946720001</v>
      </c>
      <c r="Z358">
        <v>0.297522498234708</v>
      </c>
      <c r="AA358">
        <v>188.05614238561401</v>
      </c>
      <c r="AB358">
        <v>8.3158785229271004</v>
      </c>
      <c r="AC358">
        <v>1.7170950830109699</v>
      </c>
      <c r="AD358">
        <v>3.22542071756722</v>
      </c>
      <c r="AE358">
        <v>1.1809640145714699</v>
      </c>
      <c r="AF358">
        <v>87.8</v>
      </c>
      <c r="AG358">
        <v>2.50776754529995E-2</v>
      </c>
      <c r="AH358">
        <v>3.9389473684210499</v>
      </c>
      <c r="AI358">
        <v>3.1657728653706401</v>
      </c>
      <c r="AJ358">
        <v>182114.72700000001</v>
      </c>
      <c r="AK358">
        <v>0.64312596783917797</v>
      </c>
      <c r="AL358">
        <v>10561391.135</v>
      </c>
      <c r="AM358">
        <v>739.97210744999995</v>
      </c>
    </row>
    <row r="359" spans="1:39" ht="14.5" x14ac:dyDescent="0.35">
      <c r="A359" t="s">
        <v>532</v>
      </c>
      <c r="B359">
        <v>151829.20000000001</v>
      </c>
      <c r="C359">
        <v>0.61875342274623801</v>
      </c>
      <c r="D359">
        <v>188902.5</v>
      </c>
      <c r="E359">
        <v>1.04450903837246E-2</v>
      </c>
      <c r="F359">
        <v>0.68084704459116197</v>
      </c>
      <c r="G359">
        <v>37.526315789473699</v>
      </c>
      <c r="H359">
        <v>20.563582650000001</v>
      </c>
      <c r="I359">
        <v>0.95</v>
      </c>
      <c r="J359">
        <v>12.269537250000001</v>
      </c>
      <c r="K359">
        <v>15332.1736621117</v>
      </c>
      <c r="L359">
        <v>800.12959654999997</v>
      </c>
      <c r="M359">
        <v>982.42392541136201</v>
      </c>
      <c r="N359">
        <v>0.42228226315696099</v>
      </c>
      <c r="O359">
        <v>0.16532044823782999</v>
      </c>
      <c r="P359">
        <v>2.5694005806864702E-3</v>
      </c>
      <c r="Q359">
        <v>12487.201918828699</v>
      </c>
      <c r="R359">
        <v>59.116500000000002</v>
      </c>
      <c r="S359">
        <v>58600.794397503203</v>
      </c>
      <c r="T359">
        <v>15.703737535205899</v>
      </c>
      <c r="U359">
        <v>13.534793104294099</v>
      </c>
      <c r="V359">
        <v>8.8230000000000004</v>
      </c>
      <c r="W359">
        <v>90.686795483395699</v>
      </c>
      <c r="X359">
        <v>0.114552026194662</v>
      </c>
      <c r="Y359">
        <v>0.19239525465283699</v>
      </c>
      <c r="Z359">
        <v>0.31188278683871201</v>
      </c>
      <c r="AA359">
        <v>219.58861509133101</v>
      </c>
      <c r="AB359">
        <v>9.7559794074366195</v>
      </c>
      <c r="AC359">
        <v>1.50521205115443</v>
      </c>
      <c r="AD359">
        <v>3.1980688573975899</v>
      </c>
      <c r="AE359">
        <v>1.4156832853032499</v>
      </c>
      <c r="AF359">
        <v>122.05</v>
      </c>
      <c r="AG359">
        <v>5.7425473417259398E-3</v>
      </c>
      <c r="AH359">
        <v>3.8275000000000001</v>
      </c>
      <c r="AI359">
        <v>3.08118798373749</v>
      </c>
      <c r="AJ359">
        <v>160090.57750000001</v>
      </c>
      <c r="AK359">
        <v>0.59312336101780405</v>
      </c>
      <c r="AL359">
        <v>12267725.9265</v>
      </c>
      <c r="AM359">
        <v>800.12959654999997</v>
      </c>
    </row>
    <row r="360" spans="1:39" ht="14.5" x14ac:dyDescent="0.35">
      <c r="A360" t="s">
        <v>533</v>
      </c>
      <c r="B360">
        <v>558886.75</v>
      </c>
      <c r="C360">
        <v>0.53718844962491397</v>
      </c>
      <c r="D360">
        <v>538750.4</v>
      </c>
      <c r="E360">
        <v>3.0147629157161698E-3</v>
      </c>
      <c r="F360">
        <v>0.67619539058475697</v>
      </c>
      <c r="G360">
        <v>58.105263157894697</v>
      </c>
      <c r="H360">
        <v>28.723630849999999</v>
      </c>
      <c r="I360">
        <v>0.45600000000000002</v>
      </c>
      <c r="J360">
        <v>26.383050799999999</v>
      </c>
      <c r="K360">
        <v>13369.063873212999</v>
      </c>
      <c r="L360">
        <v>922.677774</v>
      </c>
      <c r="M360">
        <v>1100.9367711884299</v>
      </c>
      <c r="N360">
        <v>0.28675128637053299</v>
      </c>
      <c r="O360">
        <v>0.152298444223714</v>
      </c>
      <c r="P360">
        <v>2.64580915330469E-3</v>
      </c>
      <c r="Q360">
        <v>11204.401940071801</v>
      </c>
      <c r="R360">
        <v>65.088999999999999</v>
      </c>
      <c r="S360">
        <v>58736.7053419164</v>
      </c>
      <c r="T360">
        <v>14.3157830048088</v>
      </c>
      <c r="U360">
        <v>14.1756329640953</v>
      </c>
      <c r="V360">
        <v>9.6244999999999994</v>
      </c>
      <c r="W360">
        <v>95.867606005506801</v>
      </c>
      <c r="X360">
        <v>0.113557103487702</v>
      </c>
      <c r="Y360">
        <v>0.18266469678046601</v>
      </c>
      <c r="Z360">
        <v>0.30065725374726499</v>
      </c>
      <c r="AA360">
        <v>179.78692526736901</v>
      </c>
      <c r="AB360">
        <v>8.1345669208984006</v>
      </c>
      <c r="AC360">
        <v>1.61709909371168</v>
      </c>
      <c r="AD360">
        <v>3.50074671128381</v>
      </c>
      <c r="AE360">
        <v>1.33874165348234</v>
      </c>
      <c r="AF360">
        <v>87</v>
      </c>
      <c r="AG360">
        <v>2.1530510691801501E-2</v>
      </c>
      <c r="AH360">
        <v>5.8259999999999996</v>
      </c>
      <c r="AI360">
        <v>2.94846989252127</v>
      </c>
      <c r="AJ360">
        <v>229456.30900000001</v>
      </c>
      <c r="AK360">
        <v>0.62456889021511597</v>
      </c>
      <c r="AL360">
        <v>12335338.095000001</v>
      </c>
      <c r="AM360">
        <v>922.677774</v>
      </c>
    </row>
    <row r="361" spans="1:39" ht="14.5" x14ac:dyDescent="0.35">
      <c r="A361" t="s">
        <v>534</v>
      </c>
      <c r="B361">
        <v>794504.65</v>
      </c>
      <c r="C361">
        <v>0.60187507221939995</v>
      </c>
      <c r="D361">
        <v>826663</v>
      </c>
      <c r="E361">
        <v>1.12294260836956E-2</v>
      </c>
      <c r="F361">
        <v>0.70852741390839202</v>
      </c>
      <c r="G361">
        <v>55.6666666666667</v>
      </c>
      <c r="H361">
        <v>32.143420050000003</v>
      </c>
      <c r="I361">
        <v>0.1135</v>
      </c>
      <c r="J361">
        <v>39.201118700000002</v>
      </c>
      <c r="K361">
        <v>13576.091871836799</v>
      </c>
      <c r="L361">
        <v>1025.3127711499999</v>
      </c>
      <c r="M361">
        <v>1220.2686672411201</v>
      </c>
      <c r="N361">
        <v>0.31191288487638802</v>
      </c>
      <c r="O361">
        <v>0.14682428204922501</v>
      </c>
      <c r="P361">
        <v>2.77893939310267E-3</v>
      </c>
      <c r="Q361">
        <v>11407.111197873201</v>
      </c>
      <c r="R361">
        <v>73.591499999999996</v>
      </c>
      <c r="S361">
        <v>58667.520848195803</v>
      </c>
      <c r="T361">
        <v>14.702784968372701</v>
      </c>
      <c r="U361">
        <v>13.932489093849201</v>
      </c>
      <c r="V361">
        <v>10.4345</v>
      </c>
      <c r="W361">
        <v>98.261801825674496</v>
      </c>
      <c r="X361">
        <v>0.113501467219629</v>
      </c>
      <c r="Y361">
        <v>0.189383815990113</v>
      </c>
      <c r="Z361">
        <v>0.30808810123751801</v>
      </c>
      <c r="AA361">
        <v>192.10850146641101</v>
      </c>
      <c r="AB361">
        <v>7.1232781653977</v>
      </c>
      <c r="AC361">
        <v>1.4789083942686101</v>
      </c>
      <c r="AD361">
        <v>3.3779153511196802</v>
      </c>
      <c r="AE361">
        <v>1.3920337996466901</v>
      </c>
      <c r="AF361">
        <v>106.7</v>
      </c>
      <c r="AG361">
        <v>2.35680451792252E-2</v>
      </c>
      <c r="AH361">
        <v>5.1139999999999999</v>
      </c>
      <c r="AI361">
        <v>3.5616044243607798</v>
      </c>
      <c r="AJ361">
        <v>242029.8365</v>
      </c>
      <c r="AK361">
        <v>0.59927052457667196</v>
      </c>
      <c r="AL361">
        <v>13919740.3785</v>
      </c>
      <c r="AM361">
        <v>1025.3127711499999</v>
      </c>
    </row>
    <row r="362" spans="1:39" ht="14.5" x14ac:dyDescent="0.35">
      <c r="A362" t="s">
        <v>535</v>
      </c>
      <c r="B362">
        <v>167092.04999999999</v>
      </c>
      <c r="C362">
        <v>0.53250487011977898</v>
      </c>
      <c r="D362">
        <v>160626.85</v>
      </c>
      <c r="E362">
        <v>1.01805031769336E-2</v>
      </c>
      <c r="F362">
        <v>0.71499030815015696</v>
      </c>
      <c r="G362">
        <v>84.8888888888889</v>
      </c>
      <c r="H362">
        <v>38.158980849999999</v>
      </c>
      <c r="I362">
        <v>0.54423180000000004</v>
      </c>
      <c r="J362">
        <v>47.917758849999998</v>
      </c>
      <c r="K362">
        <v>13488.201568217501</v>
      </c>
      <c r="L362">
        <v>1234.3048397</v>
      </c>
      <c r="M362">
        <v>1482.18840684771</v>
      </c>
      <c r="N362">
        <v>0.29786350156364899</v>
      </c>
      <c r="O362">
        <v>0.15169605414940199</v>
      </c>
      <c r="P362">
        <v>5.32010094977512E-3</v>
      </c>
      <c r="Q362">
        <v>11232.413097811101</v>
      </c>
      <c r="R362">
        <v>89.712999999999994</v>
      </c>
      <c r="S362">
        <v>58944.215648791098</v>
      </c>
      <c r="T362">
        <v>15.1644689175482</v>
      </c>
      <c r="U362">
        <v>13.7583721389319</v>
      </c>
      <c r="V362">
        <v>12.2765</v>
      </c>
      <c r="W362">
        <v>100.542079558506</v>
      </c>
      <c r="X362">
        <v>0.114789991391642</v>
      </c>
      <c r="Y362">
        <v>0.187683590607849</v>
      </c>
      <c r="Z362">
        <v>0.306347581731717</v>
      </c>
      <c r="AA362">
        <v>156.36392550069701</v>
      </c>
      <c r="AB362">
        <v>8.4824250216644206</v>
      </c>
      <c r="AC362">
        <v>1.6876118357053</v>
      </c>
      <c r="AD362">
        <v>4.2366416374029603</v>
      </c>
      <c r="AE362">
        <v>1.3499528236449001</v>
      </c>
      <c r="AF362">
        <v>109.6</v>
      </c>
      <c r="AG362">
        <v>2.58374763061236E-2</v>
      </c>
      <c r="AH362">
        <v>6.1435000000000004</v>
      </c>
      <c r="AI362">
        <v>3.5467046697400799</v>
      </c>
      <c r="AJ362">
        <v>281614.90999999997</v>
      </c>
      <c r="AK362">
        <v>0.60583224063871999</v>
      </c>
      <c r="AL362">
        <v>16648552.4745</v>
      </c>
      <c r="AM362">
        <v>1234.3048397</v>
      </c>
    </row>
    <row r="363" spans="1:39" ht="14.5" x14ac:dyDescent="0.35">
      <c r="A363" t="s">
        <v>537</v>
      </c>
      <c r="B363">
        <v>786716.8</v>
      </c>
      <c r="C363">
        <v>0.57032695786349197</v>
      </c>
      <c r="D363">
        <v>964853.95</v>
      </c>
      <c r="E363">
        <v>8.6940412949112998E-3</v>
      </c>
      <c r="F363">
        <v>0.70743093124507495</v>
      </c>
      <c r="G363">
        <v>68.099999999999994</v>
      </c>
      <c r="H363">
        <v>46.7785589</v>
      </c>
      <c r="I363">
        <v>1.5241836</v>
      </c>
      <c r="J363">
        <v>21.87771455</v>
      </c>
      <c r="K363">
        <v>13347.134269414</v>
      </c>
      <c r="L363">
        <v>1552.1011672499999</v>
      </c>
      <c r="M363">
        <v>1893.0983458386499</v>
      </c>
      <c r="N363">
        <v>0.41156914486561103</v>
      </c>
      <c r="O363">
        <v>0.15209515741055801</v>
      </c>
      <c r="P363">
        <v>8.9146060784911095E-4</v>
      </c>
      <c r="Q363">
        <v>10942.9616926862</v>
      </c>
      <c r="R363">
        <v>108.5365</v>
      </c>
      <c r="S363">
        <v>58618.736950242499</v>
      </c>
      <c r="T363">
        <v>14.8922251961322</v>
      </c>
      <c r="U363">
        <v>14.3002691928522</v>
      </c>
      <c r="V363">
        <v>13.682499999999999</v>
      </c>
      <c r="W363">
        <v>113.436957226384</v>
      </c>
      <c r="X363">
        <v>0.113313320676664</v>
      </c>
      <c r="Y363">
        <v>0.19611280994855301</v>
      </c>
      <c r="Z363">
        <v>0.31354189234128799</v>
      </c>
      <c r="AA363">
        <v>188.87998809988699</v>
      </c>
      <c r="AB363">
        <v>7.1653546167573197</v>
      </c>
      <c r="AC363">
        <v>1.4070210551647699</v>
      </c>
      <c r="AD363">
        <v>3.6199133189168999</v>
      </c>
      <c r="AE363">
        <v>1.4083242665987199</v>
      </c>
      <c r="AF363">
        <v>161.25</v>
      </c>
      <c r="AG363">
        <v>1.11891545610837E-2</v>
      </c>
      <c r="AH363">
        <v>6.4604999999999997</v>
      </c>
      <c r="AI363">
        <v>3.0567829005379901</v>
      </c>
      <c r="AJ363">
        <v>350028.86700000003</v>
      </c>
      <c r="AK363">
        <v>0.60248238377910501</v>
      </c>
      <c r="AL363">
        <v>20716102.679000001</v>
      </c>
      <c r="AM363">
        <v>1552.1011672499999</v>
      </c>
    </row>
    <row r="364" spans="1:39" ht="14.5" x14ac:dyDescent="0.35">
      <c r="A364" t="s">
        <v>538</v>
      </c>
      <c r="B364">
        <v>467337.3</v>
      </c>
      <c r="C364">
        <v>0.58659098387747599</v>
      </c>
      <c r="D364">
        <v>363274.2</v>
      </c>
      <c r="E364">
        <v>3.8871318459450101E-3</v>
      </c>
      <c r="F364">
        <v>0.68432062913076097</v>
      </c>
      <c r="G364">
        <v>44.05</v>
      </c>
      <c r="H364">
        <v>17.283870449999998</v>
      </c>
      <c r="I364">
        <v>0.99150000000000005</v>
      </c>
      <c r="J364">
        <v>40.602406600000002</v>
      </c>
      <c r="K364">
        <v>14449.2214195043</v>
      </c>
      <c r="L364">
        <v>670.14518459999999</v>
      </c>
      <c r="M364">
        <v>792.50812616226096</v>
      </c>
      <c r="N364">
        <v>0.27073278264066503</v>
      </c>
      <c r="O364">
        <v>0.14721515474126101</v>
      </c>
      <c r="P364">
        <v>6.6706925644303104E-4</v>
      </c>
      <c r="Q364">
        <v>12218.2673411698</v>
      </c>
      <c r="R364">
        <v>51.130499999999998</v>
      </c>
      <c r="S364">
        <v>57960.0921856817</v>
      </c>
      <c r="T364">
        <v>15.3352695553535</v>
      </c>
      <c r="U364">
        <v>13.1065642737701</v>
      </c>
      <c r="V364">
        <v>6.0880000000000001</v>
      </c>
      <c r="W364">
        <v>110.076410085414</v>
      </c>
      <c r="X364">
        <v>0.11577917064835801</v>
      </c>
      <c r="Y364">
        <v>0.18737129198427299</v>
      </c>
      <c r="Z364">
        <v>0.30840958840872901</v>
      </c>
      <c r="AA364">
        <v>184.65580719476799</v>
      </c>
      <c r="AB364">
        <v>8.3192461061430603</v>
      </c>
      <c r="AC364">
        <v>1.4917117778162099</v>
      </c>
      <c r="AD364">
        <v>3.6263549547379998</v>
      </c>
      <c r="AE364">
        <v>1.25452312435514</v>
      </c>
      <c r="AF364">
        <v>67.099999999999994</v>
      </c>
      <c r="AG364">
        <v>2.153859444075E-2</v>
      </c>
      <c r="AH364">
        <v>5.3849999999999998</v>
      </c>
      <c r="AI364">
        <v>3.3309482780501201</v>
      </c>
      <c r="AJ364">
        <v>139619.43900000001</v>
      </c>
      <c r="AK364">
        <v>0.60060244046008404</v>
      </c>
      <c r="AL364">
        <v>9683076.1555000003</v>
      </c>
      <c r="AM364">
        <v>670.14518459999999</v>
      </c>
    </row>
    <row r="365" spans="1:39" ht="14.5" x14ac:dyDescent="0.35">
      <c r="A365" t="s">
        <v>539</v>
      </c>
      <c r="B365">
        <v>127399.2</v>
      </c>
      <c r="C365">
        <v>0.51203422169926305</v>
      </c>
      <c r="D365">
        <v>243340.65</v>
      </c>
      <c r="E365">
        <v>2.09460661495127E-2</v>
      </c>
      <c r="F365">
        <v>0.69311566799087698</v>
      </c>
      <c r="G365">
        <v>42</v>
      </c>
      <c r="H365">
        <v>21.28654405</v>
      </c>
      <c r="I365">
        <v>6.3500000000000001E-2</v>
      </c>
      <c r="J365">
        <v>13.780898199999999</v>
      </c>
      <c r="K365">
        <v>14221.7664052198</v>
      </c>
      <c r="L365">
        <v>901.78021735000004</v>
      </c>
      <c r="M365">
        <v>1098.6255863854501</v>
      </c>
      <c r="N365">
        <v>0.379929286602464</v>
      </c>
      <c r="O365">
        <v>0.15922496583696</v>
      </c>
      <c r="P365">
        <v>1.32501764511013E-3</v>
      </c>
      <c r="Q365">
        <v>11673.592677005399</v>
      </c>
      <c r="R365">
        <v>64.781000000000006</v>
      </c>
      <c r="S365">
        <v>58105.009864003303</v>
      </c>
      <c r="T365">
        <v>14.9696670320001</v>
      </c>
      <c r="U365">
        <v>13.920442990228601</v>
      </c>
      <c r="V365">
        <v>9.0914999999999999</v>
      </c>
      <c r="W365">
        <v>99.189376599021102</v>
      </c>
      <c r="X365">
        <v>0.114296844850372</v>
      </c>
      <c r="Y365">
        <v>0.18601826853453801</v>
      </c>
      <c r="Z365">
        <v>0.30512636940975002</v>
      </c>
      <c r="AA365">
        <v>197.07013591652699</v>
      </c>
      <c r="AB365">
        <v>8.4633694850629304</v>
      </c>
      <c r="AC365">
        <v>1.5475674672697299</v>
      </c>
      <c r="AD365">
        <v>3.2104237230673198</v>
      </c>
      <c r="AE365">
        <v>1.3676485386527399</v>
      </c>
      <c r="AF365">
        <v>99.9</v>
      </c>
      <c r="AG365">
        <v>1.62886659254627E-2</v>
      </c>
      <c r="AH365">
        <v>5.4615</v>
      </c>
      <c r="AI365">
        <v>2.8151353225451099</v>
      </c>
      <c r="AJ365">
        <v>248770.14300000001</v>
      </c>
      <c r="AK365">
        <v>0.63600770523896299</v>
      </c>
      <c r="AL365">
        <v>12824907.6</v>
      </c>
      <c r="AM365">
        <v>901.78021735000004</v>
      </c>
    </row>
    <row r="366" spans="1:39" ht="14.5" x14ac:dyDescent="0.35">
      <c r="A366" t="s">
        <v>540</v>
      </c>
      <c r="B366">
        <v>-38872.949999999997</v>
      </c>
      <c r="C366">
        <v>0.68130291649573604</v>
      </c>
      <c r="D366">
        <v>-66569.05</v>
      </c>
      <c r="E366">
        <v>1.8751848919641E-3</v>
      </c>
      <c r="F366">
        <v>0.70110290142817799</v>
      </c>
      <c r="G366">
        <v>36.7777777777778</v>
      </c>
      <c r="H366">
        <v>21.79400235</v>
      </c>
      <c r="I366">
        <v>1.1499999999999999</v>
      </c>
      <c r="J366">
        <v>21.65953725</v>
      </c>
      <c r="K366">
        <v>14697.7330517677</v>
      </c>
      <c r="L366">
        <v>793.35703805000003</v>
      </c>
      <c r="M366">
        <v>959.75757719757098</v>
      </c>
      <c r="N366">
        <v>0.38162562891503399</v>
      </c>
      <c r="O366">
        <v>0.164256649024379</v>
      </c>
      <c r="P366">
        <v>2.1639506144921902E-3</v>
      </c>
      <c r="Q366">
        <v>12149.474239159499</v>
      </c>
      <c r="R366">
        <v>59.079500000000003</v>
      </c>
      <c r="S366">
        <v>58566.8616186664</v>
      </c>
      <c r="T366">
        <v>14.4550986382755</v>
      </c>
      <c r="U366">
        <v>13.428634941900301</v>
      </c>
      <c r="V366">
        <v>9.24</v>
      </c>
      <c r="W366">
        <v>85.861151304112497</v>
      </c>
      <c r="X366">
        <v>0.117646925913752</v>
      </c>
      <c r="Y366">
        <v>0.18102580050418701</v>
      </c>
      <c r="Z366">
        <v>0.30316965247878402</v>
      </c>
      <c r="AA366">
        <v>201.12104934770099</v>
      </c>
      <c r="AB366">
        <v>8.4485194953898493</v>
      </c>
      <c r="AC366">
        <v>1.6023316535139001</v>
      </c>
      <c r="AD366">
        <v>3.2237693687923401</v>
      </c>
      <c r="AE366">
        <v>1.3773197825651899</v>
      </c>
      <c r="AF366">
        <v>98.75</v>
      </c>
      <c r="AG366">
        <v>6.0528265539308602E-3</v>
      </c>
      <c r="AH366">
        <v>4.7474999999999996</v>
      </c>
      <c r="AI366">
        <v>3.2293591568712601</v>
      </c>
      <c r="AJ366">
        <v>147117.52299999999</v>
      </c>
      <c r="AK366">
        <v>0.59407818738151397</v>
      </c>
      <c r="AL366">
        <v>11660549.960000001</v>
      </c>
      <c r="AM366">
        <v>793.35703805000003</v>
      </c>
    </row>
    <row r="367" spans="1:39" ht="14.5" x14ac:dyDescent="0.35">
      <c r="A367" t="s">
        <v>541</v>
      </c>
      <c r="B367">
        <v>121525.25</v>
      </c>
      <c r="C367">
        <v>0.46604765457023101</v>
      </c>
      <c r="D367">
        <v>152937.85</v>
      </c>
      <c r="E367">
        <v>1.9581754428736799E-2</v>
      </c>
      <c r="F367">
        <v>0.67667617061910501</v>
      </c>
      <c r="G367">
        <v>41.9</v>
      </c>
      <c r="H367">
        <v>22.790069849999998</v>
      </c>
      <c r="I367">
        <v>0</v>
      </c>
      <c r="J367">
        <v>32.840389549999998</v>
      </c>
      <c r="K367">
        <v>14073.2527754982</v>
      </c>
      <c r="L367">
        <v>960.51165189999995</v>
      </c>
      <c r="M367">
        <v>1159.96539257016</v>
      </c>
      <c r="N367">
        <v>0.38004690742471597</v>
      </c>
      <c r="O367">
        <v>0.150949810304951</v>
      </c>
      <c r="P367">
        <v>5.9410106985293505E-4</v>
      </c>
      <c r="Q367">
        <v>11653.3849695713</v>
      </c>
      <c r="R367">
        <v>67.569500000000005</v>
      </c>
      <c r="S367">
        <v>59043.821916693203</v>
      </c>
      <c r="T367">
        <v>15.2820429335721</v>
      </c>
      <c r="U367">
        <v>14.215165894375399</v>
      </c>
      <c r="V367">
        <v>9.2635000000000005</v>
      </c>
      <c r="W367">
        <v>103.687769406812</v>
      </c>
      <c r="X367">
        <v>0.111148992082326</v>
      </c>
      <c r="Y367">
        <v>0.192538102038879</v>
      </c>
      <c r="Z367">
        <v>0.309948298376507</v>
      </c>
      <c r="AA367">
        <v>186.74140979465599</v>
      </c>
      <c r="AB367">
        <v>8.7583763428451</v>
      </c>
      <c r="AC367">
        <v>1.3926312153887599</v>
      </c>
      <c r="AD367">
        <v>3.4621328441694801</v>
      </c>
      <c r="AE367">
        <v>1.46605859240306</v>
      </c>
      <c r="AF367">
        <v>118.3</v>
      </c>
      <c r="AG367">
        <v>1.1906802367195801E-2</v>
      </c>
      <c r="AH367">
        <v>5.1970000000000001</v>
      </c>
      <c r="AI367">
        <v>3.7213518313515901</v>
      </c>
      <c r="AJ367">
        <v>217616.652</v>
      </c>
      <c r="AK367">
        <v>0.59392159374918596</v>
      </c>
      <c r="AL367">
        <v>13517523.271</v>
      </c>
      <c r="AM367">
        <v>960.51165189999995</v>
      </c>
    </row>
    <row r="368" spans="1:39" ht="14.5" x14ac:dyDescent="0.35">
      <c r="A368" t="s">
        <v>542</v>
      </c>
      <c r="B368">
        <v>1140449.6499999999</v>
      </c>
      <c r="C368">
        <v>0.56608015389034005</v>
      </c>
      <c r="D368">
        <v>1111423.8500000001</v>
      </c>
      <c r="E368">
        <v>7.7919410785557098E-3</v>
      </c>
      <c r="F368">
        <v>0.69809425174539796</v>
      </c>
      <c r="G368">
        <v>40.526315789473699</v>
      </c>
      <c r="H368">
        <v>26.51411045</v>
      </c>
      <c r="I368">
        <v>4.4984415000000002</v>
      </c>
      <c r="J368">
        <v>-17.94317835</v>
      </c>
      <c r="K368">
        <v>16618.985545869</v>
      </c>
      <c r="L368">
        <v>1142.32149445</v>
      </c>
      <c r="M368">
        <v>1604.75213219905</v>
      </c>
      <c r="N368">
        <v>0.92562229274963603</v>
      </c>
      <c r="O368">
        <v>0.180982957034824</v>
      </c>
      <c r="P368">
        <v>1.69391892685312E-4</v>
      </c>
      <c r="Q368">
        <v>11830.0041633129</v>
      </c>
      <c r="R368">
        <v>88.551500000000004</v>
      </c>
      <c r="S368">
        <v>59302.602378276999</v>
      </c>
      <c r="T368">
        <v>14.6061896184706</v>
      </c>
      <c r="U368">
        <v>12.900080681298499</v>
      </c>
      <c r="V368">
        <v>11.961</v>
      </c>
      <c r="W368">
        <v>95.503845368280295</v>
      </c>
      <c r="X368">
        <v>0.105753293755872</v>
      </c>
      <c r="Y368">
        <v>0.208094435324754</v>
      </c>
      <c r="Z368">
        <v>0.31707663488675403</v>
      </c>
      <c r="AA368">
        <v>210.062054479273</v>
      </c>
      <c r="AB368">
        <v>9.3712200177197396</v>
      </c>
      <c r="AC368">
        <v>1.60983588613693</v>
      </c>
      <c r="AD368">
        <v>4.0169874486577699</v>
      </c>
      <c r="AE368">
        <v>1.29200943900426</v>
      </c>
      <c r="AF368">
        <v>156.4</v>
      </c>
      <c r="AG368">
        <v>1.9529088185519801E-2</v>
      </c>
      <c r="AH368">
        <v>5.6020000000000003</v>
      </c>
      <c r="AI368">
        <v>3.7249275831611199</v>
      </c>
      <c r="AJ368">
        <v>96336.975000000093</v>
      </c>
      <c r="AK368">
        <v>0.64889836981702698</v>
      </c>
      <c r="AL368">
        <v>18984224.405000001</v>
      </c>
      <c r="AM368">
        <v>1142.32149445</v>
      </c>
    </row>
    <row r="369" spans="1:39" ht="14.5" x14ac:dyDescent="0.35">
      <c r="A369" t="s">
        <v>543</v>
      </c>
      <c r="B369">
        <v>518645.2</v>
      </c>
      <c r="C369">
        <v>0.55479770300361197</v>
      </c>
      <c r="D369">
        <v>679083.45</v>
      </c>
      <c r="E369">
        <v>3.23143892118171E-3</v>
      </c>
      <c r="F369">
        <v>0.70736810489951696</v>
      </c>
      <c r="G369">
        <v>70.650000000000006</v>
      </c>
      <c r="H369">
        <v>47.3285804</v>
      </c>
      <c r="I369">
        <v>2.5725791500000001</v>
      </c>
      <c r="J369">
        <v>-4.9023082500000301</v>
      </c>
      <c r="K369">
        <v>13476.775987794401</v>
      </c>
      <c r="L369">
        <v>1519.77040455</v>
      </c>
      <c r="M369">
        <v>1873.54886174224</v>
      </c>
      <c r="N369">
        <v>0.45957609005210798</v>
      </c>
      <c r="O369">
        <v>0.155509334036531</v>
      </c>
      <c r="P369">
        <v>1.6390431360831599E-3</v>
      </c>
      <c r="Q369">
        <v>10931.9835277495</v>
      </c>
      <c r="R369">
        <v>107.742</v>
      </c>
      <c r="S369">
        <v>58626.367298732199</v>
      </c>
      <c r="T369">
        <v>14.739377401570399</v>
      </c>
      <c r="U369">
        <v>14.1056450089102</v>
      </c>
      <c r="V369">
        <v>13.609500000000001</v>
      </c>
      <c r="W369">
        <v>111.66981921084501</v>
      </c>
      <c r="X369">
        <v>0.11327330717230399</v>
      </c>
      <c r="Y369">
        <v>0.19216974495289499</v>
      </c>
      <c r="Z369">
        <v>0.30947485883571002</v>
      </c>
      <c r="AA369">
        <v>177.22973101305601</v>
      </c>
      <c r="AB369">
        <v>7.4224202380930304</v>
      </c>
      <c r="AC369">
        <v>1.4512602353456601</v>
      </c>
      <c r="AD369">
        <v>3.7763455764557801</v>
      </c>
      <c r="AE369">
        <v>1.40544685960978</v>
      </c>
      <c r="AF369">
        <v>154.80000000000001</v>
      </c>
      <c r="AG369">
        <v>1.6847597111800599E-2</v>
      </c>
      <c r="AH369">
        <v>7.4809999999999999</v>
      </c>
      <c r="AI369">
        <v>3.0711696514351399</v>
      </c>
      <c r="AJ369">
        <v>318172.67599999998</v>
      </c>
      <c r="AK369">
        <v>0.59553915187983297</v>
      </c>
      <c r="AL369">
        <v>20481605.295000002</v>
      </c>
      <c r="AM369">
        <v>1519.77040455</v>
      </c>
    </row>
    <row r="370" spans="1:39" ht="14.5" x14ac:dyDescent="0.35">
      <c r="A370" t="s">
        <v>544</v>
      </c>
      <c r="B370">
        <v>331907.15000000002</v>
      </c>
      <c r="C370">
        <v>0.45672650098748402</v>
      </c>
      <c r="D370">
        <v>447622.40000000002</v>
      </c>
      <c r="E370">
        <v>9.4269548207450808E-3</v>
      </c>
      <c r="F370">
        <v>0.73786987783711599</v>
      </c>
      <c r="G370">
        <v>64.400000000000006</v>
      </c>
      <c r="H370">
        <v>39.094039449999997</v>
      </c>
      <c r="I370">
        <v>2.7103955499999999</v>
      </c>
      <c r="J370">
        <v>36.162616149999998</v>
      </c>
      <c r="K370">
        <v>13714.999892125201</v>
      </c>
      <c r="L370">
        <v>1298.2756717499999</v>
      </c>
      <c r="M370">
        <v>1578.01846515482</v>
      </c>
      <c r="N370">
        <v>0.39785198751645601</v>
      </c>
      <c r="O370">
        <v>0.15725311707089701</v>
      </c>
      <c r="P370">
        <v>1.4043905617844E-3</v>
      </c>
      <c r="Q370">
        <v>11283.677023546799</v>
      </c>
      <c r="R370">
        <v>90.603999999999999</v>
      </c>
      <c r="S370">
        <v>60637.651268155903</v>
      </c>
      <c r="T370">
        <v>15.390049004459</v>
      </c>
      <c r="U370">
        <v>14.329120919054301</v>
      </c>
      <c r="V370">
        <v>12.923</v>
      </c>
      <c r="W370">
        <v>100.462405923547</v>
      </c>
      <c r="X370">
        <v>0.111894219852413</v>
      </c>
      <c r="Y370">
        <v>0.195837676637904</v>
      </c>
      <c r="Z370">
        <v>0.31107184376318903</v>
      </c>
      <c r="AA370">
        <v>185.63249334799801</v>
      </c>
      <c r="AB370">
        <v>7.7247892892241801</v>
      </c>
      <c r="AC370">
        <v>1.49751092676974</v>
      </c>
      <c r="AD370">
        <v>3.6472776238718199</v>
      </c>
      <c r="AE370">
        <v>1.4273283308372</v>
      </c>
      <c r="AF370">
        <v>149.85</v>
      </c>
      <c r="AG370">
        <v>1.6377634448906199E-2</v>
      </c>
      <c r="AH370">
        <v>5.3869999999999996</v>
      </c>
      <c r="AI370">
        <v>3.7255201432404399</v>
      </c>
      <c r="AJ370">
        <v>239302.5165</v>
      </c>
      <c r="AK370">
        <v>0.59795809267381395</v>
      </c>
      <c r="AL370">
        <v>17805850.697999999</v>
      </c>
      <c r="AM370">
        <v>1298.2756717499999</v>
      </c>
    </row>
    <row r="371" spans="1:39" ht="14.5" x14ac:dyDescent="0.35">
      <c r="A371" t="s">
        <v>545</v>
      </c>
      <c r="B371">
        <v>962112.15</v>
      </c>
      <c r="C371">
        <v>0.40871222204962698</v>
      </c>
      <c r="D371">
        <v>834923</v>
      </c>
      <c r="E371">
        <v>3.7869550158020999E-3</v>
      </c>
      <c r="F371">
        <v>0.746166018507605</v>
      </c>
      <c r="G371">
        <v>75.8</v>
      </c>
      <c r="H371">
        <v>77.850113699999994</v>
      </c>
      <c r="I371">
        <v>10.630775699999999</v>
      </c>
      <c r="J371">
        <v>-57.553483300000003</v>
      </c>
      <c r="K371">
        <v>12664.097320765701</v>
      </c>
      <c r="L371">
        <v>2116.0491720999999</v>
      </c>
      <c r="M371">
        <v>2634.04557539911</v>
      </c>
      <c r="N371">
        <v>0.45378722260364401</v>
      </c>
      <c r="O371">
        <v>0.16416421566671599</v>
      </c>
      <c r="P371">
        <v>2.0116584227461601E-2</v>
      </c>
      <c r="Q371">
        <v>10173.648057300399</v>
      </c>
      <c r="R371">
        <v>135.3715</v>
      </c>
      <c r="S371">
        <v>63300.356308381</v>
      </c>
      <c r="T371">
        <v>15.347395869884</v>
      </c>
      <c r="U371">
        <v>15.631422951655299</v>
      </c>
      <c r="V371">
        <v>17.2285</v>
      </c>
      <c r="W371">
        <v>122.822600464347</v>
      </c>
      <c r="X371">
        <v>0.11458143210664</v>
      </c>
      <c r="Y371">
        <v>0.16768778384942801</v>
      </c>
      <c r="Z371">
        <v>0.28772714056624399</v>
      </c>
      <c r="AA371">
        <v>172.55241740797501</v>
      </c>
      <c r="AB371">
        <v>7.46365994494007</v>
      </c>
      <c r="AC371">
        <v>1.3699171855238199</v>
      </c>
      <c r="AD371">
        <v>3.5468674269998499</v>
      </c>
      <c r="AE371">
        <v>1.22064243731833</v>
      </c>
      <c r="AF371">
        <v>67.7</v>
      </c>
      <c r="AG371">
        <v>1.9420171379010399E-2</v>
      </c>
      <c r="AH371">
        <v>17.718499999999999</v>
      </c>
      <c r="AI371">
        <v>3.0305976738840399</v>
      </c>
      <c r="AJ371">
        <v>417818.40049999999</v>
      </c>
      <c r="AK371">
        <v>0.57782171737211596</v>
      </c>
      <c r="AL371">
        <v>26797852.651000001</v>
      </c>
      <c r="AM371">
        <v>2116.0491720999999</v>
      </c>
    </row>
    <row r="372" spans="1:39" ht="14.5" x14ac:dyDescent="0.35">
      <c r="A372" t="s">
        <v>546</v>
      </c>
      <c r="B372">
        <v>577293.80000000005</v>
      </c>
      <c r="C372">
        <v>0.44437330391704999</v>
      </c>
      <c r="D372">
        <v>433921.45</v>
      </c>
      <c r="E372">
        <v>1.9841401635320301E-3</v>
      </c>
      <c r="F372">
        <v>0.71886199326348499</v>
      </c>
      <c r="G372">
        <v>65.368421052631604</v>
      </c>
      <c r="H372">
        <v>31.714126</v>
      </c>
      <c r="I372">
        <v>0.05</v>
      </c>
      <c r="J372">
        <v>57.479621999999999</v>
      </c>
      <c r="K372">
        <v>13333.6899942406</v>
      </c>
      <c r="L372">
        <v>1096.0952695999999</v>
      </c>
      <c r="M372">
        <v>1286.0087898286899</v>
      </c>
      <c r="N372">
        <v>0.20609383341508</v>
      </c>
      <c r="O372">
        <v>0.13996210580854401</v>
      </c>
      <c r="P372">
        <v>2.4225185744748299E-3</v>
      </c>
      <c r="Q372">
        <v>11364.6148024749</v>
      </c>
      <c r="R372">
        <v>72.760999999999996</v>
      </c>
      <c r="S372">
        <v>62586.7845274254</v>
      </c>
      <c r="T372">
        <v>15.386676928574399</v>
      </c>
      <c r="U372">
        <v>15.064323876802099</v>
      </c>
      <c r="V372">
        <v>10.6815</v>
      </c>
      <c r="W372">
        <v>102.616230829003</v>
      </c>
      <c r="X372">
        <v>0.117827119046457</v>
      </c>
      <c r="Y372">
        <v>0.168173622639541</v>
      </c>
      <c r="Z372">
        <v>0.29234640484935698</v>
      </c>
      <c r="AA372">
        <v>177.47918944216599</v>
      </c>
      <c r="AB372">
        <v>7.1879848802857698</v>
      </c>
      <c r="AC372">
        <v>1.4586421300944199</v>
      </c>
      <c r="AD372">
        <v>3.06848784608971</v>
      </c>
      <c r="AE372">
        <v>1.2009249232663499</v>
      </c>
      <c r="AF372">
        <v>88.3</v>
      </c>
      <c r="AG372">
        <v>3.6770508988385499E-2</v>
      </c>
      <c r="AH372">
        <v>7.3215000000000003</v>
      </c>
      <c r="AI372">
        <v>3.0713190807185198</v>
      </c>
      <c r="AJ372">
        <v>280443.85800000001</v>
      </c>
      <c r="AK372">
        <v>0.614586682598667</v>
      </c>
      <c r="AL372">
        <v>14614994.528999999</v>
      </c>
      <c r="AM372">
        <v>1096.0952695999999</v>
      </c>
    </row>
    <row r="373" spans="1:39" ht="14.5" x14ac:dyDescent="0.35">
      <c r="A373" t="s">
        <v>547</v>
      </c>
      <c r="B373">
        <v>142501</v>
      </c>
      <c r="C373">
        <v>0.64926964583874702</v>
      </c>
      <c r="D373">
        <v>96081.45</v>
      </c>
      <c r="E373">
        <v>3.4559994789950502E-3</v>
      </c>
      <c r="F373">
        <v>0.69985855278514297</v>
      </c>
      <c r="G373">
        <v>31.3684210526316</v>
      </c>
      <c r="H373">
        <v>16.242061100000001</v>
      </c>
      <c r="I373">
        <v>0.8</v>
      </c>
      <c r="J373">
        <v>21.792903249999998</v>
      </c>
      <c r="K373">
        <v>14726.3977889372</v>
      </c>
      <c r="L373">
        <v>666.96894659999998</v>
      </c>
      <c r="M373">
        <v>799.72101166593097</v>
      </c>
      <c r="N373">
        <v>0.34646839733392798</v>
      </c>
      <c r="O373">
        <v>0.15133832903998101</v>
      </c>
      <c r="P373">
        <v>5.1910227120010302E-3</v>
      </c>
      <c r="Q373">
        <v>12281.8456401931</v>
      </c>
      <c r="R373">
        <v>52.439</v>
      </c>
      <c r="S373">
        <v>57878.527479547702</v>
      </c>
      <c r="T373">
        <v>15.3626117965636</v>
      </c>
      <c r="U373">
        <v>12.7189486183947</v>
      </c>
      <c r="V373">
        <v>7.9515000000000002</v>
      </c>
      <c r="W373">
        <v>83.879638634220001</v>
      </c>
      <c r="X373">
        <v>0.11562426816605501</v>
      </c>
      <c r="Y373">
        <v>0.19041194938350001</v>
      </c>
      <c r="Z373">
        <v>0.31084143431413902</v>
      </c>
      <c r="AA373">
        <v>220.03445699851099</v>
      </c>
      <c r="AB373">
        <v>7.1236205569579196</v>
      </c>
      <c r="AC373">
        <v>1.4676976944407401</v>
      </c>
      <c r="AD373">
        <v>2.8745850207981101</v>
      </c>
      <c r="AE373">
        <v>1.2517457020776199</v>
      </c>
      <c r="AF373">
        <v>88.45</v>
      </c>
      <c r="AG373">
        <v>1.62231568357366E-2</v>
      </c>
      <c r="AH373">
        <v>4.1055000000000001</v>
      </c>
      <c r="AI373">
        <v>2.9603586369907</v>
      </c>
      <c r="AJ373">
        <v>173094.47399999999</v>
      </c>
      <c r="AK373">
        <v>0.65571060442997697</v>
      </c>
      <c r="AL373">
        <v>9822050.0205000006</v>
      </c>
      <c r="AM373">
        <v>666.96894659999998</v>
      </c>
    </row>
    <row r="374" spans="1:39" ht="14.5" x14ac:dyDescent="0.35">
      <c r="A374" t="s">
        <v>548</v>
      </c>
      <c r="B374">
        <v>315120.8</v>
      </c>
      <c r="C374">
        <v>0.43828066739495902</v>
      </c>
      <c r="D374">
        <v>268368.55</v>
      </c>
      <c r="E374">
        <v>4.0474860481163897E-3</v>
      </c>
      <c r="F374">
        <v>0.72761357527749104</v>
      </c>
      <c r="G374">
        <v>55.894736842105303</v>
      </c>
      <c r="H374">
        <v>32.325832499999997</v>
      </c>
      <c r="I374">
        <v>4.0564999999999998</v>
      </c>
      <c r="J374">
        <v>43.339770250000001</v>
      </c>
      <c r="K374">
        <v>13725.8491944419</v>
      </c>
      <c r="L374">
        <v>1094.080524</v>
      </c>
      <c r="M374">
        <v>1311.54154867279</v>
      </c>
      <c r="N374">
        <v>0.329735482659958</v>
      </c>
      <c r="O374">
        <v>0.15033565568707599</v>
      </c>
      <c r="P374">
        <v>3.6528430607544599E-3</v>
      </c>
      <c r="Q374">
        <v>11450.025578066199</v>
      </c>
      <c r="R374">
        <v>76.206999999999994</v>
      </c>
      <c r="S374">
        <v>59353.265277468003</v>
      </c>
      <c r="T374">
        <v>15.662603172936899</v>
      </c>
      <c r="U374">
        <v>14.356693269647099</v>
      </c>
      <c r="V374">
        <v>9.9435000000000002</v>
      </c>
      <c r="W374">
        <v>110.029720319807</v>
      </c>
      <c r="X374">
        <v>0.116262869369368</v>
      </c>
      <c r="Y374">
        <v>0.177454132953587</v>
      </c>
      <c r="Z374">
        <v>0.30019427407927401</v>
      </c>
      <c r="AA374">
        <v>192.137914338744</v>
      </c>
      <c r="AB374">
        <v>7.2000415742312596</v>
      </c>
      <c r="AC374">
        <v>1.4043745776632299</v>
      </c>
      <c r="AD374">
        <v>3.0920477812290201</v>
      </c>
      <c r="AE374">
        <v>1.1852073889465</v>
      </c>
      <c r="AF374">
        <v>65.55</v>
      </c>
      <c r="AG374">
        <v>2.66724966375733E-2</v>
      </c>
      <c r="AH374">
        <v>9.1010000000000009</v>
      </c>
      <c r="AI374">
        <v>3.4070588223582798</v>
      </c>
      <c r="AJ374">
        <v>182121.87849999999</v>
      </c>
      <c r="AK374">
        <v>0.58362604477628799</v>
      </c>
      <c r="AL374">
        <v>15017184.278999999</v>
      </c>
      <c r="AM374">
        <v>1094.080524</v>
      </c>
    </row>
    <row r="375" spans="1:39" ht="14.5" x14ac:dyDescent="0.35">
      <c r="A375" t="s">
        <v>549</v>
      </c>
      <c r="B375">
        <v>801613.7</v>
      </c>
      <c r="C375">
        <v>0.46332544330224601</v>
      </c>
      <c r="D375">
        <v>750999.9</v>
      </c>
      <c r="E375">
        <v>9.7027367269011903E-3</v>
      </c>
      <c r="F375">
        <v>0.69613863093274597</v>
      </c>
      <c r="G375">
        <v>84.210526315789494</v>
      </c>
      <c r="H375">
        <v>35.465347800000004</v>
      </c>
      <c r="I375">
        <v>0.19423180000000001</v>
      </c>
      <c r="J375">
        <v>28.297841900000002</v>
      </c>
      <c r="K375">
        <v>13506.717662732</v>
      </c>
      <c r="L375">
        <v>1131.0521237999999</v>
      </c>
      <c r="M375">
        <v>1360.30726364063</v>
      </c>
      <c r="N375">
        <v>0.29093953596446998</v>
      </c>
      <c r="O375">
        <v>0.15792678267547799</v>
      </c>
      <c r="P375">
        <v>2.5349789277324202E-3</v>
      </c>
      <c r="Q375">
        <v>11230.4051491384</v>
      </c>
      <c r="R375">
        <v>79.1995</v>
      </c>
      <c r="S375">
        <v>58723.787063049604</v>
      </c>
      <c r="T375">
        <v>14.9628469876704</v>
      </c>
      <c r="U375">
        <v>14.2810513172432</v>
      </c>
      <c r="V375">
        <v>11.599</v>
      </c>
      <c r="W375">
        <v>97.512899715492694</v>
      </c>
      <c r="X375">
        <v>0.11267264112558401</v>
      </c>
      <c r="Y375">
        <v>0.1809686412282</v>
      </c>
      <c r="Z375">
        <v>0.29721244160356602</v>
      </c>
      <c r="AA375">
        <v>183.40445646577501</v>
      </c>
      <c r="AB375">
        <v>7.4654296736405703</v>
      </c>
      <c r="AC375">
        <v>1.48160056883918</v>
      </c>
      <c r="AD375">
        <v>3.3288466978403402</v>
      </c>
      <c r="AE375">
        <v>1.3991260374910901</v>
      </c>
      <c r="AF375">
        <v>112.75</v>
      </c>
      <c r="AG375">
        <v>3.08542796464106E-2</v>
      </c>
      <c r="AH375">
        <v>5.2190000000000003</v>
      </c>
      <c r="AI375">
        <v>3.58725994605097</v>
      </c>
      <c r="AJ375">
        <v>262216.89799999999</v>
      </c>
      <c r="AK375">
        <v>0.60839788701365105</v>
      </c>
      <c r="AL375">
        <v>15276801.698000001</v>
      </c>
      <c r="AM375">
        <v>1131.0521237999999</v>
      </c>
    </row>
    <row r="376" spans="1:39" ht="14.5" x14ac:dyDescent="0.35">
      <c r="A376" t="s">
        <v>550</v>
      </c>
      <c r="B376">
        <v>532865.4</v>
      </c>
      <c r="C376">
        <v>0.45637740121225301</v>
      </c>
      <c r="D376">
        <v>539469.55000000005</v>
      </c>
      <c r="E376">
        <v>2.1096187129066501E-3</v>
      </c>
      <c r="F376">
        <v>0.75618026546950101</v>
      </c>
      <c r="G376">
        <v>70.526315789473699</v>
      </c>
      <c r="H376">
        <v>42.8367188</v>
      </c>
      <c r="I376">
        <v>0</v>
      </c>
      <c r="J376">
        <v>14.1289433</v>
      </c>
      <c r="K376">
        <v>12691.4484732654</v>
      </c>
      <c r="L376">
        <v>1710.4088409000001</v>
      </c>
      <c r="M376">
        <v>1952.3344798073599</v>
      </c>
      <c r="N376">
        <v>0.13566412178850901</v>
      </c>
      <c r="O376">
        <v>0.107613953195627</v>
      </c>
      <c r="P376">
        <v>1.3141043774173401E-2</v>
      </c>
      <c r="Q376">
        <v>11118.773907349099</v>
      </c>
      <c r="R376">
        <v>106.6675</v>
      </c>
      <c r="S376">
        <v>68868.353758173806</v>
      </c>
      <c r="T376">
        <v>15.888625870110401</v>
      </c>
      <c r="U376">
        <v>16.034957610331201</v>
      </c>
      <c r="V376">
        <v>11.913</v>
      </c>
      <c r="W376">
        <v>143.57498874339001</v>
      </c>
      <c r="X376">
        <v>0.115432199578447</v>
      </c>
      <c r="Y376">
        <v>0.16063121722069501</v>
      </c>
      <c r="Z376">
        <v>0.28043794377869202</v>
      </c>
      <c r="AA376">
        <v>163.55463869843001</v>
      </c>
      <c r="AB376">
        <v>8.1291869371889405</v>
      </c>
      <c r="AC376">
        <v>1.3861772315745799</v>
      </c>
      <c r="AD376">
        <v>3.3510249198109801</v>
      </c>
      <c r="AE376">
        <v>1.0594135072616799</v>
      </c>
      <c r="AF376">
        <v>41.4</v>
      </c>
      <c r="AG376">
        <v>5.7013642167104701E-2</v>
      </c>
      <c r="AH376">
        <v>23.6457894736842</v>
      </c>
      <c r="AI376">
        <v>3.29198952919017</v>
      </c>
      <c r="AJ376">
        <v>368078.8725</v>
      </c>
      <c r="AK376">
        <v>0.56605602068378702</v>
      </c>
      <c r="AL376">
        <v>21707565.672499999</v>
      </c>
      <c r="AM376">
        <v>1710.4088409000001</v>
      </c>
    </row>
    <row r="377" spans="1:39" ht="14.5" x14ac:dyDescent="0.35">
      <c r="A377" t="s">
        <v>551</v>
      </c>
      <c r="B377">
        <v>720051.8</v>
      </c>
      <c r="C377">
        <v>0.40775278300673801</v>
      </c>
      <c r="D377">
        <v>629238.75</v>
      </c>
      <c r="E377">
        <v>3.8671443101833602E-3</v>
      </c>
      <c r="F377">
        <v>0.76222178037414301</v>
      </c>
      <c r="G377">
        <v>80.599999999999994</v>
      </c>
      <c r="H377">
        <v>77.568319099999997</v>
      </c>
      <c r="I377">
        <v>4.1477823999999996</v>
      </c>
      <c r="J377">
        <v>19.2496984</v>
      </c>
      <c r="K377">
        <v>12797.405363674399</v>
      </c>
      <c r="L377">
        <v>2334.2183104000001</v>
      </c>
      <c r="M377">
        <v>2887.8879837641998</v>
      </c>
      <c r="N377">
        <v>0.391702287046715</v>
      </c>
      <c r="O377">
        <v>0.16064351407462901</v>
      </c>
      <c r="P377">
        <v>1.4986865643259101E-2</v>
      </c>
      <c r="Q377">
        <v>10343.870016233701</v>
      </c>
      <c r="R377">
        <v>149.244</v>
      </c>
      <c r="S377">
        <v>65377.493671437398</v>
      </c>
      <c r="T377">
        <v>14.2900217094155</v>
      </c>
      <c r="U377">
        <v>15.640282426094201</v>
      </c>
      <c r="V377">
        <v>17.6965</v>
      </c>
      <c r="W377">
        <v>131.902823179725</v>
      </c>
      <c r="X377">
        <v>0.115989135944651</v>
      </c>
      <c r="Y377">
        <v>0.163867965097132</v>
      </c>
      <c r="Z377">
        <v>0.28778079907332699</v>
      </c>
      <c r="AA377">
        <v>170.271648641078</v>
      </c>
      <c r="AB377">
        <v>6.9735792482196599</v>
      </c>
      <c r="AC377">
        <v>1.2327001478420501</v>
      </c>
      <c r="AD377">
        <v>3.3366846508451902</v>
      </c>
      <c r="AE377">
        <v>1.1827131799636601</v>
      </c>
      <c r="AF377">
        <v>46.1</v>
      </c>
      <c r="AG377">
        <v>2.39735063346341E-2</v>
      </c>
      <c r="AH377">
        <v>27.280999999999999</v>
      </c>
      <c r="AI377">
        <v>3.28487612581758</v>
      </c>
      <c r="AJ377">
        <v>381864.12150000001</v>
      </c>
      <c r="AK377">
        <v>0.56754640999933004</v>
      </c>
      <c r="AL377">
        <v>29871937.925500002</v>
      </c>
      <c r="AM377">
        <v>2334.2183104000001</v>
      </c>
    </row>
    <row r="378" spans="1:39" ht="14.5" x14ac:dyDescent="0.35">
      <c r="A378" t="s">
        <v>552</v>
      </c>
      <c r="B378">
        <v>1520133.5263157899</v>
      </c>
      <c r="C378">
        <v>0.449102543089902</v>
      </c>
      <c r="D378">
        <v>1547957.94736842</v>
      </c>
      <c r="E378">
        <v>2.7137062654693902E-3</v>
      </c>
      <c r="F378">
        <v>0.80088737933112997</v>
      </c>
      <c r="G378">
        <v>162.25</v>
      </c>
      <c r="H378">
        <v>97.917761350000006</v>
      </c>
      <c r="I378">
        <v>8.9114700500000001</v>
      </c>
      <c r="J378">
        <v>-34.372997550000001</v>
      </c>
      <c r="K378">
        <v>12851.0901196623</v>
      </c>
      <c r="L378">
        <v>3964.3708685500001</v>
      </c>
      <c r="M378">
        <v>4812.8724767965996</v>
      </c>
      <c r="N378">
        <v>0.21777021983459599</v>
      </c>
      <c r="O378">
        <v>0.14982022828939801</v>
      </c>
      <c r="P378">
        <v>1.9787270187638002E-2</v>
      </c>
      <c r="Q378">
        <v>10585.4637838669</v>
      </c>
      <c r="R378">
        <v>243.2525</v>
      </c>
      <c r="S378">
        <v>72041.102052394097</v>
      </c>
      <c r="T378">
        <v>15.2051880247891</v>
      </c>
      <c r="U378">
        <v>16.297348921593802</v>
      </c>
      <c r="V378">
        <v>27.537500000000001</v>
      </c>
      <c r="W378">
        <v>143.962628</v>
      </c>
      <c r="X378">
        <v>0.119826527435847</v>
      </c>
      <c r="Y378">
        <v>0.14577645198094399</v>
      </c>
      <c r="Z378">
        <v>0.27313794531904501</v>
      </c>
      <c r="AA378">
        <v>161.36779862727201</v>
      </c>
      <c r="AB378">
        <v>6.6850007909688198</v>
      </c>
      <c r="AC378">
        <v>1.19345704414012</v>
      </c>
      <c r="AD378">
        <v>3.0137637063486</v>
      </c>
      <c r="AE378">
        <v>1.0029647174821701</v>
      </c>
      <c r="AF378">
        <v>40.5</v>
      </c>
      <c r="AG378">
        <v>7.8094487174991206E-2</v>
      </c>
      <c r="AH378">
        <v>62.932000000000002</v>
      </c>
      <c r="AI378">
        <v>3.0307115149648598</v>
      </c>
      <c r="AJ378">
        <v>944573.24549999996</v>
      </c>
      <c r="AK378">
        <v>0.58173227895893398</v>
      </c>
      <c r="AL378">
        <v>50946487.299500003</v>
      </c>
      <c r="AM378">
        <v>3964.3708685500001</v>
      </c>
    </row>
    <row r="379" spans="1:39" ht="14.5" x14ac:dyDescent="0.35">
      <c r="A379" t="s">
        <v>553</v>
      </c>
      <c r="B379">
        <v>584003.30000000005</v>
      </c>
      <c r="C379">
        <v>0.45136382036432399</v>
      </c>
      <c r="D379">
        <v>550677.94999999995</v>
      </c>
      <c r="E379">
        <v>5.7319334297282797E-3</v>
      </c>
      <c r="F379">
        <v>0.76001485268973601</v>
      </c>
      <c r="G379">
        <v>68.349999999999994</v>
      </c>
      <c r="H379">
        <v>65.319781399999997</v>
      </c>
      <c r="I379">
        <v>5.0950458999999997</v>
      </c>
      <c r="J379">
        <v>39.7806517</v>
      </c>
      <c r="K379">
        <v>12682.4522493023</v>
      </c>
      <c r="L379">
        <v>1799.1436335000001</v>
      </c>
      <c r="M379">
        <v>2166.65394822395</v>
      </c>
      <c r="N379">
        <v>0.30304886491431998</v>
      </c>
      <c r="O379">
        <v>0.14312908947633499</v>
      </c>
      <c r="P379">
        <v>9.9998088340510407E-3</v>
      </c>
      <c r="Q379">
        <v>10531.2402288349</v>
      </c>
      <c r="R379">
        <v>115.33450000000001</v>
      </c>
      <c r="S379">
        <v>65888.830432351097</v>
      </c>
      <c r="T379">
        <v>15.323688922221899</v>
      </c>
      <c r="U379">
        <v>15.599353476193199</v>
      </c>
      <c r="V379">
        <v>13.983499999999999</v>
      </c>
      <c r="W379">
        <v>128.66189677119499</v>
      </c>
      <c r="X379">
        <v>0.12228518478832801</v>
      </c>
      <c r="Y379">
        <v>0.15932389886373599</v>
      </c>
      <c r="Z379">
        <v>0.28782517480152497</v>
      </c>
      <c r="AA379">
        <v>156.55709458396601</v>
      </c>
      <c r="AB379">
        <v>7.6291902561413503</v>
      </c>
      <c r="AC379">
        <v>1.48478725005654</v>
      </c>
      <c r="AD379">
        <v>3.7674913222519901</v>
      </c>
      <c r="AE379">
        <v>1.09570506715432</v>
      </c>
      <c r="AF379">
        <v>35.6</v>
      </c>
      <c r="AG379">
        <v>4.2280857136050003E-2</v>
      </c>
      <c r="AH379">
        <v>30.882000000000001</v>
      </c>
      <c r="AI379">
        <v>3.3177533078497201</v>
      </c>
      <c r="AJ379">
        <v>330534.065</v>
      </c>
      <c r="AK379">
        <v>0.59029302867743705</v>
      </c>
      <c r="AL379">
        <v>22817553.221500002</v>
      </c>
      <c r="AM379">
        <v>1799.1436335000001</v>
      </c>
    </row>
    <row r="380" spans="1:39" ht="14.5" x14ac:dyDescent="0.35">
      <c r="A380" t="s">
        <v>554</v>
      </c>
      <c r="B380">
        <v>584042.80000000005</v>
      </c>
      <c r="C380">
        <v>0.51617149233908599</v>
      </c>
      <c r="D380">
        <v>549338.35</v>
      </c>
      <c r="E380">
        <v>7.32750035302129E-3</v>
      </c>
      <c r="F380">
        <v>0.72647252405276397</v>
      </c>
      <c r="G380">
        <v>32.549999999999997</v>
      </c>
      <c r="H380">
        <v>26.872881499999998</v>
      </c>
      <c r="I380">
        <v>4.3285724500000002</v>
      </c>
      <c r="J380">
        <v>-14.485967499999999</v>
      </c>
      <c r="K380">
        <v>15733.398387069999</v>
      </c>
      <c r="L380">
        <v>1150.8303323</v>
      </c>
      <c r="M380">
        <v>1632.7304823280199</v>
      </c>
      <c r="N380">
        <v>0.95769730338728198</v>
      </c>
      <c r="O380">
        <v>0.17731752867702899</v>
      </c>
      <c r="P380">
        <v>5.9298015602017205E-4</v>
      </c>
      <c r="Q380">
        <v>11089.688279833499</v>
      </c>
      <c r="R380">
        <v>86.390500000000003</v>
      </c>
      <c r="S380">
        <v>61395.787679200803</v>
      </c>
      <c r="T380">
        <v>15.303766039089901</v>
      </c>
      <c r="U380">
        <v>13.3212602346323</v>
      </c>
      <c r="V380">
        <v>11.372</v>
      </c>
      <c r="W380">
        <v>101.198587082307</v>
      </c>
      <c r="X380">
        <v>0.106633925292106</v>
      </c>
      <c r="Y380">
        <v>0.20514167319731699</v>
      </c>
      <c r="Z380">
        <v>0.31483183656979402</v>
      </c>
      <c r="AA380">
        <v>186.428523804386</v>
      </c>
      <c r="AB380">
        <v>9.8102847643133693</v>
      </c>
      <c r="AC380">
        <v>1.67916608016123</v>
      </c>
      <c r="AD380">
        <v>4.2143482844832603</v>
      </c>
      <c r="AE380">
        <v>1.31773547867935</v>
      </c>
      <c r="AF380">
        <v>124</v>
      </c>
      <c r="AG380">
        <v>1.8240230909673499E-2</v>
      </c>
      <c r="AH380">
        <v>6.2065000000000001</v>
      </c>
      <c r="AI380">
        <v>3.7054732974951601</v>
      </c>
      <c r="AJ380">
        <v>113387.34600000001</v>
      </c>
      <c r="AK380">
        <v>0.64398864529881905</v>
      </c>
      <c r="AL380">
        <v>18106472.094000001</v>
      </c>
      <c r="AM380">
        <v>1150.8303323</v>
      </c>
    </row>
    <row r="381" spans="1:39" ht="14.5" x14ac:dyDescent="0.35">
      <c r="A381" t="s">
        <v>555</v>
      </c>
      <c r="B381">
        <v>1016152.55</v>
      </c>
      <c r="C381">
        <v>0.49073428951035503</v>
      </c>
      <c r="D381">
        <v>938130.9</v>
      </c>
      <c r="E381">
        <v>6.7183977717156203E-3</v>
      </c>
      <c r="F381">
        <v>0.72976493962936295</v>
      </c>
      <c r="G381">
        <v>64.05</v>
      </c>
      <c r="H381">
        <v>42.813071149999999</v>
      </c>
      <c r="I381">
        <v>2.6979768499999999</v>
      </c>
      <c r="J381">
        <v>27.265256999999998</v>
      </c>
      <c r="K381">
        <v>12461.921264347</v>
      </c>
      <c r="L381">
        <v>1405.9866703</v>
      </c>
      <c r="M381">
        <v>1680.0869936977299</v>
      </c>
      <c r="N381">
        <v>0.32364606269909102</v>
      </c>
      <c r="O381">
        <v>0.14208077079946699</v>
      </c>
      <c r="P381">
        <v>3.3110040787276401E-3</v>
      </c>
      <c r="Q381">
        <v>10428.802347572</v>
      </c>
      <c r="R381">
        <v>93.14</v>
      </c>
      <c r="S381">
        <v>60829.422976164897</v>
      </c>
      <c r="T381">
        <v>15.1116598668671</v>
      </c>
      <c r="U381">
        <v>15.0954119637105</v>
      </c>
      <c r="V381">
        <v>11.568</v>
      </c>
      <c r="W381">
        <v>121.54103304806399</v>
      </c>
      <c r="X381">
        <v>0.116757881692408</v>
      </c>
      <c r="Y381">
        <v>0.17403860282599201</v>
      </c>
      <c r="Z381">
        <v>0.295518927827496</v>
      </c>
      <c r="AA381">
        <v>186.68804302674801</v>
      </c>
      <c r="AB381">
        <v>6.3830454844523903</v>
      </c>
      <c r="AC381">
        <v>1.22238621362545</v>
      </c>
      <c r="AD381">
        <v>2.90748873156104</v>
      </c>
      <c r="AE381">
        <v>1.1023459490301799</v>
      </c>
      <c r="AF381">
        <v>49.1</v>
      </c>
      <c r="AG381">
        <v>2.2003631086496601E-2</v>
      </c>
      <c r="AH381">
        <v>16.074999999999999</v>
      </c>
      <c r="AI381">
        <v>3.08366951434984</v>
      </c>
      <c r="AJ381">
        <v>303296.27750000003</v>
      </c>
      <c r="AK381">
        <v>0.60002900141134996</v>
      </c>
      <c r="AL381">
        <v>17521295.184</v>
      </c>
      <c r="AM381">
        <v>1405.9866703</v>
      </c>
    </row>
    <row r="382" spans="1:39" ht="14.5" x14ac:dyDescent="0.35">
      <c r="A382" t="s">
        <v>556</v>
      </c>
      <c r="B382">
        <v>735356.25</v>
      </c>
      <c r="C382">
        <v>0.47226967035372802</v>
      </c>
      <c r="D382">
        <v>682283.9</v>
      </c>
      <c r="E382">
        <v>5.8786355725946203E-3</v>
      </c>
      <c r="F382">
        <v>0.719521998309121</v>
      </c>
      <c r="G382">
        <v>38.6</v>
      </c>
      <c r="H382">
        <v>26.769422550000002</v>
      </c>
      <c r="I382">
        <v>4.1785724499999999</v>
      </c>
      <c r="J382">
        <v>-3.8442508499999799</v>
      </c>
      <c r="K382">
        <v>15525.614811149901</v>
      </c>
      <c r="L382">
        <v>1152.3137493500001</v>
      </c>
      <c r="M382">
        <v>1626.13539660322</v>
      </c>
      <c r="N382">
        <v>0.95972811660350599</v>
      </c>
      <c r="O382">
        <v>0.17505955132774301</v>
      </c>
      <c r="P382">
        <v>5.9221679024913198E-4</v>
      </c>
      <c r="Q382">
        <v>11001.777251371899</v>
      </c>
      <c r="R382">
        <v>83.584999999999994</v>
      </c>
      <c r="S382">
        <v>59985.647819584803</v>
      </c>
      <c r="T382">
        <v>15.331698271220899</v>
      </c>
      <c r="U382">
        <v>13.786130876951599</v>
      </c>
      <c r="V382">
        <v>11.5345</v>
      </c>
      <c r="W382">
        <v>99.901491122285293</v>
      </c>
      <c r="X382">
        <v>0.106270857183664</v>
      </c>
      <c r="Y382">
        <v>0.20427395665024201</v>
      </c>
      <c r="Z382">
        <v>0.31478107707845998</v>
      </c>
      <c r="AA382">
        <v>191.503355856404</v>
      </c>
      <c r="AB382">
        <v>9.1965241187201201</v>
      </c>
      <c r="AC382">
        <v>1.6951489326124101</v>
      </c>
      <c r="AD382">
        <v>3.96941422550533</v>
      </c>
      <c r="AE382">
        <v>1.3182992718175299</v>
      </c>
      <c r="AF382">
        <v>137.85</v>
      </c>
      <c r="AG382">
        <v>1.7940844542093499E-2</v>
      </c>
      <c r="AH382">
        <v>5.6680000000000001</v>
      </c>
      <c r="AI382">
        <v>3.5154748932367301</v>
      </c>
      <c r="AJ382">
        <v>159956.19949999999</v>
      </c>
      <c r="AK382">
        <v>0.64482510405908899</v>
      </c>
      <c r="AL382">
        <v>17890379.414000001</v>
      </c>
      <c r="AM382">
        <v>1152.3137493500001</v>
      </c>
    </row>
    <row r="383" spans="1:39" ht="14.5" x14ac:dyDescent="0.35">
      <c r="A383" t="s">
        <v>557</v>
      </c>
      <c r="B383">
        <v>401243.5</v>
      </c>
      <c r="C383">
        <v>0.30487811008356602</v>
      </c>
      <c r="D383">
        <v>444854.05</v>
      </c>
      <c r="E383">
        <v>4.7564723356447701E-3</v>
      </c>
      <c r="F383">
        <v>0.75650839388079305</v>
      </c>
      <c r="G383">
        <v>39.85</v>
      </c>
      <c r="H383">
        <v>87.201381400000002</v>
      </c>
      <c r="I383">
        <v>27.751757250000001</v>
      </c>
      <c r="J383">
        <v>-113.61769384999999</v>
      </c>
      <c r="K383">
        <v>14472.615786676501</v>
      </c>
      <c r="L383">
        <v>1602.41557085</v>
      </c>
      <c r="M383">
        <v>2249.5345192590798</v>
      </c>
      <c r="N383">
        <v>0.89537499232420203</v>
      </c>
      <c r="O383">
        <v>0.18924909718590599</v>
      </c>
      <c r="P383">
        <v>1.1922362960980201E-2</v>
      </c>
      <c r="Q383">
        <v>10309.3082986512</v>
      </c>
      <c r="R383">
        <v>112.76949999999999</v>
      </c>
      <c r="S383">
        <v>60831.566372112997</v>
      </c>
      <c r="T383">
        <v>14.3465210008025</v>
      </c>
      <c r="U383">
        <v>14.209653947654299</v>
      </c>
      <c r="V383">
        <v>16.729500000000002</v>
      </c>
      <c r="W383">
        <v>95.783829214860006</v>
      </c>
      <c r="X383">
        <v>0.106613075956242</v>
      </c>
      <c r="Y383">
        <v>0.19536961744707601</v>
      </c>
      <c r="Z383">
        <v>0.30594585535372498</v>
      </c>
      <c r="AA383">
        <v>185.09196702492801</v>
      </c>
      <c r="AB383">
        <v>8.4336400233652498</v>
      </c>
      <c r="AC383">
        <v>1.54031936896956</v>
      </c>
      <c r="AD383">
        <v>3.82521211722749</v>
      </c>
      <c r="AE383">
        <v>1.19854371209855</v>
      </c>
      <c r="AF383">
        <v>33.5</v>
      </c>
      <c r="AG383">
        <v>5.4131973584948298E-2</v>
      </c>
      <c r="AH383">
        <v>40.3621052631579</v>
      </c>
      <c r="AI383">
        <v>3.3885527011668701</v>
      </c>
      <c r="AJ383">
        <v>265678.95850000001</v>
      </c>
      <c r="AK383">
        <v>0.61736880674725703</v>
      </c>
      <c r="AL383">
        <v>23191144.887499999</v>
      </c>
      <c r="AM383">
        <v>1602.41557085</v>
      </c>
    </row>
    <row r="384" spans="1:39" ht="14.5" x14ac:dyDescent="0.35">
      <c r="A384" t="s">
        <v>558</v>
      </c>
      <c r="B384">
        <v>1328508.91666667</v>
      </c>
      <c r="C384">
        <v>0.67542617923770398</v>
      </c>
      <c r="D384">
        <v>1307129.58333333</v>
      </c>
      <c r="E384">
        <v>6.1635382595444698E-3</v>
      </c>
      <c r="F384">
        <v>0.68677344734924195</v>
      </c>
      <c r="G384">
        <v>29.5833333333333</v>
      </c>
      <c r="H384">
        <v>23.294939500000002</v>
      </c>
      <c r="I384">
        <v>4.4149025000000002</v>
      </c>
      <c r="J384">
        <v>-29.523164416666699</v>
      </c>
      <c r="K384">
        <v>17062.15253634</v>
      </c>
      <c r="L384">
        <v>1097.6153833333301</v>
      </c>
      <c r="M384">
        <v>1543.62479393576</v>
      </c>
      <c r="N384">
        <v>0.90417541038168503</v>
      </c>
      <c r="O384">
        <v>0.181841824814682</v>
      </c>
      <c r="P384">
        <v>1.5184432470372199E-4</v>
      </c>
      <c r="Q384">
        <v>12132.275388578701</v>
      </c>
      <c r="R384">
        <v>88.071666666666701</v>
      </c>
      <c r="S384">
        <v>60731.207056753003</v>
      </c>
      <c r="T384">
        <v>15.538481918134901</v>
      </c>
      <c r="U384">
        <v>12.462752493234699</v>
      </c>
      <c r="V384">
        <v>11.998333333333299</v>
      </c>
      <c r="W384">
        <v>91.480654257535804</v>
      </c>
      <c r="X384">
        <v>0.10756735947044101</v>
      </c>
      <c r="Y384">
        <v>0.204703440571497</v>
      </c>
      <c r="Z384">
        <v>0.31530700368911402</v>
      </c>
      <c r="AA384">
        <v>210.06918285568901</v>
      </c>
      <c r="AB384">
        <v>9.2002600887201602</v>
      </c>
      <c r="AC384">
        <v>1.7652648919260601</v>
      </c>
      <c r="AD384">
        <v>4.1979490021692101</v>
      </c>
      <c r="AE384">
        <v>1.3006186872619601</v>
      </c>
      <c r="AF384">
        <v>176.916666666667</v>
      </c>
      <c r="AG384">
        <v>1.38184944673981E-2</v>
      </c>
      <c r="AH384">
        <v>4.3466666666666702</v>
      </c>
      <c r="AI384">
        <v>3.8707063780350102</v>
      </c>
      <c r="AJ384">
        <v>31264.603333333402</v>
      </c>
      <c r="AK384">
        <v>0.65961005935380401</v>
      </c>
      <c r="AL384">
        <v>18727681.096666701</v>
      </c>
      <c r="AM384">
        <v>1097.6153833333301</v>
      </c>
    </row>
    <row r="385" spans="1:39" ht="14.5" x14ac:dyDescent="0.35">
      <c r="A385" t="s">
        <v>559</v>
      </c>
      <c r="B385">
        <v>670445</v>
      </c>
      <c r="C385">
        <v>0.51836455349130295</v>
      </c>
      <c r="D385">
        <v>708007.6</v>
      </c>
      <c r="E385">
        <v>4.9433158424584396E-4</v>
      </c>
      <c r="F385">
        <v>0.758812643017999</v>
      </c>
      <c r="G385">
        <v>91.210526315789494</v>
      </c>
      <c r="H385">
        <v>46.874499700000001</v>
      </c>
      <c r="I385">
        <v>0.84697005000000003</v>
      </c>
      <c r="J385">
        <v>21.408751150000001</v>
      </c>
      <c r="K385">
        <v>12443.3867569826</v>
      </c>
      <c r="L385">
        <v>1853.1142743</v>
      </c>
      <c r="M385">
        <v>2132.5531530581402</v>
      </c>
      <c r="N385">
        <v>0.165167537881935</v>
      </c>
      <c r="O385">
        <v>0.115181068599035</v>
      </c>
      <c r="P385">
        <v>1.48758299379098E-2</v>
      </c>
      <c r="Q385">
        <v>10812.8688782893</v>
      </c>
      <c r="R385">
        <v>114.10899999999999</v>
      </c>
      <c r="S385">
        <v>67796.722852710998</v>
      </c>
      <c r="T385">
        <v>16.808051950328199</v>
      </c>
      <c r="U385">
        <v>16.239860784863598</v>
      </c>
      <c r="V385">
        <v>13.445</v>
      </c>
      <c r="W385">
        <v>137.829250598736</v>
      </c>
      <c r="X385">
        <v>0.11215151773821599</v>
      </c>
      <c r="Y385">
        <v>0.16171248575961</v>
      </c>
      <c r="Z385">
        <v>0.27778320264693801</v>
      </c>
      <c r="AA385">
        <v>145.09140301213401</v>
      </c>
      <c r="AB385">
        <v>8.5562568585412393</v>
      </c>
      <c r="AC385">
        <v>1.56176582669121</v>
      </c>
      <c r="AD385">
        <v>3.7362914662219899</v>
      </c>
      <c r="AE385">
        <v>1.11513081941287</v>
      </c>
      <c r="AF385">
        <v>61.15</v>
      </c>
      <c r="AG385">
        <v>5.41825342530931E-2</v>
      </c>
      <c r="AH385">
        <v>20.5185</v>
      </c>
      <c r="AI385">
        <v>3.1476916680164702</v>
      </c>
      <c r="AJ385">
        <v>426105.55849999998</v>
      </c>
      <c r="AK385">
        <v>0.563041969716218</v>
      </c>
      <c r="AL385">
        <v>23059017.620000001</v>
      </c>
      <c r="AM385">
        <v>1853.1142743</v>
      </c>
    </row>
    <row r="386" spans="1:39" ht="14.5" x14ac:dyDescent="0.35">
      <c r="A386" t="s">
        <v>560</v>
      </c>
      <c r="B386">
        <v>993618.7</v>
      </c>
      <c r="C386">
        <v>0.43755354537164098</v>
      </c>
      <c r="D386">
        <v>1067638.6000000001</v>
      </c>
      <c r="E386">
        <v>2.63654720957008E-3</v>
      </c>
      <c r="F386">
        <v>0.71509549950405504</v>
      </c>
      <c r="G386">
        <v>71.55</v>
      </c>
      <c r="H386">
        <v>51.681552099999998</v>
      </c>
      <c r="I386">
        <v>6.8667857000000003</v>
      </c>
      <c r="J386">
        <v>45.368880150000003</v>
      </c>
      <c r="K386">
        <v>12641.5324367638</v>
      </c>
      <c r="L386">
        <v>1604.22215265</v>
      </c>
      <c r="M386">
        <v>1925.57682798377</v>
      </c>
      <c r="N386">
        <v>0.32979451229746698</v>
      </c>
      <c r="O386">
        <v>0.14501671303173699</v>
      </c>
      <c r="P386">
        <v>3.8965443406165198E-3</v>
      </c>
      <c r="Q386">
        <v>10531.818873067001</v>
      </c>
      <c r="R386">
        <v>106.2765</v>
      </c>
      <c r="S386">
        <v>62209.389366416799</v>
      </c>
      <c r="T386">
        <v>15.262546282574201</v>
      </c>
      <c r="U386">
        <v>15.0947966168438</v>
      </c>
      <c r="V386">
        <v>11.5685</v>
      </c>
      <c r="W386">
        <v>138.67157822103101</v>
      </c>
      <c r="X386">
        <v>0.111385931048398</v>
      </c>
      <c r="Y386">
        <v>0.170805494354657</v>
      </c>
      <c r="Z386">
        <v>0.29028141233322202</v>
      </c>
      <c r="AA386">
        <v>169.01702145934399</v>
      </c>
      <c r="AB386">
        <v>6.9113495753222001</v>
      </c>
      <c r="AC386">
        <v>1.46019944062284</v>
      </c>
      <c r="AD386">
        <v>3.1436410061412698</v>
      </c>
      <c r="AE386">
        <v>1.13852067732169</v>
      </c>
      <c r="AF386">
        <v>73.8</v>
      </c>
      <c r="AG386">
        <v>2.11285427666759E-2</v>
      </c>
      <c r="AH386">
        <v>12.4565</v>
      </c>
      <c r="AI386">
        <v>3.1209674056304899</v>
      </c>
      <c r="AJ386">
        <v>361787.011</v>
      </c>
      <c r="AK386">
        <v>0.60519447838637797</v>
      </c>
      <c r="AL386">
        <v>20279826.3785</v>
      </c>
      <c r="AM386">
        <v>1604.22215265</v>
      </c>
    </row>
    <row r="387" spans="1:39" ht="14.5" x14ac:dyDescent="0.35">
      <c r="A387" t="s">
        <v>561</v>
      </c>
      <c r="B387">
        <v>1700072.45</v>
      </c>
      <c r="C387">
        <v>0.48125798890385002</v>
      </c>
      <c r="D387">
        <v>1670500.55</v>
      </c>
      <c r="E387">
        <v>1.62709838699547E-3</v>
      </c>
      <c r="F387">
        <v>0.78595977399723005</v>
      </c>
      <c r="G387">
        <v>171.8</v>
      </c>
      <c r="H387">
        <v>151.15310084999999</v>
      </c>
      <c r="I387">
        <v>24.195526749999999</v>
      </c>
      <c r="J387">
        <v>-49.650446799999997</v>
      </c>
      <c r="K387">
        <v>13516.807030161601</v>
      </c>
      <c r="L387">
        <v>4724.7429757999998</v>
      </c>
      <c r="M387">
        <v>5913.44660984642</v>
      </c>
      <c r="N387">
        <v>0.33908720336871501</v>
      </c>
      <c r="O387">
        <v>0.15347307065464699</v>
      </c>
      <c r="P387">
        <v>5.5204755059895298E-2</v>
      </c>
      <c r="Q387">
        <v>10799.698261359399</v>
      </c>
      <c r="R387">
        <v>299.08550000000002</v>
      </c>
      <c r="S387">
        <v>72822.127470238396</v>
      </c>
      <c r="T387">
        <v>14.8011187436369</v>
      </c>
      <c r="U387">
        <v>15.797298684824201</v>
      </c>
      <c r="V387">
        <v>34.648000000000003</v>
      </c>
      <c r="W387">
        <v>136.36408958092801</v>
      </c>
      <c r="X387">
        <v>0.117335343441291</v>
      </c>
      <c r="Y387">
        <v>0.14726862501200999</v>
      </c>
      <c r="Z387">
        <v>0.27367335211731397</v>
      </c>
      <c r="AA387">
        <v>150.927437461137</v>
      </c>
      <c r="AB387">
        <v>6.9446568250846799</v>
      </c>
      <c r="AC387">
        <v>1.3314092117112</v>
      </c>
      <c r="AD387">
        <v>3.5309768026864901</v>
      </c>
      <c r="AE387">
        <v>1.09123647884247</v>
      </c>
      <c r="AF387">
        <v>35.200000000000003</v>
      </c>
      <c r="AG387">
        <v>9.6638345851032106E-2</v>
      </c>
      <c r="AH387">
        <v>82.622</v>
      </c>
      <c r="AI387">
        <v>2.9059578135751201</v>
      </c>
      <c r="AJ387">
        <v>1168722.1980000001</v>
      </c>
      <c r="AK387">
        <v>0.596524747599395</v>
      </c>
      <c r="AL387">
        <v>63863439.071000002</v>
      </c>
      <c r="AM387">
        <v>4724.7429757999998</v>
      </c>
    </row>
    <row r="388" spans="1:39" ht="14.5" x14ac:dyDescent="0.35">
      <c r="A388" t="s">
        <v>562</v>
      </c>
      <c r="B388">
        <v>1013662.6</v>
      </c>
      <c r="C388">
        <v>0.41620355059037401</v>
      </c>
      <c r="D388">
        <v>815488.65</v>
      </c>
      <c r="E388">
        <v>4.4070414654533699E-3</v>
      </c>
      <c r="F388">
        <v>0.73175704963681198</v>
      </c>
      <c r="G388">
        <v>95.052631578947398</v>
      </c>
      <c r="H388">
        <v>50.7847024</v>
      </c>
      <c r="I388">
        <v>2.0187317999999999</v>
      </c>
      <c r="J388">
        <v>55.061215249999997</v>
      </c>
      <c r="K388">
        <v>12717.9928047756</v>
      </c>
      <c r="L388">
        <v>1539.7540280999999</v>
      </c>
      <c r="M388">
        <v>1851.50884014695</v>
      </c>
      <c r="N388">
        <v>0.30496329922216903</v>
      </c>
      <c r="O388">
        <v>0.149767656029164</v>
      </c>
      <c r="P388">
        <v>1.3302938408464901E-3</v>
      </c>
      <c r="Q388">
        <v>10576.552607194501</v>
      </c>
      <c r="R388">
        <v>99.204499999999996</v>
      </c>
      <c r="S388">
        <v>60064.6540025906</v>
      </c>
      <c r="T388">
        <v>15.626307274367599</v>
      </c>
      <c r="U388">
        <v>15.521009914872799</v>
      </c>
      <c r="V388">
        <v>13.470499999999999</v>
      </c>
      <c r="W388">
        <v>114.30563290894899</v>
      </c>
      <c r="X388">
        <v>0.117936934532496</v>
      </c>
      <c r="Y388">
        <v>0.16929905026717301</v>
      </c>
      <c r="Z388">
        <v>0.30560479938471702</v>
      </c>
      <c r="AA388">
        <v>167.52006833084101</v>
      </c>
      <c r="AB388">
        <v>7.1695659586329699</v>
      </c>
      <c r="AC388">
        <v>1.61168956930631</v>
      </c>
      <c r="AD388">
        <v>3.3468795652627299</v>
      </c>
      <c r="AE388">
        <v>1.3673513724085899</v>
      </c>
      <c r="AF388">
        <v>124.65</v>
      </c>
      <c r="AG388">
        <v>2.5281749762903701E-2</v>
      </c>
      <c r="AH388">
        <v>6.9264999999999999</v>
      </c>
      <c r="AI388">
        <v>3.0306517212936699</v>
      </c>
      <c r="AJ388">
        <v>365877.49550000002</v>
      </c>
      <c r="AK388">
        <v>0.625228289849458</v>
      </c>
      <c r="AL388">
        <v>19582580.6505</v>
      </c>
      <c r="AM388">
        <v>1539.7540280999999</v>
      </c>
    </row>
    <row r="389" spans="1:39" ht="14.5" x14ac:dyDescent="0.35">
      <c r="A389" t="s">
        <v>563</v>
      </c>
      <c r="B389">
        <v>738929.75</v>
      </c>
      <c r="C389">
        <v>0.50451361612135404</v>
      </c>
      <c r="D389">
        <v>721712.35</v>
      </c>
      <c r="E389">
        <v>2.5083008100838301E-3</v>
      </c>
      <c r="F389">
        <v>0.72551577292362701</v>
      </c>
      <c r="G389">
        <v>91.578947368421098</v>
      </c>
      <c r="H389">
        <v>41.3837446</v>
      </c>
      <c r="I389">
        <v>0.47106304999999998</v>
      </c>
      <c r="J389">
        <v>65.914717949999996</v>
      </c>
      <c r="K389">
        <v>12912.3453878006</v>
      </c>
      <c r="L389">
        <v>1403.3999348499999</v>
      </c>
      <c r="M389">
        <v>1674.00705886726</v>
      </c>
      <c r="N389">
        <v>0.28073687629329303</v>
      </c>
      <c r="O389">
        <v>0.14498237700983499</v>
      </c>
      <c r="P389">
        <v>1.5985597863375899E-3</v>
      </c>
      <c r="Q389">
        <v>10825.0348049679</v>
      </c>
      <c r="R389">
        <v>94.358999999999995</v>
      </c>
      <c r="S389">
        <v>60187.187385411002</v>
      </c>
      <c r="T389">
        <v>15.448976780169399</v>
      </c>
      <c r="U389">
        <v>14.8729843984146</v>
      </c>
      <c r="V389">
        <v>13.5685</v>
      </c>
      <c r="W389">
        <v>103.43073551608499</v>
      </c>
      <c r="X389">
        <v>0.11603231278177099</v>
      </c>
      <c r="Y389">
        <v>0.17396800585511701</v>
      </c>
      <c r="Z389">
        <v>0.29436501286641897</v>
      </c>
      <c r="AA389">
        <v>170.55462527549801</v>
      </c>
      <c r="AB389">
        <v>7.6062049993660104</v>
      </c>
      <c r="AC389">
        <v>1.62934228191565</v>
      </c>
      <c r="AD389">
        <v>3.3922611474481501</v>
      </c>
      <c r="AE389">
        <v>1.4035227261033201</v>
      </c>
      <c r="AF389">
        <v>119.6</v>
      </c>
      <c r="AG389">
        <v>2.4113379928345599E-2</v>
      </c>
      <c r="AH389">
        <v>6.4775</v>
      </c>
      <c r="AI389">
        <v>3.4746384998196098</v>
      </c>
      <c r="AJ389">
        <v>317161.97600000002</v>
      </c>
      <c r="AK389">
        <v>0.60249060640590002</v>
      </c>
      <c r="AL389">
        <v>18121184.675999999</v>
      </c>
      <c r="AM389">
        <v>1403.3999348499999</v>
      </c>
    </row>
    <row r="390" spans="1:39" ht="14.5" x14ac:dyDescent="0.35">
      <c r="A390" t="s">
        <v>564</v>
      </c>
      <c r="B390">
        <v>584603.4</v>
      </c>
      <c r="C390">
        <v>0.50668277413458296</v>
      </c>
      <c r="D390">
        <v>469218.1</v>
      </c>
      <c r="E390">
        <v>2.90368826517251E-3</v>
      </c>
      <c r="F390">
        <v>0.74309820644234703</v>
      </c>
      <c r="G390">
        <v>47.105263157894697</v>
      </c>
      <c r="H390">
        <v>21.7193630526316</v>
      </c>
      <c r="I390">
        <v>0.85</v>
      </c>
      <c r="J390">
        <v>80.800777850000003</v>
      </c>
      <c r="K390">
        <v>12905.0204137649</v>
      </c>
      <c r="L390">
        <v>1096.7054903999999</v>
      </c>
      <c r="M390">
        <v>1289.1762308631501</v>
      </c>
      <c r="N390">
        <v>0.19461587405945599</v>
      </c>
      <c r="O390">
        <v>0.14034009886634599</v>
      </c>
      <c r="P390">
        <v>1.2807832296778999E-3</v>
      </c>
      <c r="Q390">
        <v>10978.3336076744</v>
      </c>
      <c r="R390">
        <v>71.784499999999994</v>
      </c>
      <c r="S390">
        <v>62959.384846310801</v>
      </c>
      <c r="T390">
        <v>15.309711706566199</v>
      </c>
      <c r="U390">
        <v>15.277747848073</v>
      </c>
      <c r="V390">
        <v>9.7059999999999995</v>
      </c>
      <c r="W390">
        <v>112.992529404492</v>
      </c>
      <c r="X390">
        <v>0.115287204340191</v>
      </c>
      <c r="Y390">
        <v>0.17425644074602301</v>
      </c>
      <c r="Z390">
        <v>0.29574074475992801</v>
      </c>
      <c r="AA390">
        <v>182.07846294921799</v>
      </c>
      <c r="AB390">
        <v>6.3585424073591401</v>
      </c>
      <c r="AC390">
        <v>1.4737845081626699</v>
      </c>
      <c r="AD390">
        <v>2.84629242745314</v>
      </c>
      <c r="AE390">
        <v>1.3660638517238599</v>
      </c>
      <c r="AF390">
        <v>94.85</v>
      </c>
      <c r="AG390">
        <v>3.2413590541173799E-2</v>
      </c>
      <c r="AH390">
        <v>5.9747368421052602</v>
      </c>
      <c r="AI390">
        <v>3.1834892708348002</v>
      </c>
      <c r="AJ390">
        <v>241254.37049999999</v>
      </c>
      <c r="AK390">
        <v>0.62060796870673396</v>
      </c>
      <c r="AL390">
        <v>14153006.7415</v>
      </c>
      <c r="AM390">
        <v>1096.7054903999999</v>
      </c>
    </row>
    <row r="391" spans="1:39" ht="14.5" x14ac:dyDescent="0.35">
      <c r="A391" t="s">
        <v>565</v>
      </c>
      <c r="B391">
        <v>1200102.2</v>
      </c>
      <c r="C391">
        <v>0.45542604900995398</v>
      </c>
      <c r="D391">
        <v>1250402.75</v>
      </c>
      <c r="E391">
        <v>3.0942698842521201E-3</v>
      </c>
      <c r="F391">
        <v>0.79498068810892597</v>
      </c>
      <c r="G391">
        <v>161.36842105263199</v>
      </c>
      <c r="H391">
        <v>107.52983475000001</v>
      </c>
      <c r="I391">
        <v>7.3393438</v>
      </c>
      <c r="J391">
        <v>-14.137389799999999</v>
      </c>
      <c r="K391">
        <v>12613.9258339755</v>
      </c>
      <c r="L391">
        <v>3678.3599898000002</v>
      </c>
      <c r="M391">
        <v>4465.4148269082998</v>
      </c>
      <c r="N391">
        <v>0.24645148234914599</v>
      </c>
      <c r="O391">
        <v>0.14989642876959899</v>
      </c>
      <c r="P391">
        <v>1.7371540259025701E-2</v>
      </c>
      <c r="Q391">
        <v>10390.649447035699</v>
      </c>
      <c r="R391">
        <v>223.54050000000001</v>
      </c>
      <c r="S391">
        <v>68454.855804652907</v>
      </c>
      <c r="T391">
        <v>13.406742849729699</v>
      </c>
      <c r="U391">
        <v>16.455004752158999</v>
      </c>
      <c r="V391">
        <v>26.9025</v>
      </c>
      <c r="W391">
        <v>136.729299871759</v>
      </c>
      <c r="X391">
        <v>0.11624195628942501</v>
      </c>
      <c r="Y391">
        <v>0.16007662201020401</v>
      </c>
      <c r="Z391">
        <v>0.282943411615666</v>
      </c>
      <c r="AA391">
        <v>156.13170042968699</v>
      </c>
      <c r="AB391">
        <v>6.6402262302880404</v>
      </c>
      <c r="AC391">
        <v>1.23765548783354</v>
      </c>
      <c r="AD391">
        <v>2.9977616049977298</v>
      </c>
      <c r="AE391">
        <v>1.15075043063197</v>
      </c>
      <c r="AF391">
        <v>60.95</v>
      </c>
      <c r="AG391">
        <v>7.4132828926394903E-2</v>
      </c>
      <c r="AH391">
        <v>44.802105263157898</v>
      </c>
      <c r="AI391">
        <v>3.1887865586401598</v>
      </c>
      <c r="AJ391">
        <v>769000.22600000002</v>
      </c>
      <c r="AK391">
        <v>0.58761898581443395</v>
      </c>
      <c r="AL391">
        <v>46398560.101999998</v>
      </c>
      <c r="AM391">
        <v>3678.3599898000002</v>
      </c>
    </row>
    <row r="392" spans="1:39" ht="14.5" x14ac:dyDescent="0.35">
      <c r="A392" t="s">
        <v>566</v>
      </c>
      <c r="B392">
        <v>575768.44999999995</v>
      </c>
      <c r="C392">
        <v>0.56497340402555196</v>
      </c>
      <c r="D392">
        <v>512300.65</v>
      </c>
      <c r="E392">
        <v>1.78506324773943E-3</v>
      </c>
      <c r="F392">
        <v>0.73503110346274303</v>
      </c>
      <c r="G392">
        <v>79.789473684210506</v>
      </c>
      <c r="H392">
        <v>28.00755715</v>
      </c>
      <c r="I392">
        <v>0.62106304999999995</v>
      </c>
      <c r="J392">
        <v>62.4231646</v>
      </c>
      <c r="K392">
        <v>13094.7405545002</v>
      </c>
      <c r="L392">
        <v>1306.2122794500001</v>
      </c>
      <c r="M392">
        <v>1565.5401752888999</v>
      </c>
      <c r="N392">
        <v>0.260961867158016</v>
      </c>
      <c r="O392">
        <v>0.15025737526571201</v>
      </c>
      <c r="P392">
        <v>2.2715284465472498E-3</v>
      </c>
      <c r="Q392">
        <v>10925.6288522545</v>
      </c>
      <c r="R392">
        <v>86.992500000000007</v>
      </c>
      <c r="S392">
        <v>61693.759278098703</v>
      </c>
      <c r="T392">
        <v>15.2501652441302</v>
      </c>
      <c r="U392">
        <v>15.015228662815799</v>
      </c>
      <c r="V392">
        <v>13.066000000000001</v>
      </c>
      <c r="W392">
        <v>99.970325994948695</v>
      </c>
      <c r="X392">
        <v>0.119608729814683</v>
      </c>
      <c r="Y392">
        <v>0.16566843062196401</v>
      </c>
      <c r="Z392">
        <v>0.29092223825888702</v>
      </c>
      <c r="AA392">
        <v>161.992275933201</v>
      </c>
      <c r="AB392">
        <v>7.8961814573317204</v>
      </c>
      <c r="AC392">
        <v>1.6149453558497999</v>
      </c>
      <c r="AD392">
        <v>3.4431381290693599</v>
      </c>
      <c r="AE392">
        <v>1.3653625268182299</v>
      </c>
      <c r="AF392">
        <v>127.9</v>
      </c>
      <c r="AG392">
        <v>1.4273286006065601E-2</v>
      </c>
      <c r="AH392">
        <v>5.7240000000000002</v>
      </c>
      <c r="AI392">
        <v>3.1206808671920299</v>
      </c>
      <c r="AJ392">
        <v>287523.36200000002</v>
      </c>
      <c r="AK392">
        <v>0.62478763262079495</v>
      </c>
      <c r="AL392">
        <v>17104510.908500001</v>
      </c>
      <c r="AM392">
        <v>1306.2122794500001</v>
      </c>
    </row>
    <row r="393" spans="1:39" ht="14.5" x14ac:dyDescent="0.35">
      <c r="A393" t="s">
        <v>567</v>
      </c>
      <c r="B393">
        <v>1011087.3</v>
      </c>
      <c r="C393">
        <v>0.46036846317631602</v>
      </c>
      <c r="D393">
        <v>1011616.4</v>
      </c>
      <c r="E393">
        <v>3.9063285926102696E-3</v>
      </c>
      <c r="F393">
        <v>0.74268912506651596</v>
      </c>
      <c r="G393">
        <v>57</v>
      </c>
      <c r="H393">
        <v>42.66892575</v>
      </c>
      <c r="I393">
        <v>4.0830000000000002</v>
      </c>
      <c r="J393">
        <v>-7.75089399999999</v>
      </c>
      <c r="K393">
        <v>12990.576660118501</v>
      </c>
      <c r="L393">
        <v>1460.6702372</v>
      </c>
      <c r="M393">
        <v>1779.4164113238101</v>
      </c>
      <c r="N393">
        <v>0.35309905946921799</v>
      </c>
      <c r="O393">
        <v>0.15616893463734399</v>
      </c>
      <c r="P393">
        <v>7.7101370748735099E-3</v>
      </c>
      <c r="Q393">
        <v>10663.5796830622</v>
      </c>
      <c r="R393">
        <v>98.138000000000005</v>
      </c>
      <c r="S393">
        <v>62045.035852574903</v>
      </c>
      <c r="T393">
        <v>16.0605473924474</v>
      </c>
      <c r="U393">
        <v>14.883839462797299</v>
      </c>
      <c r="V393">
        <v>11.935499999999999</v>
      </c>
      <c r="W393">
        <v>122.38031395417001</v>
      </c>
      <c r="X393">
        <v>0.114326475372853</v>
      </c>
      <c r="Y393">
        <v>0.17441203235566699</v>
      </c>
      <c r="Z393">
        <v>0.293759233989071</v>
      </c>
      <c r="AA393">
        <v>183.96424679337599</v>
      </c>
      <c r="AB393">
        <v>6.1165313695638197</v>
      </c>
      <c r="AC393">
        <v>1.3719077031056801</v>
      </c>
      <c r="AD393">
        <v>3.0434570883004102</v>
      </c>
      <c r="AE393">
        <v>1.22718454523871</v>
      </c>
      <c r="AF393">
        <v>86.4</v>
      </c>
      <c r="AG393">
        <v>4.7559558561863703E-2</v>
      </c>
      <c r="AH393">
        <v>9.1784999999999997</v>
      </c>
      <c r="AI393">
        <v>3.1671758824491199</v>
      </c>
      <c r="AJ393">
        <v>324297.777</v>
      </c>
      <c r="AK393">
        <v>0.64253931630363403</v>
      </c>
      <c r="AL393">
        <v>18974948.691500001</v>
      </c>
      <c r="AM393">
        <v>1460.6702372</v>
      </c>
    </row>
    <row r="394" spans="1:39" ht="14.5" x14ac:dyDescent="0.35">
      <c r="A394" t="s">
        <v>568</v>
      </c>
      <c r="B394">
        <v>508961.1</v>
      </c>
      <c r="C394">
        <v>0.62747178831664996</v>
      </c>
      <c r="D394">
        <v>394991.5</v>
      </c>
      <c r="E394">
        <v>1.53024271205443E-3</v>
      </c>
      <c r="F394">
        <v>0.67426430124507297</v>
      </c>
      <c r="G394">
        <v>38</v>
      </c>
      <c r="H394">
        <v>17.151329449999999</v>
      </c>
      <c r="I394">
        <v>1.2344999999999999</v>
      </c>
      <c r="J394">
        <v>16.155930949999998</v>
      </c>
      <c r="K394">
        <v>14396.391192446299</v>
      </c>
      <c r="L394">
        <v>680.18012139999996</v>
      </c>
      <c r="M394">
        <v>817.12548345627999</v>
      </c>
      <c r="N394">
        <v>0.354437818035298</v>
      </c>
      <c r="O394">
        <v>0.15795638510996299</v>
      </c>
      <c r="P394">
        <v>2.8771352446643299E-3</v>
      </c>
      <c r="Q394">
        <v>11983.6418117584</v>
      </c>
      <c r="R394">
        <v>52.103999999999999</v>
      </c>
      <c r="S394">
        <v>56758.344349762003</v>
      </c>
      <c r="T394">
        <v>15.346230615691701</v>
      </c>
      <c r="U394">
        <v>13.0542783932136</v>
      </c>
      <c r="V394">
        <v>7.6879999999999997</v>
      </c>
      <c r="W394">
        <v>88.472960639958401</v>
      </c>
      <c r="X394">
        <v>0.11543225697517499</v>
      </c>
      <c r="Y394">
        <v>0.17679928174263501</v>
      </c>
      <c r="Z394">
        <v>0.29878464589910397</v>
      </c>
      <c r="AA394">
        <v>214.34954567609299</v>
      </c>
      <c r="AB394">
        <v>7.0791970783895097</v>
      </c>
      <c r="AC394">
        <v>1.4741810423172601</v>
      </c>
      <c r="AD394">
        <v>2.7976769335024301</v>
      </c>
      <c r="AE394">
        <v>1.3406547009532499</v>
      </c>
      <c r="AF394">
        <v>91.9</v>
      </c>
      <c r="AG394">
        <v>1.6475435709707501E-2</v>
      </c>
      <c r="AH394">
        <v>4.3330000000000002</v>
      </c>
      <c r="AI394">
        <v>3.0664871634364101</v>
      </c>
      <c r="AJ394">
        <v>164072.2775</v>
      </c>
      <c r="AK394">
        <v>0.66270844579126897</v>
      </c>
      <c r="AL394">
        <v>9792139.1089999992</v>
      </c>
      <c r="AM394">
        <v>680.18012139999996</v>
      </c>
    </row>
    <row r="395" spans="1:39" ht="14.5" x14ac:dyDescent="0.35">
      <c r="A395" t="s">
        <v>569</v>
      </c>
      <c r="B395">
        <v>2078790.35</v>
      </c>
      <c r="C395">
        <v>0.365720709087479</v>
      </c>
      <c r="D395">
        <v>2083771.8</v>
      </c>
      <c r="E395">
        <v>2.4954009809265701E-3</v>
      </c>
      <c r="F395">
        <v>0.80671700243269695</v>
      </c>
      <c r="G395">
        <v>132.69999999999999</v>
      </c>
      <c r="H395">
        <v>74.1843535</v>
      </c>
      <c r="I395">
        <v>0.45650000000000002</v>
      </c>
      <c r="J395">
        <v>-16.411395450000001</v>
      </c>
      <c r="K395">
        <v>14057.3935933744</v>
      </c>
      <c r="L395">
        <v>4730.8751454000003</v>
      </c>
      <c r="M395">
        <v>5570.0847408618802</v>
      </c>
      <c r="N395">
        <v>0.105520444433076</v>
      </c>
      <c r="O395">
        <v>0.11676790321493299</v>
      </c>
      <c r="P395">
        <v>3.10851055946787E-2</v>
      </c>
      <c r="Q395">
        <v>11939.454614062101</v>
      </c>
      <c r="R395">
        <v>291.85550000000001</v>
      </c>
      <c r="S395">
        <v>80222.827909701897</v>
      </c>
      <c r="T395">
        <v>16.3132097904614</v>
      </c>
      <c r="U395">
        <v>16.2096487659133</v>
      </c>
      <c r="V395">
        <v>28.309000000000001</v>
      </c>
      <c r="W395">
        <v>167.11558675332901</v>
      </c>
      <c r="X395">
        <v>0.115775479071364</v>
      </c>
      <c r="Y395">
        <v>0.147332732054195</v>
      </c>
      <c r="Z395">
        <v>0.27003769815516399</v>
      </c>
      <c r="AA395">
        <v>160.13380753381699</v>
      </c>
      <c r="AB395">
        <v>7.3772082111421504</v>
      </c>
      <c r="AC395">
        <v>1.2582330608249599</v>
      </c>
      <c r="AD395">
        <v>3.5745565460651001</v>
      </c>
      <c r="AE395">
        <v>0.95591459434977699</v>
      </c>
      <c r="AF395">
        <v>24.8</v>
      </c>
      <c r="AG395">
        <v>0.10155570808704401</v>
      </c>
      <c r="AH395">
        <v>122.852</v>
      </c>
      <c r="AI395">
        <v>3.3614684075300101</v>
      </c>
      <c r="AJ395">
        <v>996794.42850000004</v>
      </c>
      <c r="AK395">
        <v>0.51933191406105295</v>
      </c>
      <c r="AL395">
        <v>66503773.960000001</v>
      </c>
      <c r="AM395">
        <v>4730.8751454000003</v>
      </c>
    </row>
    <row r="396" spans="1:39" ht="14.5" x14ac:dyDescent="0.35">
      <c r="A396" t="s">
        <v>570</v>
      </c>
      <c r="B396">
        <v>2044437.3</v>
      </c>
      <c r="C396">
        <v>0.362130024431838</v>
      </c>
      <c r="D396">
        <v>2137769.35</v>
      </c>
      <c r="E396">
        <v>3.5040328828849698E-3</v>
      </c>
      <c r="F396">
        <v>0.79986917980019001</v>
      </c>
      <c r="G396">
        <v>132.05000000000001</v>
      </c>
      <c r="H396">
        <v>77.5507901</v>
      </c>
      <c r="I396">
        <v>0.45650000000000002</v>
      </c>
      <c r="J396">
        <v>2.6097483499999998</v>
      </c>
      <c r="K396">
        <v>13764.8946959718</v>
      </c>
      <c r="L396">
        <v>4353.0728990999996</v>
      </c>
      <c r="M396">
        <v>5138.2523771200304</v>
      </c>
      <c r="N396">
        <v>0.12471784731936</v>
      </c>
      <c r="O396">
        <v>0.122408284044627</v>
      </c>
      <c r="P396">
        <v>2.2222371768687799E-2</v>
      </c>
      <c r="Q396">
        <v>11661.472746417499</v>
      </c>
      <c r="R396">
        <v>267.226</v>
      </c>
      <c r="S396">
        <v>79026.112700485697</v>
      </c>
      <c r="T396">
        <v>16.0465299035274</v>
      </c>
      <c r="U396">
        <v>16.289855399923699</v>
      </c>
      <c r="V396">
        <v>26.277999999999999</v>
      </c>
      <c r="W396">
        <v>165.65465024355001</v>
      </c>
      <c r="X396">
        <v>0.114190830959324</v>
      </c>
      <c r="Y396">
        <v>0.152685077434699</v>
      </c>
      <c r="Z396">
        <v>0.27287666691169898</v>
      </c>
      <c r="AA396">
        <v>148.800138434144</v>
      </c>
      <c r="AB396">
        <v>7.5416707121561597</v>
      </c>
      <c r="AC396">
        <v>1.3542379660228301</v>
      </c>
      <c r="AD396">
        <v>3.7167380800736001</v>
      </c>
      <c r="AE396">
        <v>0.947819348475745</v>
      </c>
      <c r="AF396">
        <v>22.5</v>
      </c>
      <c r="AG396">
        <v>9.6078314025146605E-2</v>
      </c>
      <c r="AH396">
        <v>111.9945</v>
      </c>
      <c r="AI396">
        <v>2.9385812745597701</v>
      </c>
      <c r="AJ396">
        <v>1071406.8865</v>
      </c>
      <c r="AK396">
        <v>0.57919053265392895</v>
      </c>
      <c r="AL396">
        <v>59919590.060000002</v>
      </c>
      <c r="AM396">
        <v>4353.0728990999996</v>
      </c>
    </row>
    <row r="397" spans="1:39" ht="14.5" x14ac:dyDescent="0.35">
      <c r="A397" t="s">
        <v>571</v>
      </c>
      <c r="B397">
        <v>-186901.05</v>
      </c>
      <c r="C397">
        <v>0.38076369525998999</v>
      </c>
      <c r="D397">
        <v>-384139.5</v>
      </c>
      <c r="E397">
        <v>3.9297240110637999E-3</v>
      </c>
      <c r="F397">
        <v>0.73280726448587297</v>
      </c>
      <c r="G397">
        <v>45.7777777777778</v>
      </c>
      <c r="H397">
        <v>329.9317479</v>
      </c>
      <c r="I397">
        <v>135.1298357</v>
      </c>
      <c r="J397">
        <v>-144.8182075</v>
      </c>
      <c r="K397">
        <v>16689.845746466999</v>
      </c>
      <c r="L397">
        <v>2326.9599698500001</v>
      </c>
      <c r="M397">
        <v>3422.0857760773001</v>
      </c>
      <c r="N397">
        <v>0.99331516618182203</v>
      </c>
      <c r="O397">
        <v>0.19873828731132401</v>
      </c>
      <c r="P397">
        <v>4.0108535174335803E-2</v>
      </c>
      <c r="Q397">
        <v>11348.810490518499</v>
      </c>
      <c r="R397">
        <v>172.80350000000001</v>
      </c>
      <c r="S397">
        <v>62805.378681565999</v>
      </c>
      <c r="T397">
        <v>12.3886379616154</v>
      </c>
      <c r="U397">
        <v>13.4659307817839</v>
      </c>
      <c r="V397">
        <v>25.852</v>
      </c>
      <c r="W397">
        <v>90.010829717236604</v>
      </c>
      <c r="X397">
        <v>0.112145519850301</v>
      </c>
      <c r="Y397">
        <v>0.16667238695452399</v>
      </c>
      <c r="Z397">
        <v>0.28429627355408499</v>
      </c>
      <c r="AA397">
        <v>216.139214475796</v>
      </c>
      <c r="AB397">
        <v>7.9817923020960597</v>
      </c>
      <c r="AC397">
        <v>1.46716552012507</v>
      </c>
      <c r="AD397">
        <v>3.6064597453848499</v>
      </c>
      <c r="AE397">
        <v>0.97831206292593198</v>
      </c>
      <c r="AF397">
        <v>11.1</v>
      </c>
      <c r="AG397">
        <v>8.06384876662362E-2</v>
      </c>
      <c r="AH397">
        <v>99.22</v>
      </c>
      <c r="AI397">
        <v>3.43938109232091</v>
      </c>
      <c r="AJ397">
        <v>511919.22244736901</v>
      </c>
      <c r="AK397">
        <v>0.63971615677808402</v>
      </c>
      <c r="AL397">
        <v>38836602.954999998</v>
      </c>
      <c r="AM397">
        <v>2326.9599698500001</v>
      </c>
    </row>
    <row r="398" spans="1:39" ht="14.5" x14ac:dyDescent="0.35">
      <c r="A398" t="s">
        <v>572</v>
      </c>
      <c r="B398">
        <v>839960.85</v>
      </c>
      <c r="C398">
        <v>0.42335492837500699</v>
      </c>
      <c r="D398">
        <v>709470.75</v>
      </c>
      <c r="E398">
        <v>1.92765493007069E-3</v>
      </c>
      <c r="F398">
        <v>0.707253963447808</v>
      </c>
      <c r="G398">
        <v>73.789473684210506</v>
      </c>
      <c r="H398">
        <v>49.274160350000002</v>
      </c>
      <c r="I398">
        <v>3.7715000000000001</v>
      </c>
      <c r="J398">
        <v>48.334307449999997</v>
      </c>
      <c r="K398">
        <v>12831.0569613104</v>
      </c>
      <c r="L398">
        <v>1250.1782023000001</v>
      </c>
      <c r="M398">
        <v>1467.4031109949001</v>
      </c>
      <c r="N398">
        <v>0.25917802242423599</v>
      </c>
      <c r="O398">
        <v>0.136800108524817</v>
      </c>
      <c r="P398">
        <v>4.76454503769266E-3</v>
      </c>
      <c r="Q398">
        <v>10931.6299013596</v>
      </c>
      <c r="R398">
        <v>81.408500000000004</v>
      </c>
      <c r="S398">
        <v>61145.325125754702</v>
      </c>
      <c r="T398">
        <v>15.5683988772671</v>
      </c>
      <c r="U398">
        <v>15.3568509713359</v>
      </c>
      <c r="V398">
        <v>10.898</v>
      </c>
      <c r="W398">
        <v>114.716296779226</v>
      </c>
      <c r="X398">
        <v>0.118434346059084</v>
      </c>
      <c r="Y398">
        <v>0.16161933640910001</v>
      </c>
      <c r="Z398">
        <v>0.28614786994937602</v>
      </c>
      <c r="AA398">
        <v>155.96308561554301</v>
      </c>
      <c r="AB398">
        <v>7.9422968699875103</v>
      </c>
      <c r="AC398">
        <v>1.5732638866272799</v>
      </c>
      <c r="AD398">
        <v>3.6813625871973099</v>
      </c>
      <c r="AE398">
        <v>1.15860643957473</v>
      </c>
      <c r="AF398">
        <v>64</v>
      </c>
      <c r="AG398">
        <v>3.8138051840293799E-2</v>
      </c>
      <c r="AH398">
        <v>11.404444444444399</v>
      </c>
      <c r="AI398">
        <v>2.8946309770098</v>
      </c>
      <c r="AJ398">
        <v>341326.152</v>
      </c>
      <c r="AK398">
        <v>0.55496688290003504</v>
      </c>
      <c r="AL398">
        <v>16041107.725500001</v>
      </c>
      <c r="AM398">
        <v>1250.1782023000001</v>
      </c>
    </row>
    <row r="399" spans="1:39" ht="14.5" x14ac:dyDescent="0.35">
      <c r="A399" t="s">
        <v>573</v>
      </c>
      <c r="B399">
        <v>946710.05</v>
      </c>
      <c r="C399">
        <v>0.44388823983985598</v>
      </c>
      <c r="D399">
        <v>876913.15</v>
      </c>
      <c r="E399">
        <v>1.08444077213016E-3</v>
      </c>
      <c r="F399">
        <v>0.70892616608301595</v>
      </c>
      <c r="G399">
        <v>82.894736842105303</v>
      </c>
      <c r="H399">
        <v>49.494688400000001</v>
      </c>
      <c r="I399">
        <v>3.6715</v>
      </c>
      <c r="J399">
        <v>37.445649799999998</v>
      </c>
      <c r="K399">
        <v>12986.574715295599</v>
      </c>
      <c r="L399">
        <v>1505.2230433</v>
      </c>
      <c r="M399">
        <v>1792.4283906801199</v>
      </c>
      <c r="N399">
        <v>0.27662686726289498</v>
      </c>
      <c r="O399">
        <v>0.14810966470539699</v>
      </c>
      <c r="P399">
        <v>3.3226816266612199E-3</v>
      </c>
      <c r="Q399">
        <v>10905.702909326699</v>
      </c>
      <c r="R399">
        <v>99.8125</v>
      </c>
      <c r="S399">
        <v>63214.417307451498</v>
      </c>
      <c r="T399">
        <v>15.408891671884801</v>
      </c>
      <c r="U399">
        <v>15.0805063824671</v>
      </c>
      <c r="V399">
        <v>13.239000000000001</v>
      </c>
      <c r="W399">
        <v>113.696128355616</v>
      </c>
      <c r="X399">
        <v>0.115964889214343</v>
      </c>
      <c r="Y399">
        <v>0.16641465445790601</v>
      </c>
      <c r="Z399">
        <v>0.28814854783473498</v>
      </c>
      <c r="AA399">
        <v>149.10644040364201</v>
      </c>
      <c r="AB399">
        <v>8.2302597616406601</v>
      </c>
      <c r="AC399">
        <v>1.6818061343767099</v>
      </c>
      <c r="AD399">
        <v>3.8959972745311702</v>
      </c>
      <c r="AE399">
        <v>1.18012890751264</v>
      </c>
      <c r="AF399">
        <v>78.900000000000006</v>
      </c>
      <c r="AG399">
        <v>2.38950802186043E-2</v>
      </c>
      <c r="AH399">
        <v>11.205789473684201</v>
      </c>
      <c r="AI399">
        <v>3.0992490002253299</v>
      </c>
      <c r="AJ399">
        <v>356668.89049999998</v>
      </c>
      <c r="AK399">
        <v>0.59326239137587</v>
      </c>
      <c r="AL399">
        <v>19547691.515000001</v>
      </c>
      <c r="AM399">
        <v>1505.2230433</v>
      </c>
    </row>
    <row r="400" spans="1:39" ht="14.5" x14ac:dyDescent="0.35">
      <c r="A400" t="s">
        <v>574</v>
      </c>
      <c r="B400">
        <v>1006582.9</v>
      </c>
      <c r="C400">
        <v>0.44898996465750202</v>
      </c>
      <c r="D400">
        <v>932750.6</v>
      </c>
      <c r="E400">
        <v>2.9083061010855499E-3</v>
      </c>
      <c r="F400">
        <v>0.70016248329896402</v>
      </c>
      <c r="G400">
        <v>72.368421052631604</v>
      </c>
      <c r="H400">
        <v>45.892171750000003</v>
      </c>
      <c r="I400">
        <v>3.9735</v>
      </c>
      <c r="J400">
        <v>58.515037100000001</v>
      </c>
      <c r="K400">
        <v>12909.3656326937</v>
      </c>
      <c r="L400">
        <v>1424.5427224499999</v>
      </c>
      <c r="M400">
        <v>1682.2680921364699</v>
      </c>
      <c r="N400">
        <v>0.28546188951821599</v>
      </c>
      <c r="O400">
        <v>0.14197219698133601</v>
      </c>
      <c r="P400">
        <v>3.9813748374254703E-3</v>
      </c>
      <c r="Q400">
        <v>10931.636253140199</v>
      </c>
      <c r="R400">
        <v>93.52</v>
      </c>
      <c r="S400">
        <v>61624.2360190334</v>
      </c>
      <c r="T400">
        <v>15.9340248075278</v>
      </c>
      <c r="U400">
        <v>15.232492755025699</v>
      </c>
      <c r="V400">
        <v>12.259</v>
      </c>
      <c r="W400">
        <v>116.203827591973</v>
      </c>
      <c r="X400">
        <v>0.116297931815982</v>
      </c>
      <c r="Y400">
        <v>0.16313656510362301</v>
      </c>
      <c r="Z400">
        <v>0.28635439948638203</v>
      </c>
      <c r="AA400">
        <v>156.37403953521601</v>
      </c>
      <c r="AB400">
        <v>7.4346363689416703</v>
      </c>
      <c r="AC400">
        <v>1.5471724736994501</v>
      </c>
      <c r="AD400">
        <v>3.5150238506205098</v>
      </c>
      <c r="AE400">
        <v>1.1757513165476901</v>
      </c>
      <c r="AF400">
        <v>71.900000000000006</v>
      </c>
      <c r="AG400">
        <v>2.2079014706778199E-2</v>
      </c>
      <c r="AH400">
        <v>11.606</v>
      </c>
      <c r="AI400">
        <v>3.13040546192294</v>
      </c>
      <c r="AJ400">
        <v>337138.92499999999</v>
      </c>
      <c r="AK400">
        <v>0.56449049976565902</v>
      </c>
      <c r="AL400">
        <v>18389942.863499999</v>
      </c>
      <c r="AM400">
        <v>1424.5427224499999</v>
      </c>
    </row>
    <row r="401" spans="1:39" ht="14.5" x14ac:dyDescent="0.35">
      <c r="A401" t="s">
        <v>575</v>
      </c>
      <c r="B401">
        <v>727522.6</v>
      </c>
      <c r="C401">
        <v>0.36055019140979699</v>
      </c>
      <c r="D401">
        <v>758359.6</v>
      </c>
      <c r="E401">
        <v>6.6057364566762204E-3</v>
      </c>
      <c r="F401">
        <v>0.75788629423095799</v>
      </c>
      <c r="G401">
        <v>74.736842105263193</v>
      </c>
      <c r="H401">
        <v>82.680267749999999</v>
      </c>
      <c r="I401">
        <v>3.6090969500000001</v>
      </c>
      <c r="J401">
        <v>32.146072599999997</v>
      </c>
      <c r="K401">
        <v>12544.905053054599</v>
      </c>
      <c r="L401">
        <v>2356.7343244499998</v>
      </c>
      <c r="M401">
        <v>2886.5597766098099</v>
      </c>
      <c r="N401">
        <v>0.37363289160966301</v>
      </c>
      <c r="O401">
        <v>0.15480316120704099</v>
      </c>
      <c r="P401">
        <v>1.4039131058067599E-2</v>
      </c>
      <c r="Q401">
        <v>10242.2990076524</v>
      </c>
      <c r="R401">
        <v>143.73500000000001</v>
      </c>
      <c r="S401">
        <v>67038.612710891597</v>
      </c>
      <c r="T401">
        <v>14.1555640588583</v>
      </c>
      <c r="U401">
        <v>16.396384488468399</v>
      </c>
      <c r="V401">
        <v>17.048500000000001</v>
      </c>
      <c r="W401">
        <v>138.23704868170199</v>
      </c>
      <c r="X401">
        <v>0.115206016175042</v>
      </c>
      <c r="Y401">
        <v>0.16485051210095</v>
      </c>
      <c r="Z401">
        <v>0.28641144731992801</v>
      </c>
      <c r="AA401">
        <v>162.756041705938</v>
      </c>
      <c r="AB401">
        <v>6.8001053906983699</v>
      </c>
      <c r="AC401">
        <v>1.2826623137331801</v>
      </c>
      <c r="AD401">
        <v>2.9843048443874101</v>
      </c>
      <c r="AE401">
        <v>1.2195637418124901</v>
      </c>
      <c r="AF401">
        <v>60.75</v>
      </c>
      <c r="AG401">
        <v>2.78063537287352E-2</v>
      </c>
      <c r="AH401">
        <v>24.141052631578901</v>
      </c>
      <c r="AI401">
        <v>3.1261544105736201</v>
      </c>
      <c r="AJ401">
        <v>441003.77649999998</v>
      </c>
      <c r="AK401">
        <v>0.59986396656310603</v>
      </c>
      <c r="AL401">
        <v>29565008.335499998</v>
      </c>
      <c r="AM401">
        <v>2356.7343244499998</v>
      </c>
    </row>
    <row r="402" spans="1:39" ht="14.5" x14ac:dyDescent="0.35">
      <c r="A402" t="s">
        <v>576</v>
      </c>
      <c r="B402">
        <v>943737.35</v>
      </c>
      <c r="C402">
        <v>0.45067180954137598</v>
      </c>
      <c r="D402">
        <v>1047656.25</v>
      </c>
      <c r="E402">
        <v>2.1156904045605E-3</v>
      </c>
      <c r="F402">
        <v>0.81251093435230903</v>
      </c>
      <c r="G402">
        <v>156.6</v>
      </c>
      <c r="H402">
        <v>59.224674200000003</v>
      </c>
      <c r="I402">
        <v>1.204</v>
      </c>
      <c r="J402">
        <v>-23.231608900000001</v>
      </c>
      <c r="K402">
        <v>13051.2231864021</v>
      </c>
      <c r="L402">
        <v>3641.9992917999998</v>
      </c>
      <c r="M402">
        <v>4273.9637294395598</v>
      </c>
      <c r="N402">
        <v>0.13737103544375801</v>
      </c>
      <c r="O402">
        <v>0.12716427515314099</v>
      </c>
      <c r="P402">
        <v>1.05433771188412E-2</v>
      </c>
      <c r="Q402">
        <v>11121.4199771023</v>
      </c>
      <c r="R402">
        <v>217.85</v>
      </c>
      <c r="S402">
        <v>75125.694787697896</v>
      </c>
      <c r="T402">
        <v>15.7137938948818</v>
      </c>
      <c r="U402">
        <v>16.717921927014</v>
      </c>
      <c r="V402">
        <v>22.258500000000002</v>
      </c>
      <c r="W402">
        <v>163.622853822135</v>
      </c>
      <c r="X402">
        <v>0.11880985674762599</v>
      </c>
      <c r="Y402">
        <v>0.148772965200449</v>
      </c>
      <c r="Z402">
        <v>0.272332674294538</v>
      </c>
      <c r="AA402">
        <v>170.738665820188</v>
      </c>
      <c r="AB402">
        <v>7.0688413756426396</v>
      </c>
      <c r="AC402">
        <v>1.2475445157769001</v>
      </c>
      <c r="AD402">
        <v>3.0725109503383599</v>
      </c>
      <c r="AE402">
        <v>1.0137956092542999</v>
      </c>
      <c r="AF402">
        <v>47.9</v>
      </c>
      <c r="AG402">
        <v>8.7527643834041394E-2</v>
      </c>
      <c r="AH402">
        <v>59.671500000000002</v>
      </c>
      <c r="AI402">
        <v>3.0934408122850998</v>
      </c>
      <c r="AJ402">
        <v>869469.05949999997</v>
      </c>
      <c r="AK402">
        <v>0.59979906714867604</v>
      </c>
      <c r="AL402">
        <v>47532545.601999998</v>
      </c>
      <c r="AM402">
        <v>3641.9992917999998</v>
      </c>
    </row>
    <row r="403" spans="1:39" ht="14.5" x14ac:dyDescent="0.35">
      <c r="A403" t="s">
        <v>577</v>
      </c>
      <c r="B403">
        <v>1062465.6000000001</v>
      </c>
      <c r="C403">
        <v>0.460075094146709</v>
      </c>
      <c r="D403">
        <v>1016381.4</v>
      </c>
      <c r="E403">
        <v>2.8594405661258402E-3</v>
      </c>
      <c r="F403">
        <v>0.77833917755672899</v>
      </c>
      <c r="G403">
        <v>50.7</v>
      </c>
      <c r="H403">
        <v>23.2650288</v>
      </c>
      <c r="I403">
        <v>0.1</v>
      </c>
      <c r="J403">
        <v>-7.2442366500000004</v>
      </c>
      <c r="K403">
        <v>15879.699221748</v>
      </c>
      <c r="L403">
        <v>2839.59176045</v>
      </c>
      <c r="M403">
        <v>3335.2391824993401</v>
      </c>
      <c r="N403">
        <v>6.88411675483315E-2</v>
      </c>
      <c r="O403">
        <v>0.12071155673648</v>
      </c>
      <c r="P403">
        <v>2.15742157916008E-2</v>
      </c>
      <c r="Q403">
        <v>13519.8288941633</v>
      </c>
      <c r="R403">
        <v>191.58150000000001</v>
      </c>
      <c r="S403">
        <v>81436.083977315095</v>
      </c>
      <c r="T403">
        <v>15.9963253236873</v>
      </c>
      <c r="U403">
        <v>14.8218474145468</v>
      </c>
      <c r="V403">
        <v>19.024999999999999</v>
      </c>
      <c r="W403">
        <v>149.25580869645199</v>
      </c>
      <c r="X403">
        <v>0.11833554330114</v>
      </c>
      <c r="Y403">
        <v>0.13817910237508099</v>
      </c>
      <c r="Z403">
        <v>0.26157856433624999</v>
      </c>
      <c r="AA403">
        <v>177.866236631128</v>
      </c>
      <c r="AB403">
        <v>8.0624994520534408</v>
      </c>
      <c r="AC403">
        <v>1.4483345770614799</v>
      </c>
      <c r="AD403">
        <v>3.4100810139238802</v>
      </c>
      <c r="AE403">
        <v>0.88827298692970202</v>
      </c>
      <c r="AF403">
        <v>16.5</v>
      </c>
      <c r="AG403">
        <v>0.13031009848370001</v>
      </c>
      <c r="AH403">
        <v>92.562941176470602</v>
      </c>
      <c r="AI403">
        <v>3.793516695348</v>
      </c>
      <c r="AJ403">
        <v>523155.98894736799</v>
      </c>
      <c r="AK403">
        <v>0.45370342242288803</v>
      </c>
      <c r="AL403">
        <v>45091863.068499997</v>
      </c>
      <c r="AM403">
        <v>2839.59176045</v>
      </c>
    </row>
    <row r="404" spans="1:39" ht="14.5" x14ac:dyDescent="0.35">
      <c r="A404" t="s">
        <v>578</v>
      </c>
      <c r="B404">
        <v>2143113</v>
      </c>
      <c r="C404">
        <v>0.41009595388258002</v>
      </c>
      <c r="D404">
        <v>2237509.25</v>
      </c>
      <c r="E404">
        <v>4.3766845916319904E-3</v>
      </c>
      <c r="F404">
        <v>0.77176694699145898</v>
      </c>
      <c r="G404">
        <v>154.30000000000001</v>
      </c>
      <c r="H404">
        <v>158.98627744999999</v>
      </c>
      <c r="I404">
        <v>24.26777955</v>
      </c>
      <c r="J404">
        <v>-21.409047749999999</v>
      </c>
      <c r="K404">
        <v>13783.3524077932</v>
      </c>
      <c r="L404">
        <v>4293.4539074499999</v>
      </c>
      <c r="M404">
        <v>5401.0488403481104</v>
      </c>
      <c r="N404">
        <v>0.35446517145770101</v>
      </c>
      <c r="O404">
        <v>0.158659119693352</v>
      </c>
      <c r="P404">
        <v>4.9220706057494998E-2</v>
      </c>
      <c r="Q404">
        <v>10956.795615494901</v>
      </c>
      <c r="R404">
        <v>275.57499999999999</v>
      </c>
      <c r="S404">
        <v>71687.354097795498</v>
      </c>
      <c r="T404">
        <v>15.303274970516201</v>
      </c>
      <c r="U404">
        <v>15.579983334663901</v>
      </c>
      <c r="V404">
        <v>31.011500000000002</v>
      </c>
      <c r="W404">
        <v>138.44715371555699</v>
      </c>
      <c r="X404">
        <v>0.119208716633681</v>
      </c>
      <c r="Y404">
        <v>0.15523071110881401</v>
      </c>
      <c r="Z404">
        <v>0.281019626143377</v>
      </c>
      <c r="AA404">
        <v>150.37352535209899</v>
      </c>
      <c r="AB404">
        <v>7.3146942652803801</v>
      </c>
      <c r="AC404">
        <v>1.3756637810247401</v>
      </c>
      <c r="AD404">
        <v>3.80915289957681</v>
      </c>
      <c r="AE404">
        <v>0.99011454665232101</v>
      </c>
      <c r="AF404">
        <v>28.15</v>
      </c>
      <c r="AG404">
        <v>8.2899036021923195E-2</v>
      </c>
      <c r="AH404">
        <v>83.584500000000006</v>
      </c>
      <c r="AI404">
        <v>2.9241192927839901</v>
      </c>
      <c r="AJ404">
        <v>1054473.7279999999</v>
      </c>
      <c r="AK404">
        <v>0.58616896761776904</v>
      </c>
      <c r="AL404">
        <v>59178188.252999999</v>
      </c>
      <c r="AM404">
        <v>4293.4539074499999</v>
      </c>
    </row>
    <row r="405" spans="1:39" ht="14.5" x14ac:dyDescent="0.35">
      <c r="A405" t="s">
        <v>579</v>
      </c>
      <c r="B405">
        <v>2557436.1</v>
      </c>
      <c r="C405">
        <v>0.42412976362131799</v>
      </c>
      <c r="D405">
        <v>2527670.2999999998</v>
      </c>
      <c r="E405">
        <v>4.2861744624085102E-3</v>
      </c>
      <c r="F405">
        <v>0.76964953619691201</v>
      </c>
      <c r="G405">
        <v>157.05000000000001</v>
      </c>
      <c r="H405">
        <v>354.38924935</v>
      </c>
      <c r="I405">
        <v>61.764691900000003</v>
      </c>
      <c r="J405">
        <v>-10.398694649999999</v>
      </c>
      <c r="K405">
        <v>13598.0676608087</v>
      </c>
      <c r="L405">
        <v>5414.5998525000005</v>
      </c>
      <c r="M405">
        <v>6890.2589334978602</v>
      </c>
      <c r="N405">
        <v>0.42420930094021198</v>
      </c>
      <c r="O405">
        <v>0.16570713074683299</v>
      </c>
      <c r="P405">
        <v>4.4626615619330297E-2</v>
      </c>
      <c r="Q405">
        <v>10685.824126659099</v>
      </c>
      <c r="R405">
        <v>342.9905</v>
      </c>
      <c r="S405">
        <v>69611.752370692499</v>
      </c>
      <c r="T405">
        <v>14.615419377504599</v>
      </c>
      <c r="U405">
        <v>15.7864426347085</v>
      </c>
      <c r="V405">
        <v>36.272500000000001</v>
      </c>
      <c r="W405">
        <v>149.275617961265</v>
      </c>
      <c r="X405">
        <v>0.113715054466276</v>
      </c>
      <c r="Y405">
        <v>0.16420240758541901</v>
      </c>
      <c r="Z405">
        <v>0.282183577808782</v>
      </c>
      <c r="AA405">
        <v>202.97969008597201</v>
      </c>
      <c r="AB405">
        <v>5.5518843749960203</v>
      </c>
      <c r="AC405">
        <v>1.00222403625737</v>
      </c>
      <c r="AD405">
        <v>2.8287751359396598</v>
      </c>
      <c r="AE405">
        <v>1.0023793776354299</v>
      </c>
      <c r="AF405">
        <v>24.65</v>
      </c>
      <c r="AG405">
        <v>7.6576407839726399E-2</v>
      </c>
      <c r="AH405">
        <v>117.8895</v>
      </c>
      <c r="AI405">
        <v>3.0044059075514098</v>
      </c>
      <c r="AJ405">
        <v>1255507.9639999999</v>
      </c>
      <c r="AK405">
        <v>0.56730574646118104</v>
      </c>
      <c r="AL405">
        <v>73628095.1505</v>
      </c>
      <c r="AM405">
        <v>5414.5998525000005</v>
      </c>
    </row>
    <row r="406" spans="1:39" ht="14.5" x14ac:dyDescent="0.35">
      <c r="A406" t="s">
        <v>580</v>
      </c>
      <c r="B406">
        <v>908376.75</v>
      </c>
      <c r="C406">
        <v>0.51886285764893003</v>
      </c>
      <c r="D406">
        <v>878954.1</v>
      </c>
      <c r="E406">
        <v>3.1637591669587501E-3</v>
      </c>
      <c r="F406">
        <v>0.71419350911313295</v>
      </c>
      <c r="G406">
        <v>50.85</v>
      </c>
      <c r="H406">
        <v>38.349588799999999</v>
      </c>
      <c r="I406">
        <v>3.2524999999999999</v>
      </c>
      <c r="J406">
        <v>8.0593371500000206</v>
      </c>
      <c r="K406">
        <v>12439.316878240301</v>
      </c>
      <c r="L406">
        <v>1188.0127729000001</v>
      </c>
      <c r="M406">
        <v>1436.3240343770101</v>
      </c>
      <c r="N406">
        <v>0.34146848253974699</v>
      </c>
      <c r="O406">
        <v>0.15430551689483399</v>
      </c>
      <c r="P406">
        <v>3.5142329234463701E-3</v>
      </c>
      <c r="Q406">
        <v>10288.811566054401</v>
      </c>
      <c r="R406">
        <v>81.147000000000006</v>
      </c>
      <c r="S406">
        <v>58953.667387580601</v>
      </c>
      <c r="T406">
        <v>14.7121889903508</v>
      </c>
      <c r="U406">
        <v>14.6402550051142</v>
      </c>
      <c r="V406">
        <v>10.222</v>
      </c>
      <c r="W406">
        <v>116.221167374291</v>
      </c>
      <c r="X406">
        <v>0.11737273032591999</v>
      </c>
      <c r="Y406">
        <v>0.168364227678138</v>
      </c>
      <c r="Z406">
        <v>0.29019945594596203</v>
      </c>
      <c r="AA406">
        <v>199.15593956321499</v>
      </c>
      <c r="AB406">
        <v>6.1775544041034696</v>
      </c>
      <c r="AC406">
        <v>1.3341034523275199</v>
      </c>
      <c r="AD406">
        <v>2.7935162117634902</v>
      </c>
      <c r="AE406">
        <v>1.1004023621472201</v>
      </c>
      <c r="AF406">
        <v>55.15</v>
      </c>
      <c r="AG406">
        <v>3.8849475423660802E-2</v>
      </c>
      <c r="AH406">
        <v>12.177</v>
      </c>
      <c r="AI406">
        <v>3.1943339102339299</v>
      </c>
      <c r="AJ406">
        <v>232691.4645</v>
      </c>
      <c r="AK406">
        <v>0.59604390956946596</v>
      </c>
      <c r="AL406">
        <v>14778067.3375</v>
      </c>
      <c r="AM406">
        <v>1188.0127729000001</v>
      </c>
    </row>
    <row r="407" spans="1:39" ht="14.5" x14ac:dyDescent="0.35">
      <c r="A407" t="s">
        <v>581</v>
      </c>
      <c r="B407">
        <v>1188360.8999999999</v>
      </c>
      <c r="C407">
        <v>0.566964451549402</v>
      </c>
      <c r="D407">
        <v>1213525.1499999999</v>
      </c>
      <c r="E407">
        <v>9.5775429294707296E-4</v>
      </c>
      <c r="F407">
        <v>0.71165182030601604</v>
      </c>
      <c r="G407">
        <v>92.631578947368396</v>
      </c>
      <c r="H407">
        <v>38.863432449999998</v>
      </c>
      <c r="I407">
        <v>3.7555000000000001</v>
      </c>
      <c r="J407">
        <v>67.271859500000005</v>
      </c>
      <c r="K407">
        <v>12440.250007507</v>
      </c>
      <c r="L407">
        <v>1776.8776437500001</v>
      </c>
      <c r="M407">
        <v>2085.4925004069501</v>
      </c>
      <c r="N407">
        <v>0.21605757444828</v>
      </c>
      <c r="O407">
        <v>0.132590603426573</v>
      </c>
      <c r="P407">
        <v>1.0178478756607399E-2</v>
      </c>
      <c r="Q407">
        <v>10599.319880884999</v>
      </c>
      <c r="R407">
        <v>108.813</v>
      </c>
      <c r="S407">
        <v>65988.368820820993</v>
      </c>
      <c r="T407">
        <v>15.6254307849246</v>
      </c>
      <c r="U407">
        <v>16.329644837932999</v>
      </c>
      <c r="V407">
        <v>13.676500000000001</v>
      </c>
      <c r="W407">
        <v>129.92195691514601</v>
      </c>
      <c r="X407">
        <v>0.11072566091967399</v>
      </c>
      <c r="Y407">
        <v>0.16288705221880601</v>
      </c>
      <c r="Z407">
        <v>0.27899055107082799</v>
      </c>
      <c r="AA407">
        <v>146.02432019596401</v>
      </c>
      <c r="AB407">
        <v>8.2582067011514209</v>
      </c>
      <c r="AC407">
        <v>1.5187682785522001</v>
      </c>
      <c r="AD407">
        <v>3.4083651565408899</v>
      </c>
      <c r="AE407">
        <v>1.2707369057167399</v>
      </c>
      <c r="AF407">
        <v>82.55</v>
      </c>
      <c r="AG407">
        <v>3.53162769824963E-2</v>
      </c>
      <c r="AH407">
        <v>12.842499999999999</v>
      </c>
      <c r="AI407">
        <v>3.0400982877932399</v>
      </c>
      <c r="AJ407">
        <v>395372.38</v>
      </c>
      <c r="AK407">
        <v>0.56713903189186099</v>
      </c>
      <c r="AL407">
        <v>22104802.120999999</v>
      </c>
      <c r="AM407">
        <v>1776.8776437500001</v>
      </c>
    </row>
    <row r="408" spans="1:39" ht="14.5" x14ac:dyDescent="0.35">
      <c r="A408" t="s">
        <v>582</v>
      </c>
      <c r="B408">
        <v>342221.05</v>
      </c>
      <c r="C408">
        <v>0.64928302621294098</v>
      </c>
      <c r="D408">
        <v>376324.3</v>
      </c>
      <c r="E408">
        <v>1.5809405654288501E-3</v>
      </c>
      <c r="F408">
        <v>0.72152672803222795</v>
      </c>
      <c r="G408">
        <v>60.8</v>
      </c>
      <c r="H408">
        <v>24.23436255</v>
      </c>
      <c r="I408">
        <v>1.006</v>
      </c>
      <c r="J408">
        <v>37.65798255</v>
      </c>
      <c r="K408">
        <v>13757.8808827958</v>
      </c>
      <c r="L408">
        <v>1061.3382287500001</v>
      </c>
      <c r="M408">
        <v>1276.16200699002</v>
      </c>
      <c r="N408">
        <v>0.27357356857103599</v>
      </c>
      <c r="O408">
        <v>0.15838168615482501</v>
      </c>
      <c r="P408">
        <v>2.5437504057303998E-3</v>
      </c>
      <c r="Q408">
        <v>11441.936719257101</v>
      </c>
      <c r="R408">
        <v>73.284999999999997</v>
      </c>
      <c r="S408">
        <v>60843.747335744003</v>
      </c>
      <c r="T408">
        <v>15.286893634440901</v>
      </c>
      <c r="U408">
        <v>14.4823392065225</v>
      </c>
      <c r="V408">
        <v>11.537000000000001</v>
      </c>
      <c r="W408">
        <v>91.994299102886401</v>
      </c>
      <c r="X408">
        <v>0.117931011149182</v>
      </c>
      <c r="Y408">
        <v>0.169814447036294</v>
      </c>
      <c r="Z408">
        <v>0.29390610193424699</v>
      </c>
      <c r="AA408">
        <v>176.56798268796001</v>
      </c>
      <c r="AB408">
        <v>8.2597803395814307</v>
      </c>
      <c r="AC408">
        <v>1.5859111432944899</v>
      </c>
      <c r="AD408">
        <v>3.0832569977270299</v>
      </c>
      <c r="AE408">
        <v>1.39866057563457</v>
      </c>
      <c r="AF408">
        <v>117.15</v>
      </c>
      <c r="AG408">
        <v>1.36921345178669E-2</v>
      </c>
      <c r="AH408">
        <v>5.0380000000000003</v>
      </c>
      <c r="AI408">
        <v>3.1614844388871601</v>
      </c>
      <c r="AJ408">
        <v>213446.92550000001</v>
      </c>
      <c r="AK408">
        <v>0.60935229823067705</v>
      </c>
      <c r="AL408">
        <v>14601764.9275</v>
      </c>
      <c r="AM408">
        <v>1061.3382287500001</v>
      </c>
    </row>
    <row r="409" spans="1:39" ht="14.5" x14ac:dyDescent="0.35">
      <c r="A409" t="s">
        <v>583</v>
      </c>
      <c r="B409">
        <v>1508903.4</v>
      </c>
      <c r="C409">
        <v>0.47423276499009498</v>
      </c>
      <c r="D409">
        <v>1340390.5</v>
      </c>
      <c r="E409">
        <v>2.8269375723519599E-3</v>
      </c>
      <c r="F409">
        <v>0.77655109721045501</v>
      </c>
      <c r="G409">
        <v>146.94999999999999</v>
      </c>
      <c r="H409">
        <v>215.28743265</v>
      </c>
      <c r="I409">
        <v>28.597994400000001</v>
      </c>
      <c r="J409">
        <v>-69.128914249999994</v>
      </c>
      <c r="K409">
        <v>13156.7888245502</v>
      </c>
      <c r="L409">
        <v>4157.4838325999999</v>
      </c>
      <c r="M409">
        <v>5313.4793447281399</v>
      </c>
      <c r="N409">
        <v>0.50905834297050001</v>
      </c>
      <c r="O409">
        <v>0.16887991505691799</v>
      </c>
      <c r="P409">
        <v>2.0591632330284201E-2</v>
      </c>
      <c r="Q409">
        <v>10294.410362443699</v>
      </c>
      <c r="R409">
        <v>259.52100000000002</v>
      </c>
      <c r="S409">
        <v>69078.101005313598</v>
      </c>
      <c r="T409">
        <v>15.430350530400201</v>
      </c>
      <c r="U409">
        <v>16.019835899985001</v>
      </c>
      <c r="V409">
        <v>27.854500000000002</v>
      </c>
      <c r="W409">
        <v>149.25716967096901</v>
      </c>
      <c r="X409">
        <v>0.109924342614696</v>
      </c>
      <c r="Y409">
        <v>0.16405341810583901</v>
      </c>
      <c r="Z409">
        <v>0.28291974854312801</v>
      </c>
      <c r="AA409">
        <v>150.433970445261</v>
      </c>
      <c r="AB409">
        <v>7.97080770763261</v>
      </c>
      <c r="AC409">
        <v>1.33709638202264</v>
      </c>
      <c r="AD409">
        <v>4.0619255882542902</v>
      </c>
      <c r="AE409">
        <v>1.06879784484323</v>
      </c>
      <c r="AF409">
        <v>27.9</v>
      </c>
      <c r="AG409">
        <v>5.4042585244482702E-2</v>
      </c>
      <c r="AH409">
        <v>82.83</v>
      </c>
      <c r="AI409">
        <v>2.9487518158741</v>
      </c>
      <c r="AJ409">
        <v>948902.75699999998</v>
      </c>
      <c r="AK409">
        <v>0.55845951117911996</v>
      </c>
      <c r="AL409">
        <v>54699136.827</v>
      </c>
      <c r="AM409">
        <v>4157.4838325999999</v>
      </c>
    </row>
    <row r="410" spans="1:39" ht="14.5" x14ac:dyDescent="0.35">
      <c r="A410" t="s">
        <v>584</v>
      </c>
      <c r="B410">
        <v>1404132.4</v>
      </c>
      <c r="C410">
        <v>0.37806557285553899</v>
      </c>
      <c r="D410">
        <v>1421572.05</v>
      </c>
      <c r="E410">
        <v>3.8454734302809999E-3</v>
      </c>
      <c r="F410">
        <v>0.79268961949283701</v>
      </c>
      <c r="G410">
        <v>144.1</v>
      </c>
      <c r="H410">
        <v>161.93379400000001</v>
      </c>
      <c r="I410">
        <v>17.107352949999999</v>
      </c>
      <c r="J410">
        <v>-3.3843779999999999</v>
      </c>
      <c r="K410">
        <v>13892.4809472449</v>
      </c>
      <c r="L410">
        <v>4289.4087380999999</v>
      </c>
      <c r="M410">
        <v>5362.8584735648601</v>
      </c>
      <c r="N410">
        <v>0.36243261730720999</v>
      </c>
      <c r="O410">
        <v>0.15939546945643901</v>
      </c>
      <c r="P410">
        <v>2.82410326915261E-2</v>
      </c>
      <c r="Q410">
        <v>11111.7101938713</v>
      </c>
      <c r="R410">
        <v>277.59300000000002</v>
      </c>
      <c r="S410">
        <v>71935.944070996004</v>
      </c>
      <c r="T410">
        <v>15.8946731365704</v>
      </c>
      <c r="U410">
        <v>15.4521502274913</v>
      </c>
      <c r="V410">
        <v>30.993500000000001</v>
      </c>
      <c r="W410">
        <v>138.397042544404</v>
      </c>
      <c r="X410">
        <v>0.116752372730643</v>
      </c>
      <c r="Y410">
        <v>0.16645959787131201</v>
      </c>
      <c r="Z410">
        <v>0.28821535254270603</v>
      </c>
      <c r="AA410">
        <v>153.33241482865299</v>
      </c>
      <c r="AB410">
        <v>7.4973215637274704</v>
      </c>
      <c r="AC410">
        <v>1.30831247014241</v>
      </c>
      <c r="AD410">
        <v>3.9736555424358699</v>
      </c>
      <c r="AE410">
        <v>1.02261627659921</v>
      </c>
      <c r="AF410">
        <v>30</v>
      </c>
      <c r="AG410">
        <v>7.8849052812643206E-2</v>
      </c>
      <c r="AH410">
        <v>82.231999999999999</v>
      </c>
      <c r="AI410">
        <v>2.97187632501335</v>
      </c>
      <c r="AJ410">
        <v>1028142.0105</v>
      </c>
      <c r="AK410">
        <v>0.57693952606172705</v>
      </c>
      <c r="AL410">
        <v>59590529.169</v>
      </c>
      <c r="AM410">
        <v>4289.4087380999999</v>
      </c>
    </row>
    <row r="411" spans="1:39" ht="14.5" x14ac:dyDescent="0.35">
      <c r="A411" t="s">
        <v>585</v>
      </c>
      <c r="B411">
        <v>792150.9</v>
      </c>
      <c r="C411">
        <v>0.41413304959413799</v>
      </c>
      <c r="D411">
        <v>926289.65</v>
      </c>
      <c r="E411">
        <v>3.49129474080792E-3</v>
      </c>
      <c r="F411">
        <v>0.79235832885449797</v>
      </c>
      <c r="G411">
        <v>118</v>
      </c>
      <c r="H411">
        <v>55.724084499999996</v>
      </c>
      <c r="I411">
        <v>1.2539700499999999</v>
      </c>
      <c r="J411">
        <v>-10.84817835</v>
      </c>
      <c r="K411">
        <v>13131.3580280074</v>
      </c>
      <c r="L411">
        <v>3515.3738862</v>
      </c>
      <c r="M411">
        <v>4128.3447913315204</v>
      </c>
      <c r="N411">
        <v>0.16026890993351001</v>
      </c>
      <c r="O411">
        <v>0.12581019482342401</v>
      </c>
      <c r="P411">
        <v>1.06408195005497E-2</v>
      </c>
      <c r="Q411">
        <v>11181.632212243499</v>
      </c>
      <c r="R411">
        <v>214.9605</v>
      </c>
      <c r="S411">
        <v>75110.990086550795</v>
      </c>
      <c r="T411">
        <v>15.8696597747028</v>
      </c>
      <c r="U411">
        <v>16.353580709944399</v>
      </c>
      <c r="V411">
        <v>21.5015</v>
      </c>
      <c r="W411">
        <v>163.494355565891</v>
      </c>
      <c r="X411">
        <v>0.118896468467465</v>
      </c>
      <c r="Y411">
        <v>0.14632669230086401</v>
      </c>
      <c r="Z411">
        <v>0.27023377429371898</v>
      </c>
      <c r="AA411">
        <v>143.48516440316499</v>
      </c>
      <c r="AB411">
        <v>8.5939200987700293</v>
      </c>
      <c r="AC411">
        <v>1.4349171289284</v>
      </c>
      <c r="AD411">
        <v>3.8232429788423601</v>
      </c>
      <c r="AE411">
        <v>0.97651825786775903</v>
      </c>
      <c r="AF411">
        <v>30.65</v>
      </c>
      <c r="AG411">
        <v>6.9030027975324496E-2</v>
      </c>
      <c r="AH411">
        <v>68.343000000000004</v>
      </c>
      <c r="AI411">
        <v>2.9689323936929202</v>
      </c>
      <c r="AJ411">
        <v>858410.96600000001</v>
      </c>
      <c r="AK411">
        <v>0.61040922989452595</v>
      </c>
      <c r="AL411">
        <v>46161633.101999998</v>
      </c>
      <c r="AM411">
        <v>3515.3738862</v>
      </c>
    </row>
    <row r="412" spans="1:39" ht="14.5" x14ac:dyDescent="0.35">
      <c r="A412" t="s">
        <v>586</v>
      </c>
      <c r="B412">
        <v>456341.45</v>
      </c>
      <c r="C412">
        <v>0.48527728758743599</v>
      </c>
      <c r="D412">
        <v>422568.75</v>
      </c>
      <c r="E412">
        <v>1.2916956983273799E-2</v>
      </c>
      <c r="F412">
        <v>0.67609702687258</v>
      </c>
      <c r="G412">
        <v>61.7368421052632</v>
      </c>
      <c r="H412">
        <v>29.952368799999999</v>
      </c>
      <c r="I412">
        <v>0.51349999999999996</v>
      </c>
      <c r="J412">
        <v>10.400047750000001</v>
      </c>
      <c r="K412">
        <v>14194.8813831771</v>
      </c>
      <c r="L412">
        <v>872.21108055000002</v>
      </c>
      <c r="M412">
        <v>1046.7250821749001</v>
      </c>
      <c r="N412">
        <v>0.328878850999137</v>
      </c>
      <c r="O412">
        <v>0.15033836043141499</v>
      </c>
      <c r="P412">
        <v>1.84849606471787E-3</v>
      </c>
      <c r="Q412">
        <v>11828.256569313</v>
      </c>
      <c r="R412">
        <v>63.387999999999998</v>
      </c>
      <c r="S412">
        <v>58494.449706569103</v>
      </c>
      <c r="T412">
        <v>14.5839906606929</v>
      </c>
      <c r="U412">
        <v>13.759876956995001</v>
      </c>
      <c r="V412">
        <v>8.9459999999999997</v>
      </c>
      <c r="W412">
        <v>97.497326240777994</v>
      </c>
      <c r="X412">
        <v>0.114582337846052</v>
      </c>
      <c r="Y412">
        <v>0.18195008041921201</v>
      </c>
      <c r="Z412">
        <v>0.301636712989927</v>
      </c>
      <c r="AA412">
        <v>186.94620331718301</v>
      </c>
      <c r="AB412">
        <v>8.6336798828381998</v>
      </c>
      <c r="AC412">
        <v>1.611073906568</v>
      </c>
      <c r="AD412">
        <v>3.4972986887064601</v>
      </c>
      <c r="AE412">
        <v>1.2989193644315</v>
      </c>
      <c r="AF412">
        <v>82.8</v>
      </c>
      <c r="AG412">
        <v>6.9234617847757599E-2</v>
      </c>
      <c r="AH412">
        <v>5.6234999999999999</v>
      </c>
      <c r="AI412">
        <v>2.8597725844117998</v>
      </c>
      <c r="AJ412">
        <v>236044.7855</v>
      </c>
      <c r="AK412">
        <v>0.63106570447707899</v>
      </c>
      <c r="AL412">
        <v>12380932.829500001</v>
      </c>
      <c r="AM412">
        <v>872.21108055000002</v>
      </c>
    </row>
    <row r="413" spans="1:39" ht="14.5" x14ac:dyDescent="0.35">
      <c r="A413" t="s">
        <v>587</v>
      </c>
      <c r="B413">
        <v>311998.34999999998</v>
      </c>
      <c r="C413">
        <v>0.462212260478573</v>
      </c>
      <c r="D413">
        <v>291144.34999999998</v>
      </c>
      <c r="E413">
        <v>3.31011405172398E-3</v>
      </c>
      <c r="F413">
        <v>0.70747782343302001</v>
      </c>
      <c r="G413">
        <v>27.05</v>
      </c>
      <c r="H413">
        <v>22.311495799999999</v>
      </c>
      <c r="I413">
        <v>1.147</v>
      </c>
      <c r="J413">
        <v>21.481685599999999</v>
      </c>
      <c r="K413">
        <v>14162.1652315253</v>
      </c>
      <c r="L413">
        <v>832.56113674999995</v>
      </c>
      <c r="M413">
        <v>1023.2136193748599</v>
      </c>
      <c r="N413">
        <v>0.407142829262022</v>
      </c>
      <c r="O413">
        <v>0.161844469675818</v>
      </c>
      <c r="P413">
        <v>4.4525547570846303E-3</v>
      </c>
      <c r="Q413">
        <v>11523.3692757176</v>
      </c>
      <c r="R413">
        <v>64.294499999999999</v>
      </c>
      <c r="S413">
        <v>56594.171126612702</v>
      </c>
      <c r="T413">
        <v>14.3597041737629</v>
      </c>
      <c r="U413">
        <v>12.9491812946675</v>
      </c>
      <c r="V413">
        <v>9.2144999999999992</v>
      </c>
      <c r="W413">
        <v>90.353370964241194</v>
      </c>
      <c r="X413">
        <v>0.115497541121017</v>
      </c>
      <c r="Y413">
        <v>0.17369993669290901</v>
      </c>
      <c r="Z413">
        <v>0.293811382195098</v>
      </c>
      <c r="AA413">
        <v>199.91570907300101</v>
      </c>
      <c r="AB413">
        <v>7.4993456220949</v>
      </c>
      <c r="AC413">
        <v>1.6931288607656501</v>
      </c>
      <c r="AD413">
        <v>3.0923064003357301</v>
      </c>
      <c r="AE413">
        <v>1.0928425118732901</v>
      </c>
      <c r="AF413">
        <v>32.1</v>
      </c>
      <c r="AG413">
        <v>2.79478630122998E-2</v>
      </c>
      <c r="AH413">
        <v>15.722</v>
      </c>
      <c r="AI413">
        <v>3.2801919402403201</v>
      </c>
      <c r="AJ413">
        <v>154880.59</v>
      </c>
      <c r="AK413">
        <v>0.61386816561345803</v>
      </c>
      <c r="AL413">
        <v>11790868.384</v>
      </c>
      <c r="AM413">
        <v>832.56113674999995</v>
      </c>
    </row>
    <row r="414" spans="1:39" ht="14.5" x14ac:dyDescent="0.35">
      <c r="A414" t="s">
        <v>588</v>
      </c>
      <c r="B414">
        <v>1087249.1000000001</v>
      </c>
      <c r="C414">
        <v>0.39105255228251601</v>
      </c>
      <c r="D414">
        <v>1152346.6499999999</v>
      </c>
      <c r="E414">
        <v>3.52888490593727E-3</v>
      </c>
      <c r="F414">
        <v>0.77741392587602798</v>
      </c>
      <c r="G414">
        <v>74.8</v>
      </c>
      <c r="H414">
        <v>47.365510749999999</v>
      </c>
      <c r="I414">
        <v>0.90397004999999997</v>
      </c>
      <c r="J414">
        <v>-19.461650899999999</v>
      </c>
      <c r="K414">
        <v>13217.296065496301</v>
      </c>
      <c r="L414">
        <v>2470.1302206</v>
      </c>
      <c r="M414">
        <v>2921.0895948173002</v>
      </c>
      <c r="N414">
        <v>0.176671835642737</v>
      </c>
      <c r="O414">
        <v>0.13046495942295699</v>
      </c>
      <c r="P414">
        <v>1.00321556909582E-2</v>
      </c>
      <c r="Q414">
        <v>11176.8028286178</v>
      </c>
      <c r="R414">
        <v>156.49799999999999</v>
      </c>
      <c r="S414">
        <v>72534.886755741303</v>
      </c>
      <c r="T414">
        <v>16.041099566767599</v>
      </c>
      <c r="U414">
        <v>15.783781394011401</v>
      </c>
      <c r="V414">
        <v>17.045000000000002</v>
      </c>
      <c r="W414">
        <v>144.91817075975399</v>
      </c>
      <c r="X414">
        <v>0.114739723978103</v>
      </c>
      <c r="Y414">
        <v>0.15486762999743101</v>
      </c>
      <c r="Z414">
        <v>0.27467157446569102</v>
      </c>
      <c r="AA414">
        <v>154.88315021184201</v>
      </c>
      <c r="AB414">
        <v>7.6893857518743403</v>
      </c>
      <c r="AC414">
        <v>1.4168769887099899</v>
      </c>
      <c r="AD414">
        <v>3.61720320282042</v>
      </c>
      <c r="AE414">
        <v>0.93392497348811199</v>
      </c>
      <c r="AF414">
        <v>25.65</v>
      </c>
      <c r="AG414">
        <v>9.3968437857214898E-2</v>
      </c>
      <c r="AH414">
        <v>62.173684210526297</v>
      </c>
      <c r="AI414">
        <v>3.1209724178918199</v>
      </c>
      <c r="AJ414">
        <v>527230.23750000005</v>
      </c>
      <c r="AK414">
        <v>0.52806977552554701</v>
      </c>
      <c r="AL414">
        <v>32648442.445999999</v>
      </c>
      <c r="AM414">
        <v>2470.1302206</v>
      </c>
    </row>
    <row r="415" spans="1:39" ht="14.5" x14ac:dyDescent="0.35">
      <c r="A415" t="s">
        <v>589</v>
      </c>
      <c r="B415">
        <v>564792.5</v>
      </c>
      <c r="C415">
        <v>0.404946576928915</v>
      </c>
      <c r="D415">
        <v>605648.69999999995</v>
      </c>
      <c r="E415">
        <v>5.01987283439791E-3</v>
      </c>
      <c r="F415">
        <v>0.70890165612692302</v>
      </c>
      <c r="G415">
        <v>23.05</v>
      </c>
      <c r="H415">
        <v>76.100517100000005</v>
      </c>
      <c r="I415">
        <v>16.90151715</v>
      </c>
      <c r="J415">
        <v>-81.695728500000001</v>
      </c>
      <c r="K415">
        <v>14697.2593598649</v>
      </c>
      <c r="L415">
        <v>1192.5934121</v>
      </c>
      <c r="M415">
        <v>1625.22011274746</v>
      </c>
      <c r="N415">
        <v>0.80255438000838497</v>
      </c>
      <c r="O415">
        <v>0.17390876760319501</v>
      </c>
      <c r="P415">
        <v>9.2135091796722492E-3</v>
      </c>
      <c r="Q415">
        <v>10784.9112566475</v>
      </c>
      <c r="R415">
        <v>87.348500000000001</v>
      </c>
      <c r="S415">
        <v>58847.277806716796</v>
      </c>
      <c r="T415">
        <v>14.3551406148932</v>
      </c>
      <c r="U415">
        <v>13.653278672215301</v>
      </c>
      <c r="V415">
        <v>13.2005</v>
      </c>
      <c r="W415">
        <v>90.344563622590002</v>
      </c>
      <c r="X415">
        <v>0.112192346547227</v>
      </c>
      <c r="Y415">
        <v>0.17692196218992301</v>
      </c>
      <c r="Z415">
        <v>0.29317864334105398</v>
      </c>
      <c r="AA415">
        <v>195.95576130887099</v>
      </c>
      <c r="AB415">
        <v>8.2494124149989201</v>
      </c>
      <c r="AC415">
        <v>1.61918526476007</v>
      </c>
      <c r="AD415">
        <v>3.4093338170110599</v>
      </c>
      <c r="AE415">
        <v>1.1205265339592301</v>
      </c>
      <c r="AF415">
        <v>13.9</v>
      </c>
      <c r="AG415">
        <v>4.1770641382282099E-2</v>
      </c>
      <c r="AH415">
        <v>53.952631578947397</v>
      </c>
      <c r="AI415">
        <v>3.24981992688368</v>
      </c>
      <c r="AJ415">
        <v>284505.94099999999</v>
      </c>
      <c r="AK415">
        <v>0.62896703674021903</v>
      </c>
      <c r="AL415">
        <v>17527854.688499998</v>
      </c>
      <c r="AM415">
        <v>1192.5934121</v>
      </c>
    </row>
    <row r="416" spans="1:39" ht="14.5" x14ac:dyDescent="0.35">
      <c r="A416" t="s">
        <v>590</v>
      </c>
      <c r="B416">
        <v>711726.15</v>
      </c>
      <c r="C416">
        <v>0.42361996697472598</v>
      </c>
      <c r="D416">
        <v>714835.7</v>
      </c>
      <c r="E416">
        <v>7.7602498208713703E-3</v>
      </c>
      <c r="F416">
        <v>0.70760553732107001</v>
      </c>
      <c r="G416">
        <v>76.3</v>
      </c>
      <c r="H416">
        <v>37.826348947368402</v>
      </c>
      <c r="I416">
        <v>1.06955325</v>
      </c>
      <c r="J416">
        <v>78.089247049999997</v>
      </c>
      <c r="K416">
        <v>12801.4240345082</v>
      </c>
      <c r="L416">
        <v>1191.40090375</v>
      </c>
      <c r="M416">
        <v>1414.8171273247001</v>
      </c>
      <c r="N416">
        <v>0.241039634388476</v>
      </c>
      <c r="O416">
        <v>0.14522400973963501</v>
      </c>
      <c r="P416">
        <v>1.8508277885801499E-3</v>
      </c>
      <c r="Q416">
        <v>10779.928988306499</v>
      </c>
      <c r="R416">
        <v>79.933000000000007</v>
      </c>
      <c r="S416">
        <v>60320.360333028897</v>
      </c>
      <c r="T416">
        <v>15.2133661941876</v>
      </c>
      <c r="U416">
        <v>14.904994229542201</v>
      </c>
      <c r="V416">
        <v>9.7799999999999994</v>
      </c>
      <c r="W416">
        <v>121.820133307771</v>
      </c>
      <c r="X416">
        <v>0.115388892998413</v>
      </c>
      <c r="Y416">
        <v>0.16484722111364</v>
      </c>
      <c r="Z416">
        <v>0.30116404840461303</v>
      </c>
      <c r="AA416">
        <v>166.596104951125</v>
      </c>
      <c r="AB416">
        <v>7.2250265879528603</v>
      </c>
      <c r="AC416">
        <v>1.6079383170577799</v>
      </c>
      <c r="AD416">
        <v>3.3583000386683501</v>
      </c>
      <c r="AE416">
        <v>1.2732980404229901</v>
      </c>
      <c r="AF416">
        <v>95.35</v>
      </c>
      <c r="AG416">
        <v>7.5327134849456107E-2</v>
      </c>
      <c r="AH416">
        <v>5.9147368421052597</v>
      </c>
      <c r="AI416">
        <v>2.8697769036167098</v>
      </c>
      <c r="AJ416">
        <v>292289.87300000002</v>
      </c>
      <c r="AK416">
        <v>0.60682577585947906</v>
      </c>
      <c r="AL416">
        <v>15251628.164000001</v>
      </c>
      <c r="AM416">
        <v>1191.40090375</v>
      </c>
    </row>
    <row r="417" spans="1:39" ht="14.5" x14ac:dyDescent="0.35">
      <c r="A417" t="s">
        <v>591</v>
      </c>
      <c r="B417">
        <v>554006.35</v>
      </c>
      <c r="C417">
        <v>0.39807554565029002</v>
      </c>
      <c r="D417">
        <v>499074.95</v>
      </c>
      <c r="E417">
        <v>1.63039254514855E-3</v>
      </c>
      <c r="F417">
        <v>0.70474402408867598</v>
      </c>
      <c r="G417">
        <v>57.9</v>
      </c>
      <c r="H417">
        <v>30.729146249999999</v>
      </c>
      <c r="I417">
        <v>6.1565000000000003</v>
      </c>
      <c r="J417">
        <v>36.348406449999999</v>
      </c>
      <c r="K417">
        <v>13051.7347182873</v>
      </c>
      <c r="L417">
        <v>1073.03627405</v>
      </c>
      <c r="M417">
        <v>1264.95920225492</v>
      </c>
      <c r="N417">
        <v>0.27715805559630302</v>
      </c>
      <c r="O417">
        <v>0.14131056560436001</v>
      </c>
      <c r="P417">
        <v>6.9326529586206404E-3</v>
      </c>
      <c r="Q417">
        <v>11071.491291604299</v>
      </c>
      <c r="R417">
        <v>72.881</v>
      </c>
      <c r="S417">
        <v>60165.5186948587</v>
      </c>
      <c r="T417">
        <v>16.3375914161441</v>
      </c>
      <c r="U417">
        <v>14.723127756891399</v>
      </c>
      <c r="V417">
        <v>10.406499999999999</v>
      </c>
      <c r="W417">
        <v>103.112119737664</v>
      </c>
      <c r="X417">
        <v>0.120741818088013</v>
      </c>
      <c r="Y417">
        <v>0.163345029387367</v>
      </c>
      <c r="Z417">
        <v>0.28940832482128598</v>
      </c>
      <c r="AA417">
        <v>158.67161634469301</v>
      </c>
      <c r="AB417">
        <v>7.6830583946707502</v>
      </c>
      <c r="AC417">
        <v>1.59257703200509</v>
      </c>
      <c r="AD417">
        <v>3.4295828742326502</v>
      </c>
      <c r="AE417">
        <v>1.20529834168092</v>
      </c>
      <c r="AF417">
        <v>55.75</v>
      </c>
      <c r="AG417">
        <v>2.1865403942868199E-2</v>
      </c>
      <c r="AH417">
        <v>10.273</v>
      </c>
      <c r="AI417">
        <v>2.9848310265792</v>
      </c>
      <c r="AJ417">
        <v>230256.1115</v>
      </c>
      <c r="AK417">
        <v>0.54330875302062198</v>
      </c>
      <c r="AL417">
        <v>14004984.791999999</v>
      </c>
      <c r="AM417">
        <v>1073.03627405</v>
      </c>
    </row>
    <row r="418" spans="1:39" ht="14.5" x14ac:dyDescent="0.35">
      <c r="A418" t="s">
        <v>592</v>
      </c>
      <c r="B418">
        <v>732196.7</v>
      </c>
      <c r="C418">
        <v>0.40493483590212598</v>
      </c>
      <c r="D418">
        <v>727143.05</v>
      </c>
      <c r="E418">
        <v>8.2416946588047893E-3</v>
      </c>
      <c r="F418">
        <v>0.73939981773520902</v>
      </c>
      <c r="G418">
        <v>91.052631578947398</v>
      </c>
      <c r="H418">
        <v>44.391789750000001</v>
      </c>
      <c r="I418">
        <v>0.62856305000000001</v>
      </c>
      <c r="J418">
        <v>72.930634350000005</v>
      </c>
      <c r="K418">
        <v>12598.0502372267</v>
      </c>
      <c r="L418">
        <v>1520.88429965</v>
      </c>
      <c r="M418">
        <v>1832.6121762234</v>
      </c>
      <c r="N418">
        <v>0.33702557595469901</v>
      </c>
      <c r="O418">
        <v>0.15201832851664401</v>
      </c>
      <c r="P418">
        <v>2.2663952483388998E-3</v>
      </c>
      <c r="Q418">
        <v>10455.118142609301</v>
      </c>
      <c r="R418">
        <v>106.7555</v>
      </c>
      <c r="S418">
        <v>58972.514184280903</v>
      </c>
      <c r="T418">
        <v>15.475549269124301</v>
      </c>
      <c r="U418">
        <v>14.246425707808999</v>
      </c>
      <c r="V418">
        <v>14.113</v>
      </c>
      <c r="W418">
        <v>107.764777131014</v>
      </c>
      <c r="X418">
        <v>0.113723408008577</v>
      </c>
      <c r="Y418">
        <v>0.180440216880868</v>
      </c>
      <c r="Z418">
        <v>0.29843031232945</v>
      </c>
      <c r="AA418">
        <v>160.05602796742599</v>
      </c>
      <c r="AB418">
        <v>7.1823121087374604</v>
      </c>
      <c r="AC418">
        <v>1.5740883888250501</v>
      </c>
      <c r="AD418">
        <v>3.52083233679789</v>
      </c>
      <c r="AE418">
        <v>1.3453016423440001</v>
      </c>
      <c r="AF418">
        <v>114.6</v>
      </c>
      <c r="AG418">
        <v>1.8243977024798699E-2</v>
      </c>
      <c r="AH418">
        <v>7.6749999999999998</v>
      </c>
      <c r="AI418">
        <v>3.3943902824919698</v>
      </c>
      <c r="AJ418">
        <v>335159.48800000001</v>
      </c>
      <c r="AK418">
        <v>0.58771053289715802</v>
      </c>
      <c r="AL418">
        <v>19160176.811999999</v>
      </c>
      <c r="AM418">
        <v>1520.88429965</v>
      </c>
    </row>
    <row r="419" spans="1:39" ht="14.5" x14ac:dyDescent="0.35">
      <c r="A419" t="s">
        <v>593</v>
      </c>
      <c r="B419">
        <v>419542.7</v>
      </c>
      <c r="C419">
        <v>0.58717647460920597</v>
      </c>
      <c r="D419">
        <v>336308.25</v>
      </c>
      <c r="E419">
        <v>3.05246070831838E-3</v>
      </c>
      <c r="F419">
        <v>0.698936761189767</v>
      </c>
      <c r="G419">
        <v>60.210526315789501</v>
      </c>
      <c r="H419">
        <v>20.746462050000002</v>
      </c>
      <c r="I419">
        <v>0.8</v>
      </c>
      <c r="J419">
        <v>30.033756700000001</v>
      </c>
      <c r="K419">
        <v>14094.602491539001</v>
      </c>
      <c r="L419">
        <v>714.50489200000004</v>
      </c>
      <c r="M419">
        <v>844.45528627796796</v>
      </c>
      <c r="N419">
        <v>0.25221796822911002</v>
      </c>
      <c r="O419">
        <v>0.14521450743265199</v>
      </c>
      <c r="P419">
        <v>2.0326965794938202E-3</v>
      </c>
      <c r="Q419">
        <v>11925.6313444227</v>
      </c>
      <c r="R419">
        <v>52.890999999999998</v>
      </c>
      <c r="S419">
        <v>58858.109196271602</v>
      </c>
      <c r="T419">
        <v>15.640657200658</v>
      </c>
      <c r="U419">
        <v>13.5090070522395</v>
      </c>
      <c r="V419">
        <v>6.7885</v>
      </c>
      <c r="W419">
        <v>105.252248950431</v>
      </c>
      <c r="X419">
        <v>0.117575515839396</v>
      </c>
      <c r="Y419">
        <v>0.18115668076951899</v>
      </c>
      <c r="Z419">
        <v>0.30508852066581199</v>
      </c>
      <c r="AA419">
        <v>196.53721279209901</v>
      </c>
      <c r="AB419">
        <v>7.2289285912660599</v>
      </c>
      <c r="AC419">
        <v>1.43861226631953</v>
      </c>
      <c r="AD419">
        <v>3.32783200215344</v>
      </c>
      <c r="AE419">
        <v>1.2493594183700001</v>
      </c>
      <c r="AF419">
        <v>73.3</v>
      </c>
      <c r="AG419">
        <v>8.4530247187596205E-2</v>
      </c>
      <c r="AH419">
        <v>5.0084999999999997</v>
      </c>
      <c r="AI419">
        <v>3.2719997131929501</v>
      </c>
      <c r="AJ419">
        <v>154553.65</v>
      </c>
      <c r="AK419">
        <v>0.62081022734893299</v>
      </c>
      <c r="AL419">
        <v>10070662.431</v>
      </c>
      <c r="AM419">
        <v>714.50489200000004</v>
      </c>
    </row>
    <row r="420" spans="1:39" ht="14.5" x14ac:dyDescent="0.35">
      <c r="A420" t="s">
        <v>594</v>
      </c>
      <c r="B420">
        <v>419841.45</v>
      </c>
      <c r="C420">
        <v>0.662408689459283</v>
      </c>
      <c r="D420">
        <v>477108.6</v>
      </c>
      <c r="E420">
        <v>2.3606596948013599E-3</v>
      </c>
      <c r="F420">
        <v>0.71017208952066102</v>
      </c>
      <c r="G420">
        <v>48.15</v>
      </c>
      <c r="H420">
        <v>26.883488799999999</v>
      </c>
      <c r="I420">
        <v>2.0844999999999998</v>
      </c>
      <c r="J420">
        <v>10.4455261</v>
      </c>
      <c r="K420">
        <v>14083.479938479501</v>
      </c>
      <c r="L420">
        <v>918.99840725000001</v>
      </c>
      <c r="M420">
        <v>1107.63713900794</v>
      </c>
      <c r="N420">
        <v>0.36193359800842001</v>
      </c>
      <c r="O420">
        <v>0.156268456905968</v>
      </c>
      <c r="P420">
        <v>2.14912760938302E-3</v>
      </c>
      <c r="Q420">
        <v>11684.9599712702</v>
      </c>
      <c r="R420">
        <v>66.460499999999996</v>
      </c>
      <c r="S420">
        <v>58797.865092799497</v>
      </c>
      <c r="T420">
        <v>14.6252285191956</v>
      </c>
      <c r="U420">
        <v>13.827738389720199</v>
      </c>
      <c r="V420">
        <v>9.3394999999999992</v>
      </c>
      <c r="W420">
        <v>98.399101370523098</v>
      </c>
      <c r="X420">
        <v>0.11821458048745501</v>
      </c>
      <c r="Y420">
        <v>0.18076324529541399</v>
      </c>
      <c r="Z420">
        <v>0.30434186187590401</v>
      </c>
      <c r="AA420">
        <v>182.35864031743699</v>
      </c>
      <c r="AB420">
        <v>8.4956758775873809</v>
      </c>
      <c r="AC420">
        <v>1.6354831123838101</v>
      </c>
      <c r="AD420">
        <v>3.1750963915523398</v>
      </c>
      <c r="AE420">
        <v>1.3382026118336701</v>
      </c>
      <c r="AF420">
        <v>133.94999999999999</v>
      </c>
      <c r="AG420">
        <v>1.1058095711919701E-2</v>
      </c>
      <c r="AH420">
        <v>4.2778947368421099</v>
      </c>
      <c r="AI420">
        <v>3.09551997285481</v>
      </c>
      <c r="AJ420">
        <v>206497.413</v>
      </c>
      <c r="AK420">
        <v>0.60805630713760705</v>
      </c>
      <c r="AL420">
        <v>12942695.631999999</v>
      </c>
      <c r="AM420">
        <v>918.99840725000001</v>
      </c>
    </row>
    <row r="421" spans="1:39" ht="14.5" x14ac:dyDescent="0.35">
      <c r="A421" t="s">
        <v>595</v>
      </c>
      <c r="B421">
        <v>876938.5</v>
      </c>
      <c r="C421">
        <v>0.46860705129004399</v>
      </c>
      <c r="D421">
        <v>851206.45</v>
      </c>
      <c r="E421">
        <v>3.4482972575142598E-3</v>
      </c>
      <c r="F421">
        <v>0.73002169120705096</v>
      </c>
      <c r="G421">
        <v>60.25</v>
      </c>
      <c r="H421">
        <v>38.379900399999997</v>
      </c>
      <c r="I421">
        <v>4.3949768499999999</v>
      </c>
      <c r="J421">
        <v>19.441722850000001</v>
      </c>
      <c r="K421">
        <v>12680.846096334801</v>
      </c>
      <c r="L421">
        <v>1389.6348744500001</v>
      </c>
      <c r="M421">
        <v>1657.03390807701</v>
      </c>
      <c r="N421">
        <v>0.30256835873265803</v>
      </c>
      <c r="O421">
        <v>0.147118550821427</v>
      </c>
      <c r="P421">
        <v>3.4550912892858301E-3</v>
      </c>
      <c r="Q421">
        <v>10634.5113923771</v>
      </c>
      <c r="R421">
        <v>90.5625</v>
      </c>
      <c r="S421">
        <v>63304.419704623899</v>
      </c>
      <c r="T421">
        <v>15.553899240855801</v>
      </c>
      <c r="U421">
        <v>15.3444844659765</v>
      </c>
      <c r="V421">
        <v>11.287000000000001</v>
      </c>
      <c r="W421">
        <v>123.118177943652</v>
      </c>
      <c r="X421">
        <v>0.115978409434422</v>
      </c>
      <c r="Y421">
        <v>0.16276100969082</v>
      </c>
      <c r="Z421">
        <v>0.28441315313545101</v>
      </c>
      <c r="AA421">
        <v>179.79971184797</v>
      </c>
      <c r="AB421">
        <v>6.8324921679871897</v>
      </c>
      <c r="AC421">
        <v>1.36112597878898</v>
      </c>
      <c r="AD421">
        <v>3.0206158368451899</v>
      </c>
      <c r="AE421">
        <v>1.14799603692768</v>
      </c>
      <c r="AF421">
        <v>52.35</v>
      </c>
      <c r="AG421">
        <v>1.9025293917781599E-2</v>
      </c>
      <c r="AH421">
        <v>14.7525</v>
      </c>
      <c r="AI421">
        <v>3.1772703532828399</v>
      </c>
      <c r="AJ421">
        <v>266630.47749999998</v>
      </c>
      <c r="AK421">
        <v>0.58359954308052098</v>
      </c>
      <c r="AL421">
        <v>17621745.973000001</v>
      </c>
      <c r="AM421">
        <v>1389.6348744500001</v>
      </c>
    </row>
    <row r="422" spans="1:39" ht="14.5" x14ac:dyDescent="0.35">
      <c r="A422" t="s">
        <v>596</v>
      </c>
      <c r="B422">
        <v>283532.34999999998</v>
      </c>
      <c r="C422">
        <v>0.707700830062024</v>
      </c>
      <c r="D422">
        <v>235751.75</v>
      </c>
      <c r="E422">
        <v>2.2428554152361699E-3</v>
      </c>
      <c r="F422">
        <v>0.69968702360822799</v>
      </c>
      <c r="G422">
        <v>41.9</v>
      </c>
      <c r="H422">
        <v>17.489849150000001</v>
      </c>
      <c r="I422">
        <v>1.85</v>
      </c>
      <c r="J422">
        <v>31.962154250000001</v>
      </c>
      <c r="K422">
        <v>13889.368157430899</v>
      </c>
      <c r="L422">
        <v>790.55151545000001</v>
      </c>
      <c r="M422">
        <v>950.02795307373401</v>
      </c>
      <c r="N422">
        <v>0.34582033435782</v>
      </c>
      <c r="O422">
        <v>0.16006505961597001</v>
      </c>
      <c r="P422">
        <v>4.1192820914982701E-3</v>
      </c>
      <c r="Q422">
        <v>11557.829440675199</v>
      </c>
      <c r="R422">
        <v>56.427500000000002</v>
      </c>
      <c r="S422">
        <v>58603.953666208799</v>
      </c>
      <c r="T422">
        <v>14.2864737938062</v>
      </c>
      <c r="U422">
        <v>14.010039704931099</v>
      </c>
      <c r="V422">
        <v>8.6425000000000001</v>
      </c>
      <c r="W422">
        <v>91.472550240092502</v>
      </c>
      <c r="X422">
        <v>0.11820663321241399</v>
      </c>
      <c r="Y422">
        <v>0.17082327488058399</v>
      </c>
      <c r="Z422">
        <v>0.29518332213339799</v>
      </c>
      <c r="AA422">
        <v>183.64590689242999</v>
      </c>
      <c r="AB422">
        <v>8.3571737076784203</v>
      </c>
      <c r="AC422">
        <v>1.6254218011861701</v>
      </c>
      <c r="AD422">
        <v>3.1204443195433602</v>
      </c>
      <c r="AE422">
        <v>1.3563433612910401</v>
      </c>
      <c r="AF422">
        <v>101.5</v>
      </c>
      <c r="AG422">
        <v>1.3017757147198199E-2</v>
      </c>
      <c r="AH422">
        <v>4.4000000000000004</v>
      </c>
      <c r="AI422">
        <v>3.0781371246421001</v>
      </c>
      <c r="AJ422">
        <v>185093.70499999999</v>
      </c>
      <c r="AK422">
        <v>0.64393582770462898</v>
      </c>
      <c r="AL422">
        <v>10980261.045499999</v>
      </c>
      <c r="AM422">
        <v>790.55151545000001</v>
      </c>
    </row>
    <row r="423" spans="1:39" ht="14.5" x14ac:dyDescent="0.35">
      <c r="A423" t="s">
        <v>597</v>
      </c>
      <c r="B423">
        <v>443465.65</v>
      </c>
      <c r="C423">
        <v>0.46114124971292297</v>
      </c>
      <c r="D423">
        <v>512850.6</v>
      </c>
      <c r="E423">
        <v>7.6870876020838199E-3</v>
      </c>
      <c r="F423">
        <v>0.72125539928198401</v>
      </c>
      <c r="G423">
        <v>73.55</v>
      </c>
      <c r="H423">
        <v>41.318926249999997</v>
      </c>
      <c r="I423">
        <v>7.9982857000000003</v>
      </c>
      <c r="J423">
        <v>52.515189749999998</v>
      </c>
      <c r="K423">
        <v>12937.723365222801</v>
      </c>
      <c r="L423">
        <v>1531.990671</v>
      </c>
      <c r="M423">
        <v>1843.72331363734</v>
      </c>
      <c r="N423">
        <v>0.324163811536683</v>
      </c>
      <c r="O423">
        <v>0.14975906214248699</v>
      </c>
      <c r="P423">
        <v>3.51482603773636E-3</v>
      </c>
      <c r="Q423">
        <v>10750.2418355809</v>
      </c>
      <c r="R423">
        <v>101.3105</v>
      </c>
      <c r="S423">
        <v>62437.030312751398</v>
      </c>
      <c r="T423">
        <v>16.097048183554499</v>
      </c>
      <c r="U423">
        <v>15.121736355066799</v>
      </c>
      <c r="V423">
        <v>12.689</v>
      </c>
      <c r="W423">
        <v>120.733759240287</v>
      </c>
      <c r="X423">
        <v>0.115404520221302</v>
      </c>
      <c r="Y423">
        <v>0.16794862115377401</v>
      </c>
      <c r="Z423">
        <v>0.29088656454032202</v>
      </c>
      <c r="AA423">
        <v>187.757638114234</v>
      </c>
      <c r="AB423">
        <v>6.2987712996268499</v>
      </c>
      <c r="AC423">
        <v>1.3798917512144799</v>
      </c>
      <c r="AD423">
        <v>2.8044220047805801</v>
      </c>
      <c r="AE423">
        <v>1.17662853050348</v>
      </c>
      <c r="AF423">
        <v>78.55</v>
      </c>
      <c r="AG423">
        <v>2.4076047243643799E-2</v>
      </c>
      <c r="AH423">
        <v>10.713684210526299</v>
      </c>
      <c r="AI423">
        <v>3.0016166176000598</v>
      </c>
      <c r="AJ423">
        <v>344460.2205</v>
      </c>
      <c r="AK423">
        <v>0.591559302865581</v>
      </c>
      <c r="AL423">
        <v>19820471.499499999</v>
      </c>
      <c r="AM423">
        <v>1531.990671</v>
      </c>
    </row>
    <row r="424" spans="1:39" ht="14.5" x14ac:dyDescent="0.35">
      <c r="A424" t="s">
        <v>598</v>
      </c>
      <c r="B424">
        <v>703376.05</v>
      </c>
      <c r="C424">
        <v>0.57262916807228803</v>
      </c>
      <c r="D424">
        <v>695203.1</v>
      </c>
      <c r="E424">
        <v>3.3316547965225201E-3</v>
      </c>
      <c r="F424">
        <v>0.69443282156582298</v>
      </c>
      <c r="G424">
        <v>64.368421052631604</v>
      </c>
      <c r="H424">
        <v>31.46843105</v>
      </c>
      <c r="I424">
        <v>0.54423180000000004</v>
      </c>
      <c r="J424">
        <v>37.274918200000002</v>
      </c>
      <c r="K424">
        <v>13435.2868902797</v>
      </c>
      <c r="L424">
        <v>958.06164845000001</v>
      </c>
      <c r="M424">
        <v>1151.6849894634399</v>
      </c>
      <c r="N424">
        <v>0.28554388336344899</v>
      </c>
      <c r="O424">
        <v>0.15835239542825499</v>
      </c>
      <c r="P424">
        <v>1.6950263614322601E-3</v>
      </c>
      <c r="Q424">
        <v>11176.522419986401</v>
      </c>
      <c r="R424">
        <v>67.919499999999999</v>
      </c>
      <c r="S424">
        <v>58592.2582689802</v>
      </c>
      <c r="T424">
        <v>15.038391036447599</v>
      </c>
      <c r="U424">
        <v>14.105840715111301</v>
      </c>
      <c r="V424">
        <v>9.5965000000000007</v>
      </c>
      <c r="W424">
        <v>99.834486370030703</v>
      </c>
      <c r="X424">
        <v>0.114600341695123</v>
      </c>
      <c r="Y424">
        <v>0.18469793068781601</v>
      </c>
      <c r="Z424">
        <v>0.30380448880070599</v>
      </c>
      <c r="AA424">
        <v>179.98653873576799</v>
      </c>
      <c r="AB424">
        <v>7.7838280960947204</v>
      </c>
      <c r="AC424">
        <v>1.5740003433114</v>
      </c>
      <c r="AD424">
        <v>3.6053290947133498</v>
      </c>
      <c r="AE424">
        <v>1.30958373558352</v>
      </c>
      <c r="AF424">
        <v>90.15</v>
      </c>
      <c r="AG424">
        <v>2.3775752344494298E-2</v>
      </c>
      <c r="AH424">
        <v>5.4604999999999997</v>
      </c>
      <c r="AI424">
        <v>3.0646497694558299</v>
      </c>
      <c r="AJ424">
        <v>208555.84349999999</v>
      </c>
      <c r="AK424">
        <v>0.60860210225163103</v>
      </c>
      <c r="AL424">
        <v>12871833.1055</v>
      </c>
      <c r="AM424">
        <v>958.06164845000001</v>
      </c>
    </row>
    <row r="425" spans="1:39" ht="14.5" x14ac:dyDescent="0.35">
      <c r="A425" t="s">
        <v>599</v>
      </c>
      <c r="B425">
        <v>861811.45</v>
      </c>
      <c r="C425">
        <v>0.52461472173545098</v>
      </c>
      <c r="D425">
        <v>842680.8</v>
      </c>
      <c r="E425">
        <v>1.1689553177510899E-3</v>
      </c>
      <c r="F425">
        <v>0.72375271979043998</v>
      </c>
      <c r="G425">
        <v>94.473684210526301</v>
      </c>
      <c r="H425">
        <v>44.287952949999998</v>
      </c>
      <c r="I425">
        <v>1.2055</v>
      </c>
      <c r="J425">
        <v>63.971439400000001</v>
      </c>
      <c r="K425">
        <v>12755.2828283088</v>
      </c>
      <c r="L425">
        <v>1665.8852343000001</v>
      </c>
      <c r="M425">
        <v>1936.2761163620901</v>
      </c>
      <c r="N425">
        <v>0.18557124154467899</v>
      </c>
      <c r="O425">
        <v>0.123414363016664</v>
      </c>
      <c r="P425">
        <v>1.4250802462977301E-2</v>
      </c>
      <c r="Q425">
        <v>10974.0739677783</v>
      </c>
      <c r="R425">
        <v>99.948999999999998</v>
      </c>
      <c r="S425">
        <v>65235.627880218897</v>
      </c>
      <c r="T425">
        <v>15.6194659276231</v>
      </c>
      <c r="U425">
        <v>16.667352692873401</v>
      </c>
      <c r="V425">
        <v>12.154500000000001</v>
      </c>
      <c r="W425">
        <v>137.05913318524</v>
      </c>
      <c r="X425">
        <v>0.112245326246861</v>
      </c>
      <c r="Y425">
        <v>0.166575783576243</v>
      </c>
      <c r="Z425">
        <v>0.28423249034807202</v>
      </c>
      <c r="AA425">
        <v>133.229826058973</v>
      </c>
      <c r="AB425">
        <v>9.7522724915474797</v>
      </c>
      <c r="AC425">
        <v>1.76773551266617</v>
      </c>
      <c r="AD425">
        <v>3.9853894152441001</v>
      </c>
      <c r="AE425">
        <v>1.1907117840475101</v>
      </c>
      <c r="AF425">
        <v>79.7</v>
      </c>
      <c r="AG425">
        <v>3.7469545636218703E-2</v>
      </c>
      <c r="AH425">
        <v>14.074736842105301</v>
      </c>
      <c r="AI425">
        <v>2.9176289639975299</v>
      </c>
      <c r="AJ425">
        <v>422585.8285</v>
      </c>
      <c r="AK425">
        <v>0.57989472243655604</v>
      </c>
      <c r="AL425">
        <v>21248837.322999999</v>
      </c>
      <c r="AM425">
        <v>1665.8852343000001</v>
      </c>
    </row>
    <row r="426" spans="1:39" ht="14.5" x14ac:dyDescent="0.35">
      <c r="A426" t="s">
        <v>600</v>
      </c>
      <c r="B426">
        <v>1122788.1499999999</v>
      </c>
      <c r="C426">
        <v>0.47112365249966498</v>
      </c>
      <c r="D426">
        <v>1116810.8999999999</v>
      </c>
      <c r="E426">
        <v>1.75622213806232E-3</v>
      </c>
      <c r="F426">
        <v>0.73230928483146096</v>
      </c>
      <c r="G426">
        <v>72.95</v>
      </c>
      <c r="H426">
        <v>57.717952650000001</v>
      </c>
      <c r="I426">
        <v>3.7004999999999999</v>
      </c>
      <c r="J426">
        <v>58.181512050000002</v>
      </c>
      <c r="K426">
        <v>12311.225541094</v>
      </c>
      <c r="L426">
        <v>1739.7060864499999</v>
      </c>
      <c r="M426">
        <v>2077.0715979925399</v>
      </c>
      <c r="N426">
        <v>0.29868420700322401</v>
      </c>
      <c r="O426">
        <v>0.14570760324076501</v>
      </c>
      <c r="P426">
        <v>4.1641795740238203E-3</v>
      </c>
      <c r="Q426">
        <v>10311.5915822064</v>
      </c>
      <c r="R426">
        <v>111.678</v>
      </c>
      <c r="S426">
        <v>61128.690803022997</v>
      </c>
      <c r="T426">
        <v>14.7338777556905</v>
      </c>
      <c r="U426">
        <v>15.5778764523899</v>
      </c>
      <c r="V426">
        <v>12.891500000000001</v>
      </c>
      <c r="W426">
        <v>134.949857382772</v>
      </c>
      <c r="X426">
        <v>0.11431829664053</v>
      </c>
      <c r="Y426">
        <v>0.16451340999106501</v>
      </c>
      <c r="Z426">
        <v>0.28619195706282502</v>
      </c>
      <c r="AA426">
        <v>151.372207093539</v>
      </c>
      <c r="AB426">
        <v>7.5530422587411099</v>
      </c>
      <c r="AC426">
        <v>1.57678639638054</v>
      </c>
      <c r="AD426">
        <v>3.4819511443529101</v>
      </c>
      <c r="AE426">
        <v>1.2311591466351</v>
      </c>
      <c r="AF426">
        <v>76.75</v>
      </c>
      <c r="AG426">
        <v>1.6427928739032201E-2</v>
      </c>
      <c r="AH426">
        <v>13.2388888888889</v>
      </c>
      <c r="AI426">
        <v>3.06803057953358</v>
      </c>
      <c r="AJ426">
        <v>395398.19400000002</v>
      </c>
      <c r="AK426">
        <v>0.59202992021328305</v>
      </c>
      <c r="AL426">
        <v>21417914.0055</v>
      </c>
      <c r="AM426">
        <v>1739.7060864499999</v>
      </c>
    </row>
    <row r="427" spans="1:39" ht="14.5" x14ac:dyDescent="0.35">
      <c r="A427" t="s">
        <v>601</v>
      </c>
      <c r="B427">
        <v>1214760.3500000001</v>
      </c>
      <c r="C427">
        <v>0.475126364188661</v>
      </c>
      <c r="D427">
        <v>1228700.1499999999</v>
      </c>
      <c r="E427">
        <v>7.0294754101250898E-4</v>
      </c>
      <c r="F427">
        <v>0.76988846674107403</v>
      </c>
      <c r="G427">
        <v>139.63157894736801</v>
      </c>
      <c r="H427">
        <v>49.395681449999998</v>
      </c>
      <c r="I427">
        <v>0.68200000000000005</v>
      </c>
      <c r="J427">
        <v>4.0169492499999997</v>
      </c>
      <c r="K427">
        <v>12801.765853048</v>
      </c>
      <c r="L427">
        <v>2508.2815611999999</v>
      </c>
      <c r="M427">
        <v>2890.4960961203801</v>
      </c>
      <c r="N427">
        <v>0.12994850801122301</v>
      </c>
      <c r="O427">
        <v>0.11375216884084501</v>
      </c>
      <c r="P427">
        <v>1.54137552769409E-2</v>
      </c>
      <c r="Q427">
        <v>11108.9695928317</v>
      </c>
      <c r="R427">
        <v>149.286</v>
      </c>
      <c r="S427">
        <v>70744.171479576107</v>
      </c>
      <c r="T427">
        <v>14.8299237704808</v>
      </c>
      <c r="U427">
        <v>16.801853899227002</v>
      </c>
      <c r="V427">
        <v>15.9595</v>
      </c>
      <c r="W427">
        <v>157.16542255083201</v>
      </c>
      <c r="X427">
        <v>0.113269774993071</v>
      </c>
      <c r="Y427">
        <v>0.16366438132380601</v>
      </c>
      <c r="Z427">
        <v>0.28204201595216399</v>
      </c>
      <c r="AA427">
        <v>175.10330849375501</v>
      </c>
      <c r="AB427">
        <v>7.3532527827336596</v>
      </c>
      <c r="AC427">
        <v>1.2792952958094601</v>
      </c>
      <c r="AD427">
        <v>2.8622558323110399</v>
      </c>
      <c r="AE427">
        <v>1.1638130992024101</v>
      </c>
      <c r="AF427">
        <v>75.099999999999994</v>
      </c>
      <c r="AG427">
        <v>5.21429505761596E-2</v>
      </c>
      <c r="AH427">
        <v>21.617000000000001</v>
      </c>
      <c r="AI427">
        <v>3.2492035226823401</v>
      </c>
      <c r="AJ427">
        <v>602806.25600000005</v>
      </c>
      <c r="AK427">
        <v>0.55078933066879299</v>
      </c>
      <c r="AL427">
        <v>32110433.239999998</v>
      </c>
      <c r="AM427">
        <v>2508.2815611999999</v>
      </c>
    </row>
    <row r="428" spans="1:39" ht="14.5" x14ac:dyDescent="0.35">
      <c r="A428" t="s">
        <v>602</v>
      </c>
      <c r="B428">
        <v>290293.2</v>
      </c>
      <c r="C428">
        <v>0.605150762035917</v>
      </c>
      <c r="D428">
        <v>351533.75</v>
      </c>
      <c r="E428">
        <v>1.6932892157355901E-2</v>
      </c>
      <c r="F428">
        <v>0.66544223860566198</v>
      </c>
      <c r="G428">
        <v>37.299999999999997</v>
      </c>
      <c r="H428">
        <v>21.0328898</v>
      </c>
      <c r="I428">
        <v>0.85</v>
      </c>
      <c r="J428">
        <v>46.0581399</v>
      </c>
      <c r="K428">
        <v>14582.6952689834</v>
      </c>
      <c r="L428">
        <v>843.54370640000002</v>
      </c>
      <c r="M428">
        <v>1019.28017723625</v>
      </c>
      <c r="N428">
        <v>0.40190700817017</v>
      </c>
      <c r="O428">
        <v>0.15205808392242001</v>
      </c>
      <c r="P428">
        <v>8.51462579295702E-4</v>
      </c>
      <c r="Q428">
        <v>12068.4587920214</v>
      </c>
      <c r="R428">
        <v>61.8035</v>
      </c>
      <c r="S428">
        <v>58317.848422823998</v>
      </c>
      <c r="T428">
        <v>15.7280736527867</v>
      </c>
      <c r="U428">
        <v>13.648801546838</v>
      </c>
      <c r="V428">
        <v>8.5715000000000003</v>
      </c>
      <c r="W428">
        <v>98.412612308230806</v>
      </c>
      <c r="X428">
        <v>0.11271401791826199</v>
      </c>
      <c r="Y428">
        <v>0.187625439005561</v>
      </c>
      <c r="Z428">
        <v>0.305538524403068</v>
      </c>
      <c r="AA428">
        <v>201.73252281880801</v>
      </c>
      <c r="AB428">
        <v>8.6631098188754496</v>
      </c>
      <c r="AC428">
        <v>1.3830636180717899</v>
      </c>
      <c r="AD428">
        <v>3.2476247897692998</v>
      </c>
      <c r="AE428">
        <v>1.42936794368276</v>
      </c>
      <c r="AF428">
        <v>110.3</v>
      </c>
      <c r="AG428">
        <v>1.5553726169562999E-2</v>
      </c>
      <c r="AH428">
        <v>4.9344999999999999</v>
      </c>
      <c r="AI428">
        <v>2.9257802802789699</v>
      </c>
      <c r="AJ428">
        <v>201262.6715</v>
      </c>
      <c r="AK428">
        <v>0.61078867702455397</v>
      </c>
      <c r="AL428">
        <v>12301140.816500001</v>
      </c>
      <c r="AM428">
        <v>843.54370640000002</v>
      </c>
    </row>
    <row r="429" spans="1:39" ht="14.5" x14ac:dyDescent="0.35">
      <c r="A429" t="s">
        <v>604</v>
      </c>
      <c r="B429">
        <v>767298</v>
      </c>
      <c r="C429">
        <v>0.45303895208777101</v>
      </c>
      <c r="D429">
        <v>753689.75</v>
      </c>
      <c r="E429">
        <v>7.6273507331115799E-3</v>
      </c>
      <c r="F429">
        <v>0.74446363695231299</v>
      </c>
      <c r="G429">
        <v>42.55</v>
      </c>
      <c r="H429">
        <v>30.489245700000001</v>
      </c>
      <c r="I429">
        <v>4.43157245</v>
      </c>
      <c r="J429">
        <v>-15.183899650000001</v>
      </c>
      <c r="K429">
        <v>15389.0620921025</v>
      </c>
      <c r="L429">
        <v>1384.0630093</v>
      </c>
      <c r="M429">
        <v>1977.3972920071701</v>
      </c>
      <c r="N429">
        <v>0.97433828426787905</v>
      </c>
      <c r="O429">
        <v>0.18565745618037999</v>
      </c>
      <c r="P429">
        <v>6.1659739785374201E-4</v>
      </c>
      <c r="Q429">
        <v>10771.4477386989</v>
      </c>
      <c r="R429">
        <v>100.319</v>
      </c>
      <c r="S429">
        <v>61704.998863624998</v>
      </c>
      <c r="T429">
        <v>14.896978638144301</v>
      </c>
      <c r="U429">
        <v>13.7966188787767</v>
      </c>
      <c r="V429">
        <v>12.89</v>
      </c>
      <c r="W429">
        <v>107.37494253685</v>
      </c>
      <c r="X429">
        <v>0.105949479368369</v>
      </c>
      <c r="Y429">
        <v>0.20487784354049901</v>
      </c>
      <c r="Z429">
        <v>0.315314730022835</v>
      </c>
      <c r="AA429">
        <v>192.713661305709</v>
      </c>
      <c r="AB429">
        <v>9.0562546205804892</v>
      </c>
      <c r="AC429">
        <v>1.5513922936806199</v>
      </c>
      <c r="AD429">
        <v>3.88515472981168</v>
      </c>
      <c r="AE429">
        <v>1.33168075709721</v>
      </c>
      <c r="AF429">
        <v>149.6</v>
      </c>
      <c r="AG429">
        <v>1.82314396064709E-2</v>
      </c>
      <c r="AH429">
        <v>6.5430000000000001</v>
      </c>
      <c r="AI429">
        <v>3.46928040999373</v>
      </c>
      <c r="AJ429">
        <v>152283.92850000001</v>
      </c>
      <c r="AK429">
        <v>0.61973013496644702</v>
      </c>
      <c r="AL429">
        <v>21299431.589499999</v>
      </c>
      <c r="AM429">
        <v>1384.0630093</v>
      </c>
    </row>
    <row r="430" spans="1:39" ht="14.5" x14ac:dyDescent="0.35">
      <c r="A430" t="s">
        <v>605</v>
      </c>
      <c r="B430">
        <v>547090.85</v>
      </c>
      <c r="C430">
        <v>0.50996242061422103</v>
      </c>
      <c r="D430">
        <v>500966.45</v>
      </c>
      <c r="E430">
        <v>6.1629881675758702E-3</v>
      </c>
      <c r="F430">
        <v>0.72225718418103702</v>
      </c>
      <c r="G430">
        <v>31.8</v>
      </c>
      <c r="H430">
        <v>26.313936049999999</v>
      </c>
      <c r="I430">
        <v>4.1785724499999999</v>
      </c>
      <c r="J430">
        <v>-12.06641265</v>
      </c>
      <c r="K430">
        <v>16261.9520487803</v>
      </c>
      <c r="L430">
        <v>1098.6877222000001</v>
      </c>
      <c r="M430">
        <v>1562.3054627700801</v>
      </c>
      <c r="N430">
        <v>0.95437958899764996</v>
      </c>
      <c r="O430">
        <v>0.18030593638866499</v>
      </c>
      <c r="P430">
        <v>6.2112239557344899E-4</v>
      </c>
      <c r="Q430">
        <v>11436.1803634232</v>
      </c>
      <c r="R430">
        <v>81.853999999999999</v>
      </c>
      <c r="S430">
        <v>60756.826776944297</v>
      </c>
      <c r="T430">
        <v>15.318738241258799</v>
      </c>
      <c r="U430">
        <v>13.422529408459001</v>
      </c>
      <c r="V430">
        <v>11.5915</v>
      </c>
      <c r="W430">
        <v>94.783912539360699</v>
      </c>
      <c r="X430">
        <v>0.10725892142861999</v>
      </c>
      <c r="Y430">
        <v>0.20113965771647099</v>
      </c>
      <c r="Z430">
        <v>0.31246495022029502</v>
      </c>
      <c r="AA430">
        <v>203.69955491252901</v>
      </c>
      <c r="AB430">
        <v>9.5403149097730093</v>
      </c>
      <c r="AC430">
        <v>1.5869571523425601</v>
      </c>
      <c r="AD430">
        <v>4.1080545343164596</v>
      </c>
      <c r="AE430">
        <v>1.3147793731266999</v>
      </c>
      <c r="AF430">
        <v>125.85</v>
      </c>
      <c r="AG430">
        <v>1.92240705024848E-2</v>
      </c>
      <c r="AH430">
        <v>6.3434999999999997</v>
      </c>
      <c r="AI430">
        <v>3.69363249764521</v>
      </c>
      <c r="AJ430">
        <v>117868.9305</v>
      </c>
      <c r="AK430">
        <v>0.641897589050895</v>
      </c>
      <c r="AL430">
        <v>17866807.055</v>
      </c>
      <c r="AM430">
        <v>1098.6877222000001</v>
      </c>
    </row>
    <row r="431" spans="1:39" ht="14.5" x14ac:dyDescent="0.35">
      <c r="A431" t="s">
        <v>606</v>
      </c>
      <c r="B431">
        <v>366920.8</v>
      </c>
      <c r="C431">
        <v>0.59014606597887498</v>
      </c>
      <c r="D431">
        <v>331547.40000000002</v>
      </c>
      <c r="E431">
        <v>2.5670709946406102E-3</v>
      </c>
      <c r="F431">
        <v>0.74513769169968902</v>
      </c>
      <c r="G431">
        <v>32.315789473684198</v>
      </c>
      <c r="H431">
        <v>10.4265372105263</v>
      </c>
      <c r="I431">
        <v>0.4425</v>
      </c>
      <c r="J431">
        <v>86.791960799999998</v>
      </c>
      <c r="K431">
        <v>12336.1731797214</v>
      </c>
      <c r="L431">
        <v>789.39169364999998</v>
      </c>
      <c r="M431">
        <v>900.07623542867202</v>
      </c>
      <c r="N431">
        <v>0.151504814798605</v>
      </c>
      <c r="O431">
        <v>0.120798922027015</v>
      </c>
      <c r="P431">
        <v>1.26942417567963E-3</v>
      </c>
      <c r="Q431">
        <v>10819.164262082901</v>
      </c>
      <c r="R431">
        <v>50.097000000000001</v>
      </c>
      <c r="S431">
        <v>62624.094277102398</v>
      </c>
      <c r="T431">
        <v>16.8373355689961</v>
      </c>
      <c r="U431">
        <v>15.7572647793281</v>
      </c>
      <c r="V431">
        <v>6.4574999999999996</v>
      </c>
      <c r="W431">
        <v>122.244164715447</v>
      </c>
      <c r="X431">
        <v>0.114098479224042</v>
      </c>
      <c r="Y431">
        <v>0.188206710127653</v>
      </c>
      <c r="Z431">
        <v>0.308021965443527</v>
      </c>
      <c r="AA431">
        <v>190.24484448982</v>
      </c>
      <c r="AB431">
        <v>6.2482381505376603</v>
      </c>
      <c r="AC431">
        <v>1.39926022305575</v>
      </c>
      <c r="AD431">
        <v>2.8340147405373801</v>
      </c>
      <c r="AE431">
        <v>1.24982585571961</v>
      </c>
      <c r="AF431">
        <v>64.7</v>
      </c>
      <c r="AG431">
        <v>2.0836358256607301E-2</v>
      </c>
      <c r="AH431">
        <v>5.6609999999999996</v>
      </c>
      <c r="AI431">
        <v>3.3683102778874199</v>
      </c>
      <c r="AJ431">
        <v>172723.26949999999</v>
      </c>
      <c r="AK431">
        <v>0.65067542755968499</v>
      </c>
      <c r="AL431">
        <v>9738072.6394999996</v>
      </c>
      <c r="AM431">
        <v>789.39169364999998</v>
      </c>
    </row>
    <row r="432" spans="1:39" ht="14.5" x14ac:dyDescent="0.35">
      <c r="A432" t="s">
        <v>607</v>
      </c>
      <c r="B432">
        <v>442342.15</v>
      </c>
      <c r="C432">
        <v>0.64653851375670002</v>
      </c>
      <c r="D432">
        <v>512676.7</v>
      </c>
      <c r="E432">
        <v>7.4051464241078804E-3</v>
      </c>
      <c r="F432">
        <v>0.703097807091</v>
      </c>
      <c r="G432">
        <v>45.6</v>
      </c>
      <c r="H432">
        <v>20.358892350000001</v>
      </c>
      <c r="I432">
        <v>0.8</v>
      </c>
      <c r="J432">
        <v>59.365970799999999</v>
      </c>
      <c r="K432">
        <v>14045.0565906969</v>
      </c>
      <c r="L432">
        <v>906.75635835000003</v>
      </c>
      <c r="M432">
        <v>1081.4348756542099</v>
      </c>
      <c r="N432">
        <v>0.27230787926241601</v>
      </c>
      <c r="O432">
        <v>0.156661896100174</v>
      </c>
      <c r="P432">
        <v>1.94850891723003E-3</v>
      </c>
      <c r="Q432">
        <v>11776.4320845449</v>
      </c>
      <c r="R432">
        <v>65</v>
      </c>
      <c r="S432">
        <v>60426.487569230798</v>
      </c>
      <c r="T432">
        <v>15.170769230769199</v>
      </c>
      <c r="U432">
        <v>13.9500978207692</v>
      </c>
      <c r="V432">
        <v>8.8975000000000009</v>
      </c>
      <c r="W432">
        <v>101.911363680809</v>
      </c>
      <c r="X432">
        <v>0.114311584668204</v>
      </c>
      <c r="Y432">
        <v>0.18606316508429599</v>
      </c>
      <c r="Z432">
        <v>0.30603020328268199</v>
      </c>
      <c r="AA432">
        <v>181.584224344028</v>
      </c>
      <c r="AB432">
        <v>7.9575710655127603</v>
      </c>
      <c r="AC432">
        <v>1.45920771089928</v>
      </c>
      <c r="AD432">
        <v>3.5232032827895599</v>
      </c>
      <c r="AE432">
        <v>1.4902981003059901</v>
      </c>
      <c r="AF432">
        <v>117.3</v>
      </c>
      <c r="AG432">
        <v>1.9140750391546502E-2</v>
      </c>
      <c r="AH432">
        <v>4.2699999999999996</v>
      </c>
      <c r="AI432">
        <v>4.0108241422037496</v>
      </c>
      <c r="AJ432">
        <v>176405.5955</v>
      </c>
      <c r="AK432">
        <v>0.61500564362464105</v>
      </c>
      <c r="AL432">
        <v>12735444.367000001</v>
      </c>
      <c r="AM432">
        <v>906.75635835000003</v>
      </c>
    </row>
    <row r="433" spans="1:39" ht="14.5" x14ac:dyDescent="0.35">
      <c r="A433" t="s">
        <v>608</v>
      </c>
      <c r="B433">
        <v>296116</v>
      </c>
      <c r="C433">
        <v>0.50702872212838501</v>
      </c>
      <c r="D433">
        <v>259725.65</v>
      </c>
      <c r="E433">
        <v>1.62310311603159E-3</v>
      </c>
      <c r="F433">
        <v>0.73726966443159003</v>
      </c>
      <c r="G433">
        <v>48.473684210526301</v>
      </c>
      <c r="H433">
        <v>15.7371389</v>
      </c>
      <c r="I433">
        <v>0.4</v>
      </c>
      <c r="J433">
        <v>95.273521549999998</v>
      </c>
      <c r="K433">
        <v>12868.9550190175</v>
      </c>
      <c r="L433">
        <v>913.28505680000001</v>
      </c>
      <c r="M433">
        <v>1051.5238910012399</v>
      </c>
      <c r="N433">
        <v>0.15839971033455799</v>
      </c>
      <c r="O433">
        <v>0.12575541184525399</v>
      </c>
      <c r="P433">
        <v>1.95592699858571E-3</v>
      </c>
      <c r="Q433">
        <v>11177.1348383811</v>
      </c>
      <c r="R433">
        <v>58.869500000000002</v>
      </c>
      <c r="S433">
        <v>62847.033115620099</v>
      </c>
      <c r="T433">
        <v>15.7781193996891</v>
      </c>
      <c r="U433">
        <v>15.513721991863401</v>
      </c>
      <c r="V433">
        <v>7.2744999999999997</v>
      </c>
      <c r="W433">
        <v>125.54609344972199</v>
      </c>
      <c r="X433">
        <v>0.11558692872120201</v>
      </c>
      <c r="Y433">
        <v>0.178582116102355</v>
      </c>
      <c r="Z433">
        <v>0.29893347654705299</v>
      </c>
      <c r="AA433">
        <v>190.518665234335</v>
      </c>
      <c r="AB433">
        <v>6.3632945723179901</v>
      </c>
      <c r="AC433">
        <v>1.4363796736568899</v>
      </c>
      <c r="AD433">
        <v>2.9034518472498401</v>
      </c>
      <c r="AE433">
        <v>1.19285591607257</v>
      </c>
      <c r="AF433">
        <v>76.8</v>
      </c>
      <c r="AG433">
        <v>3.0464253171246201E-2</v>
      </c>
      <c r="AH433">
        <v>5.6673684210526298</v>
      </c>
      <c r="AI433">
        <v>3.2365119148663002</v>
      </c>
      <c r="AJ433">
        <v>209350.57250000001</v>
      </c>
      <c r="AK433">
        <v>0.61368024783387598</v>
      </c>
      <c r="AL433">
        <v>11753024.3155</v>
      </c>
      <c r="AM433">
        <v>913.28505680000001</v>
      </c>
    </row>
    <row r="434" spans="1:39" ht="14.5" x14ac:dyDescent="0.35">
      <c r="A434" t="s">
        <v>609</v>
      </c>
      <c r="B434">
        <v>556363.94999999995</v>
      </c>
      <c r="C434">
        <v>0.634887696885721</v>
      </c>
      <c r="D434">
        <v>426251.25</v>
      </c>
      <c r="E434">
        <v>1.9031929393334901E-3</v>
      </c>
      <c r="F434">
        <v>0.71797151110986601</v>
      </c>
      <c r="G434">
        <v>43.1</v>
      </c>
      <c r="H434">
        <v>16.012714052631601</v>
      </c>
      <c r="I434">
        <v>0.84250000000000003</v>
      </c>
      <c r="J434">
        <v>79.449958600000002</v>
      </c>
      <c r="K434">
        <v>12938.9616389648</v>
      </c>
      <c r="L434">
        <v>855.92874815000005</v>
      </c>
      <c r="M434">
        <v>991.83656307794502</v>
      </c>
      <c r="N434">
        <v>0.20016077076543801</v>
      </c>
      <c r="O434">
        <v>0.12910059340667801</v>
      </c>
      <c r="P434">
        <v>1.1071368405935699E-3</v>
      </c>
      <c r="Q434">
        <v>11165.982027958</v>
      </c>
      <c r="R434">
        <v>57.826000000000001</v>
      </c>
      <c r="S434">
        <v>61613.770112060301</v>
      </c>
      <c r="T434">
        <v>16.534085013661699</v>
      </c>
      <c r="U434">
        <v>14.8017976022896</v>
      </c>
      <c r="V434">
        <v>7.4409999999999998</v>
      </c>
      <c r="W434">
        <v>115.028725729069</v>
      </c>
      <c r="X434">
        <v>0.11553212091875199</v>
      </c>
      <c r="Y434">
        <v>0.17763809593145299</v>
      </c>
      <c r="Z434">
        <v>0.29855538533945902</v>
      </c>
      <c r="AA434">
        <v>164.352523856749</v>
      </c>
      <c r="AB434">
        <v>7.7015443324479502</v>
      </c>
      <c r="AC434">
        <v>1.5900620619083601</v>
      </c>
      <c r="AD434">
        <v>3.4403481843310799</v>
      </c>
      <c r="AE434">
        <v>1.2638055564034401</v>
      </c>
      <c r="AF434">
        <v>80.7</v>
      </c>
      <c r="AG434">
        <v>1.44680637199217E-2</v>
      </c>
      <c r="AH434">
        <v>5.5359999999999996</v>
      </c>
      <c r="AI434">
        <v>3.3194743629240402</v>
      </c>
      <c r="AJ434">
        <v>181725.54300000001</v>
      </c>
      <c r="AK434">
        <v>0.65692708533635902</v>
      </c>
      <c r="AL434">
        <v>11074829.238</v>
      </c>
      <c r="AM434">
        <v>855.92874815000005</v>
      </c>
    </row>
    <row r="435" spans="1:39" ht="14.5" x14ac:dyDescent="0.35">
      <c r="A435" t="s">
        <v>610</v>
      </c>
      <c r="B435">
        <v>937974.45</v>
      </c>
      <c r="C435">
        <v>0.56593912305514504</v>
      </c>
      <c r="D435">
        <v>926260.4</v>
      </c>
      <c r="E435">
        <v>1.16851246252401E-3</v>
      </c>
      <c r="F435">
        <v>0.72746005495994903</v>
      </c>
      <c r="G435">
        <v>88.05</v>
      </c>
      <c r="H435">
        <v>48.716389849999999</v>
      </c>
      <c r="I435">
        <v>1.032</v>
      </c>
      <c r="J435">
        <v>71.919559049999904</v>
      </c>
      <c r="K435">
        <v>12903.5842485291</v>
      </c>
      <c r="L435">
        <v>1635.22605015</v>
      </c>
      <c r="M435">
        <v>1894.3354642049601</v>
      </c>
      <c r="N435">
        <v>0.18069411985755501</v>
      </c>
      <c r="O435">
        <v>0.12568320626444701</v>
      </c>
      <c r="P435">
        <v>8.5830834206148694E-3</v>
      </c>
      <c r="Q435">
        <v>11138.6169462628</v>
      </c>
      <c r="R435">
        <v>100.3995</v>
      </c>
      <c r="S435">
        <v>65318.241415544901</v>
      </c>
      <c r="T435">
        <v>15.988127430913501</v>
      </c>
      <c r="U435">
        <v>16.287193164806599</v>
      </c>
      <c r="V435">
        <v>12.198</v>
      </c>
      <c r="W435">
        <v>134.05689868421101</v>
      </c>
      <c r="X435">
        <v>0.112073799163503</v>
      </c>
      <c r="Y435">
        <v>0.168333653470255</v>
      </c>
      <c r="Z435">
        <v>0.28486098469320498</v>
      </c>
      <c r="AA435">
        <v>142.97662392215</v>
      </c>
      <c r="AB435">
        <v>9.3220139106609103</v>
      </c>
      <c r="AC435">
        <v>1.6808067439096199</v>
      </c>
      <c r="AD435">
        <v>3.8096345837088301</v>
      </c>
      <c r="AE435">
        <v>1.1890535108932301</v>
      </c>
      <c r="AF435">
        <v>79.099999999999994</v>
      </c>
      <c r="AG435">
        <v>3.6162271290146097E-2</v>
      </c>
      <c r="AH435">
        <v>13.3468421052632</v>
      </c>
      <c r="AI435">
        <v>2.87294021867769</v>
      </c>
      <c r="AJ435">
        <v>424400.09899999999</v>
      </c>
      <c r="AK435">
        <v>0.583172515384899</v>
      </c>
      <c r="AL435">
        <v>21100277.103500001</v>
      </c>
      <c r="AM435">
        <v>1635.22605015</v>
      </c>
    </row>
    <row r="436" spans="1:39" ht="14.5" x14ac:dyDescent="0.35">
      <c r="A436" t="s">
        <v>611</v>
      </c>
      <c r="B436">
        <v>490010.8</v>
      </c>
      <c r="C436">
        <v>0.51171872082049397</v>
      </c>
      <c r="D436">
        <v>378790.9</v>
      </c>
      <c r="E436">
        <v>6.1218925025844596E-3</v>
      </c>
      <c r="F436">
        <v>0.73887803875972802</v>
      </c>
      <c r="G436">
        <v>53.85</v>
      </c>
      <c r="H436">
        <v>18.5576459473684</v>
      </c>
      <c r="I436">
        <v>1.45</v>
      </c>
      <c r="J436">
        <v>88.369574999999998</v>
      </c>
      <c r="K436">
        <v>12655.8447889238</v>
      </c>
      <c r="L436">
        <v>1081.3728921500001</v>
      </c>
      <c r="M436">
        <v>1263.36123654834</v>
      </c>
      <c r="N436">
        <v>0.19886926328662699</v>
      </c>
      <c r="O436">
        <v>0.13315260128605799</v>
      </c>
      <c r="P436">
        <v>2.1882075712988799E-3</v>
      </c>
      <c r="Q436">
        <v>10832.7587439607</v>
      </c>
      <c r="R436">
        <v>68.896000000000001</v>
      </c>
      <c r="S436">
        <v>62733.178929110501</v>
      </c>
      <c r="T436">
        <v>15.798449837436101</v>
      </c>
      <c r="U436">
        <v>15.695728230231101</v>
      </c>
      <c r="V436">
        <v>8.8979999999999997</v>
      </c>
      <c r="W436">
        <v>121.52988223758101</v>
      </c>
      <c r="X436">
        <v>0.114945417527652</v>
      </c>
      <c r="Y436">
        <v>0.15599468298022801</v>
      </c>
      <c r="Z436">
        <v>0.29488968822654699</v>
      </c>
      <c r="AA436">
        <v>164.73605108208099</v>
      </c>
      <c r="AB436">
        <v>7.5562093250799496</v>
      </c>
      <c r="AC436">
        <v>1.63080775014862</v>
      </c>
      <c r="AD436">
        <v>3.31516562432813</v>
      </c>
      <c r="AE436">
        <v>1.2622919765720499</v>
      </c>
      <c r="AF436">
        <v>89.55</v>
      </c>
      <c r="AG436">
        <v>2.4953636111059999E-2</v>
      </c>
      <c r="AH436">
        <v>6.0759999999999996</v>
      </c>
      <c r="AI436">
        <v>3.09556021668732</v>
      </c>
      <c r="AJ436">
        <v>258259.897</v>
      </c>
      <c r="AK436">
        <v>0.65307567672537103</v>
      </c>
      <c r="AL436">
        <v>13685687.482000001</v>
      </c>
      <c r="AM436">
        <v>1081.3728921500001</v>
      </c>
    </row>
    <row r="437" spans="1:39" ht="14.5" x14ac:dyDescent="0.35">
      <c r="A437" t="s">
        <v>612</v>
      </c>
      <c r="B437">
        <v>285094</v>
      </c>
      <c r="C437">
        <v>0.70112822694698296</v>
      </c>
      <c r="D437">
        <v>228714.95</v>
      </c>
      <c r="E437">
        <v>6.5503533806205902E-4</v>
      </c>
      <c r="F437">
        <v>0.731882332836153</v>
      </c>
      <c r="G437">
        <v>33.25</v>
      </c>
      <c r="H437">
        <v>10.76390295</v>
      </c>
      <c r="I437">
        <v>0.84250000000000003</v>
      </c>
      <c r="J437">
        <v>56.156731299999997</v>
      </c>
      <c r="K437">
        <v>13633.366442988399</v>
      </c>
      <c r="L437">
        <v>643.6548477</v>
      </c>
      <c r="M437">
        <v>748.42492538447902</v>
      </c>
      <c r="N437">
        <v>0.181040622884133</v>
      </c>
      <c r="O437">
        <v>0.13600681182285099</v>
      </c>
      <c r="P437">
        <v>1.38930997443026E-3</v>
      </c>
      <c r="Q437">
        <v>11724.866588311501</v>
      </c>
      <c r="R437">
        <v>46.765999999999998</v>
      </c>
      <c r="S437">
        <v>60810.348383441</v>
      </c>
      <c r="T437">
        <v>16.702305093444</v>
      </c>
      <c r="U437">
        <v>13.763307695761901</v>
      </c>
      <c r="V437">
        <v>6.2229999999999999</v>
      </c>
      <c r="W437">
        <v>103.43160014462499</v>
      </c>
      <c r="X437">
        <v>0.11524733988333601</v>
      </c>
      <c r="Y437">
        <v>0.18015737838366899</v>
      </c>
      <c r="Z437">
        <v>0.30151784115019298</v>
      </c>
      <c r="AA437">
        <v>193.79377075419501</v>
      </c>
      <c r="AB437">
        <v>6.9603481063651902</v>
      </c>
      <c r="AC437">
        <v>1.412941577552</v>
      </c>
      <c r="AD437">
        <v>3.28506819185754</v>
      </c>
      <c r="AE437">
        <v>1.17169824796078</v>
      </c>
      <c r="AF437">
        <v>60.95</v>
      </c>
      <c r="AG437">
        <v>3.4117524986663997E-2</v>
      </c>
      <c r="AH437">
        <v>5.0190000000000001</v>
      </c>
      <c r="AI437">
        <v>3.4746721298701302</v>
      </c>
      <c r="AJ437">
        <v>132262.182</v>
      </c>
      <c r="AK437">
        <v>0.65098295278998397</v>
      </c>
      <c r="AL437">
        <v>8775182.4014999997</v>
      </c>
      <c r="AM437">
        <v>643.6548477</v>
      </c>
    </row>
    <row r="438" spans="1:39" ht="14.5" x14ac:dyDescent="0.35">
      <c r="A438" t="s">
        <v>613</v>
      </c>
      <c r="B438">
        <v>601028.35</v>
      </c>
      <c r="C438">
        <v>0.45642895150958002</v>
      </c>
      <c r="D438">
        <v>585621.85</v>
      </c>
      <c r="E438">
        <v>1.11743281908834E-2</v>
      </c>
      <c r="F438">
        <v>0.71629430179412001</v>
      </c>
      <c r="G438">
        <v>63.3</v>
      </c>
      <c r="H438">
        <v>35.6343277</v>
      </c>
      <c r="I438">
        <v>2.34278655</v>
      </c>
      <c r="J438">
        <v>17.070202299999998</v>
      </c>
      <c r="K438">
        <v>14073.153660808101</v>
      </c>
      <c r="L438">
        <v>1359.01688175</v>
      </c>
      <c r="M438">
        <v>1679.18772089972</v>
      </c>
      <c r="N438">
        <v>0.44151824926364602</v>
      </c>
      <c r="O438">
        <v>0.16366420022949801</v>
      </c>
      <c r="P438">
        <v>6.9507285942145395E-4</v>
      </c>
      <c r="Q438">
        <v>11389.8244767133</v>
      </c>
      <c r="R438">
        <v>96.200999999999993</v>
      </c>
      <c r="S438">
        <v>60547.139177347402</v>
      </c>
      <c r="T438">
        <v>15.606906373114599</v>
      </c>
      <c r="U438">
        <v>14.1268477640565</v>
      </c>
      <c r="V438">
        <v>12.997</v>
      </c>
      <c r="W438">
        <v>104.56389026313801</v>
      </c>
      <c r="X438">
        <v>0.11105728865056599</v>
      </c>
      <c r="Y438">
        <v>0.19633358404347101</v>
      </c>
      <c r="Z438">
        <v>0.31263494619023502</v>
      </c>
      <c r="AA438">
        <v>197.772819167557</v>
      </c>
      <c r="AB438">
        <v>7.3782574524716802</v>
      </c>
      <c r="AC438">
        <v>1.31777738463839</v>
      </c>
      <c r="AD438">
        <v>3.3997104714472899</v>
      </c>
      <c r="AE438">
        <v>1.4767473585412501</v>
      </c>
      <c r="AF438">
        <v>182</v>
      </c>
      <c r="AG438">
        <v>1.22255980566068E-2</v>
      </c>
      <c r="AH438">
        <v>4.8644999999999996</v>
      </c>
      <c r="AI438">
        <v>3.8272437291000401</v>
      </c>
      <c r="AJ438">
        <v>228575.09299999999</v>
      </c>
      <c r="AK438">
        <v>0.59754837797719196</v>
      </c>
      <c r="AL438">
        <v>19125653.4045</v>
      </c>
      <c r="AM438">
        <v>1359.01688175</v>
      </c>
    </row>
    <row r="439" spans="1:39" ht="14.5" x14ac:dyDescent="0.35">
      <c r="A439" t="s">
        <v>615</v>
      </c>
      <c r="B439">
        <v>823687.45</v>
      </c>
      <c r="C439">
        <v>0.50314486561307203</v>
      </c>
      <c r="D439">
        <v>709484.45</v>
      </c>
      <c r="E439">
        <v>2.6631134576467698E-3</v>
      </c>
      <c r="F439">
        <v>0.723424583248932</v>
      </c>
      <c r="G439">
        <v>53.25</v>
      </c>
      <c r="H439">
        <v>35.4282963</v>
      </c>
      <c r="I439">
        <v>3.2959768500000002</v>
      </c>
      <c r="J439">
        <v>56.581361950000002</v>
      </c>
      <c r="K439">
        <v>12235.6261460306</v>
      </c>
      <c r="L439">
        <v>1418.5201159999999</v>
      </c>
      <c r="M439">
        <v>1677.49956025036</v>
      </c>
      <c r="N439">
        <v>0.27503057982718099</v>
      </c>
      <c r="O439">
        <v>0.14125411133753701</v>
      </c>
      <c r="P439">
        <v>4.4758958497561402E-3</v>
      </c>
      <c r="Q439">
        <v>10346.638670599499</v>
      </c>
      <c r="R439">
        <v>92.735500000000002</v>
      </c>
      <c r="S439">
        <v>61820.8145478269</v>
      </c>
      <c r="T439">
        <v>14.8670142502062</v>
      </c>
      <c r="U439">
        <v>15.2964087754959</v>
      </c>
      <c r="V439">
        <v>11.526</v>
      </c>
      <c r="W439">
        <v>123.071327086587</v>
      </c>
      <c r="X439">
        <v>0.113605680932236</v>
      </c>
      <c r="Y439">
        <v>0.16376635362987499</v>
      </c>
      <c r="Z439">
        <v>0.28314232102387199</v>
      </c>
      <c r="AA439">
        <v>162.17739699646199</v>
      </c>
      <c r="AB439">
        <v>7.7039433775595896</v>
      </c>
      <c r="AC439">
        <v>1.45933941862684</v>
      </c>
      <c r="AD439">
        <v>3.3957675094185298</v>
      </c>
      <c r="AE439">
        <v>1.14478841165523</v>
      </c>
      <c r="AF439">
        <v>46.4</v>
      </c>
      <c r="AG439">
        <v>1.9036169941193701E-2</v>
      </c>
      <c r="AH439">
        <v>19.1947368421053</v>
      </c>
      <c r="AI439">
        <v>3.0186926077690801</v>
      </c>
      <c r="AJ439">
        <v>302224.06150000001</v>
      </c>
      <c r="AK439">
        <v>0.55955713747210301</v>
      </c>
      <c r="AL439">
        <v>17356481.82</v>
      </c>
      <c r="AM439">
        <v>1418.5201159999999</v>
      </c>
    </row>
    <row r="440" spans="1:39" ht="14.5" x14ac:dyDescent="0.35">
      <c r="A440" t="s">
        <v>616</v>
      </c>
      <c r="B440">
        <v>786936</v>
      </c>
      <c r="C440">
        <v>0.43555683456963901</v>
      </c>
      <c r="D440">
        <v>647292</v>
      </c>
      <c r="E440">
        <v>2.14297387626846E-3</v>
      </c>
      <c r="F440">
        <v>0.69583033592772403</v>
      </c>
      <c r="G440">
        <v>22</v>
      </c>
      <c r="H440">
        <v>29.692273666666701</v>
      </c>
      <c r="I440">
        <v>13.1640111666667</v>
      </c>
      <c r="J440">
        <v>1.34492750000001</v>
      </c>
      <c r="K440">
        <v>16485.350892447801</v>
      </c>
      <c r="L440">
        <v>738.56015083333295</v>
      </c>
      <c r="M440">
        <v>1003.29706894487</v>
      </c>
      <c r="N440">
        <v>0.82153890848572197</v>
      </c>
      <c r="O440">
        <v>0.15979052692391801</v>
      </c>
      <c r="P440">
        <v>2.1885184953131201E-2</v>
      </c>
      <c r="Q440">
        <v>12135.4119517872</v>
      </c>
      <c r="R440">
        <v>57.593333333333298</v>
      </c>
      <c r="S440">
        <v>59910.644721611301</v>
      </c>
      <c r="T440">
        <v>13.346452135663901</v>
      </c>
      <c r="U440">
        <v>12.8237090664429</v>
      </c>
      <c r="V440">
        <v>7.9633333333333303</v>
      </c>
      <c r="W440">
        <v>92.745100565089999</v>
      </c>
      <c r="X440">
        <v>0.11329722994078099</v>
      </c>
      <c r="Y440">
        <v>0.17382060686221401</v>
      </c>
      <c r="Z440">
        <v>0.29362365659446599</v>
      </c>
      <c r="AA440">
        <v>283.26715582647898</v>
      </c>
      <c r="AB440">
        <v>5.55714920984434</v>
      </c>
      <c r="AC440">
        <v>1.1024906891725099</v>
      </c>
      <c r="AD440">
        <v>2.50416207332511</v>
      </c>
      <c r="AE440">
        <v>1.1992647844862201</v>
      </c>
      <c r="AF440">
        <v>19.3333333333333</v>
      </c>
      <c r="AG440">
        <v>7.1978040733058496E-2</v>
      </c>
      <c r="AH440">
        <v>14.151666666666699</v>
      </c>
      <c r="AI440">
        <v>3.2779854129938002</v>
      </c>
      <c r="AJ440">
        <v>231580.191666667</v>
      </c>
      <c r="AK440">
        <v>0.56014269603807998</v>
      </c>
      <c r="AL440">
        <v>12175423.241666701</v>
      </c>
      <c r="AM440">
        <v>738.56015083333295</v>
      </c>
    </row>
    <row r="441" spans="1:39" ht="14.5" x14ac:dyDescent="0.35">
      <c r="A441" t="s">
        <v>617</v>
      </c>
      <c r="B441">
        <v>573875.6</v>
      </c>
      <c r="C441">
        <v>0.37256034559656098</v>
      </c>
      <c r="D441">
        <v>454050.7</v>
      </c>
      <c r="E441">
        <v>5.46157875844134E-3</v>
      </c>
      <c r="F441">
        <v>0.73762887442056901</v>
      </c>
      <c r="G441">
        <v>55</v>
      </c>
      <c r="H441">
        <v>466.78695570000002</v>
      </c>
      <c r="I441">
        <v>223.89708275000001</v>
      </c>
      <c r="J441">
        <v>-194.8951276</v>
      </c>
      <c r="K441">
        <v>16916.262601735201</v>
      </c>
      <c r="L441">
        <v>2962.2405500999998</v>
      </c>
      <c r="M441">
        <v>4354.1308342162702</v>
      </c>
      <c r="N441">
        <v>0.99511674462105604</v>
      </c>
      <c r="O441">
        <v>0.19669851220567799</v>
      </c>
      <c r="P441">
        <v>4.8553864217794403E-2</v>
      </c>
      <c r="Q441">
        <v>11508.6204211453</v>
      </c>
      <c r="R441">
        <v>217.173</v>
      </c>
      <c r="S441">
        <v>61683.891947894102</v>
      </c>
      <c r="T441">
        <v>13.1795849391959</v>
      </c>
      <c r="U441">
        <v>13.6400038222984</v>
      </c>
      <c r="V441">
        <v>32.484499999999997</v>
      </c>
      <c r="W441">
        <v>91.189353386999997</v>
      </c>
      <c r="X441">
        <v>0.114654279002234</v>
      </c>
      <c r="Y441">
        <v>0.16603259923071101</v>
      </c>
      <c r="Z441">
        <v>0.28559575750253502</v>
      </c>
      <c r="AA441">
        <v>204.03695776144701</v>
      </c>
      <c r="AB441">
        <v>8.7705552578806394</v>
      </c>
      <c r="AC441">
        <v>1.5372302591691001</v>
      </c>
      <c r="AD441">
        <v>3.9072404145851798</v>
      </c>
      <c r="AE441">
        <v>0.98382560533334795</v>
      </c>
      <c r="AF441">
        <v>15.15</v>
      </c>
      <c r="AG441">
        <v>0.100937010515607</v>
      </c>
      <c r="AH441">
        <v>111.53749999999999</v>
      </c>
      <c r="AI441">
        <v>3.4697198455403702</v>
      </c>
      <c r="AJ441">
        <v>542128.90749999997</v>
      </c>
      <c r="AK441">
        <v>0.64900086071732599</v>
      </c>
      <c r="AL441">
        <v>50110039.034999996</v>
      </c>
      <c r="AM441">
        <v>2962.2405500999998</v>
      </c>
    </row>
    <row r="442" spans="1:39" ht="14.5" x14ac:dyDescent="0.35">
      <c r="A442" t="s">
        <v>618</v>
      </c>
      <c r="B442">
        <v>2044328.5</v>
      </c>
      <c r="C442">
        <v>0.47259465246683302</v>
      </c>
      <c r="D442">
        <v>1856425.7</v>
      </c>
      <c r="E442">
        <v>2.8020993668406999E-3</v>
      </c>
      <c r="F442">
        <v>0.75720727436388002</v>
      </c>
      <c r="G442">
        <v>117.6</v>
      </c>
      <c r="H442">
        <v>259.98198155</v>
      </c>
      <c r="I442">
        <v>46.315047900000003</v>
      </c>
      <c r="J442">
        <v>-46.438886250000003</v>
      </c>
      <c r="K442">
        <v>13500.821887128501</v>
      </c>
      <c r="L442">
        <v>3666.1846203</v>
      </c>
      <c r="M442">
        <v>4735.7543182105901</v>
      </c>
      <c r="N442">
        <v>0.52657687706464396</v>
      </c>
      <c r="O442">
        <v>0.17541480115024199</v>
      </c>
      <c r="P442">
        <v>2.4232551385459201E-2</v>
      </c>
      <c r="Q442">
        <v>10451.662446607301</v>
      </c>
      <c r="R442">
        <v>241.90199999999999</v>
      </c>
      <c r="S442">
        <v>66898.621307388894</v>
      </c>
      <c r="T442">
        <v>14.784292812792</v>
      </c>
      <c r="U442">
        <v>15.1556606406727</v>
      </c>
      <c r="V442">
        <v>25.076499999999999</v>
      </c>
      <c r="W442">
        <v>146.20001277291499</v>
      </c>
      <c r="X442">
        <v>0.113005589605606</v>
      </c>
      <c r="Y442">
        <v>0.15604281311978299</v>
      </c>
      <c r="Z442">
        <v>0.27866834755521702</v>
      </c>
      <c r="AA442">
        <v>167.44811393316201</v>
      </c>
      <c r="AB442">
        <v>7.23852211377275</v>
      </c>
      <c r="AC442">
        <v>1.2309257142540699</v>
      </c>
      <c r="AD442">
        <v>3.6009484811507901</v>
      </c>
      <c r="AE442">
        <v>1.0108078315131599</v>
      </c>
      <c r="AF442">
        <v>20.3</v>
      </c>
      <c r="AG442">
        <v>6.4761041953172394E-2</v>
      </c>
      <c r="AH442">
        <v>87.611000000000004</v>
      </c>
      <c r="AI442">
        <v>2.9969150215789502</v>
      </c>
      <c r="AJ442">
        <v>863164.36399999994</v>
      </c>
      <c r="AK442">
        <v>0.56696741640144999</v>
      </c>
      <c r="AL442">
        <v>49496505.564000003</v>
      </c>
      <c r="AM442">
        <v>3666.1846203</v>
      </c>
    </row>
    <row r="443" spans="1:39" ht="14.5" x14ac:dyDescent="0.35">
      <c r="A443" t="s">
        <v>619</v>
      </c>
      <c r="B443">
        <v>277149.95</v>
      </c>
      <c r="C443">
        <v>0.38057608293876999</v>
      </c>
      <c r="D443">
        <v>197175.95</v>
      </c>
      <c r="E443">
        <v>8.8850128120644307E-3</v>
      </c>
      <c r="F443">
        <v>0.72267470583743199</v>
      </c>
      <c r="G443">
        <v>54.842105263157897</v>
      </c>
      <c r="H443">
        <v>40.695356199999999</v>
      </c>
      <c r="I443">
        <v>3.2765</v>
      </c>
      <c r="J443">
        <v>10.441272</v>
      </c>
      <c r="K443">
        <v>13051.6616084209</v>
      </c>
      <c r="L443">
        <v>1200.6614523999999</v>
      </c>
      <c r="M443">
        <v>1465.2607975865899</v>
      </c>
      <c r="N443">
        <v>0.38737207804940099</v>
      </c>
      <c r="O443">
        <v>0.15289629560693299</v>
      </c>
      <c r="P443">
        <v>1.7831623941290101E-3</v>
      </c>
      <c r="Q443">
        <v>10694.7698381141</v>
      </c>
      <c r="R443">
        <v>83.909499999999994</v>
      </c>
      <c r="S443">
        <v>59068.412736340899</v>
      </c>
      <c r="T443">
        <v>15.6960773213998</v>
      </c>
      <c r="U443">
        <v>14.3090049684481</v>
      </c>
      <c r="V443">
        <v>10.9275</v>
      </c>
      <c r="W443">
        <v>109.875218705102</v>
      </c>
      <c r="X443">
        <v>0.11773700385493201</v>
      </c>
      <c r="Y443">
        <v>0.177982254924344</v>
      </c>
      <c r="Z443">
        <v>0.30243272190123199</v>
      </c>
      <c r="AA443">
        <v>214.070335552317</v>
      </c>
      <c r="AB443">
        <v>5.9163750924030998</v>
      </c>
      <c r="AC443">
        <v>1.3275500941539</v>
      </c>
      <c r="AD443">
        <v>2.8734301996685199</v>
      </c>
      <c r="AE443">
        <v>1.09078075712518</v>
      </c>
      <c r="AF443">
        <v>50.1</v>
      </c>
      <c r="AG443">
        <v>2.2462953514558098E-2</v>
      </c>
      <c r="AH443">
        <v>13.301500000000001</v>
      </c>
      <c r="AI443">
        <v>3.0477612623712802</v>
      </c>
      <c r="AJ443">
        <v>252837.47649999999</v>
      </c>
      <c r="AK443">
        <v>0.57923951349098501</v>
      </c>
      <c r="AL443">
        <v>15670626.982999999</v>
      </c>
      <c r="AM443">
        <v>1200.6614523999999</v>
      </c>
    </row>
    <row r="444" spans="1:39" ht="14.5" x14ac:dyDescent="0.35">
      <c r="A444" t="s">
        <v>620</v>
      </c>
      <c r="B444">
        <v>2327417.2105263202</v>
      </c>
      <c r="C444">
        <v>0.46818290656192901</v>
      </c>
      <c r="D444">
        <v>2388359.9473684202</v>
      </c>
      <c r="E444">
        <v>4.9057102828417099E-3</v>
      </c>
      <c r="F444">
        <v>0.76482309559539297</v>
      </c>
      <c r="G444">
        <v>154.75</v>
      </c>
      <c r="H444">
        <v>162.27499614999999</v>
      </c>
      <c r="I444">
        <v>10.9526433</v>
      </c>
      <c r="J444">
        <v>-53.629349150000003</v>
      </c>
      <c r="K444">
        <v>12833.356075748699</v>
      </c>
      <c r="L444">
        <v>4518.8094629500001</v>
      </c>
      <c r="M444">
        <v>5618.1876942588797</v>
      </c>
      <c r="N444">
        <v>0.32684001081688102</v>
      </c>
      <c r="O444">
        <v>0.15552082276582899</v>
      </c>
      <c r="P444">
        <v>4.2181821365303497E-2</v>
      </c>
      <c r="Q444">
        <v>10322.0992306399</v>
      </c>
      <c r="R444">
        <v>277.01499999999999</v>
      </c>
      <c r="S444">
        <v>69428.087534971099</v>
      </c>
      <c r="T444">
        <v>14.645055321914001</v>
      </c>
      <c r="U444">
        <v>16.312508214176098</v>
      </c>
      <c r="V444">
        <v>30.809000000000001</v>
      </c>
      <c r="W444">
        <v>146.67173432925401</v>
      </c>
      <c r="X444">
        <v>0.119212102786246</v>
      </c>
      <c r="Y444">
        <v>0.14961709629337899</v>
      </c>
      <c r="Z444">
        <v>0.27554781819011698</v>
      </c>
      <c r="AA444">
        <v>145.99348687061499</v>
      </c>
      <c r="AB444">
        <v>7.1822388214335904</v>
      </c>
      <c r="AC444">
        <v>1.3686602325922499</v>
      </c>
      <c r="AD444">
        <v>3.6323028966598199</v>
      </c>
      <c r="AE444">
        <v>1.05780019584539</v>
      </c>
      <c r="AF444">
        <v>32.799999999999997</v>
      </c>
      <c r="AG444">
        <v>7.1989147554613303E-2</v>
      </c>
      <c r="AH444">
        <v>81.415999999999997</v>
      </c>
      <c r="AI444">
        <v>2.8872610348106802</v>
      </c>
      <c r="AJ444">
        <v>1114127.6429999999</v>
      </c>
      <c r="AK444">
        <v>0.57483153205820603</v>
      </c>
      <c r="AL444">
        <v>57991490.876500003</v>
      </c>
      <c r="AM444">
        <v>4518.8094629500001</v>
      </c>
    </row>
    <row r="445" spans="1:39" ht="14.5" x14ac:dyDescent="0.35">
      <c r="A445" t="s">
        <v>621</v>
      </c>
      <c r="B445">
        <v>-455202.25</v>
      </c>
      <c r="C445">
        <v>0.38003775169069198</v>
      </c>
      <c r="D445">
        <v>-604380.30000000005</v>
      </c>
      <c r="E445">
        <v>3.437905985361E-3</v>
      </c>
      <c r="F445">
        <v>0.73129843437487596</v>
      </c>
      <c r="G445">
        <v>50.7</v>
      </c>
      <c r="H445">
        <v>282.52467055</v>
      </c>
      <c r="I445">
        <v>116.86979955</v>
      </c>
      <c r="J445">
        <v>-144.00054355</v>
      </c>
      <c r="K445">
        <v>15948.626233421401</v>
      </c>
      <c r="L445">
        <v>2560.2355922000002</v>
      </c>
      <c r="M445">
        <v>3723.1658650668001</v>
      </c>
      <c r="N445">
        <v>0.98224198677711105</v>
      </c>
      <c r="O445">
        <v>0.19267976679681401</v>
      </c>
      <c r="P445">
        <v>3.8118089502122803E-2</v>
      </c>
      <c r="Q445">
        <v>10967.0753357015</v>
      </c>
      <c r="R445">
        <v>184.08349999999999</v>
      </c>
      <c r="S445">
        <v>62779.2620061005</v>
      </c>
      <c r="T445">
        <v>13.6660808817738</v>
      </c>
      <c r="U445">
        <v>13.908012354176201</v>
      </c>
      <c r="V445">
        <v>25.984500000000001</v>
      </c>
      <c r="W445">
        <v>98.5293383440128</v>
      </c>
      <c r="X445">
        <v>0.111908677557551</v>
      </c>
      <c r="Y445">
        <v>0.17565912917947199</v>
      </c>
      <c r="Z445">
        <v>0.29158008879573699</v>
      </c>
      <c r="AA445">
        <v>211.48709972222801</v>
      </c>
      <c r="AB445">
        <v>8.6627783065980495</v>
      </c>
      <c r="AC445">
        <v>1.49155941618981</v>
      </c>
      <c r="AD445">
        <v>3.9906716205244801</v>
      </c>
      <c r="AE445">
        <v>0.96353123060771095</v>
      </c>
      <c r="AF445">
        <v>14.15</v>
      </c>
      <c r="AG445">
        <v>7.9522416688013506E-2</v>
      </c>
      <c r="AH445">
        <v>90.307500000000005</v>
      </c>
      <c r="AI445">
        <v>3.5277308405484402</v>
      </c>
      <c r="AJ445">
        <v>459753.81099999999</v>
      </c>
      <c r="AK445">
        <v>0.65993915847812901</v>
      </c>
      <c r="AL445">
        <v>40832240.5295</v>
      </c>
      <c r="AM445">
        <v>2560.2355922000002</v>
      </c>
    </row>
    <row r="446" spans="1:39" ht="14.5" x14ac:dyDescent="0.35">
      <c r="A446" t="s">
        <v>622</v>
      </c>
      <c r="B446">
        <v>823013.25</v>
      </c>
      <c r="C446">
        <v>0.51782294581232502</v>
      </c>
      <c r="D446">
        <v>867122.8</v>
      </c>
      <c r="E446">
        <v>1.75363238419681E-3</v>
      </c>
      <c r="F446">
        <v>0.73611874279021905</v>
      </c>
      <c r="G446">
        <v>69.900000000000006</v>
      </c>
      <c r="H446">
        <v>49.376779800000001</v>
      </c>
      <c r="I446">
        <v>3.7505000000000002</v>
      </c>
      <c r="J446">
        <v>55.891859650000001</v>
      </c>
      <c r="K446">
        <v>12487.9267403267</v>
      </c>
      <c r="L446">
        <v>1580.7336226</v>
      </c>
      <c r="M446">
        <v>1873.68443749926</v>
      </c>
      <c r="N446">
        <v>0.26627317403908302</v>
      </c>
      <c r="O446">
        <v>0.14030863371223601</v>
      </c>
      <c r="P446">
        <v>4.3060968987324701E-3</v>
      </c>
      <c r="Q446">
        <v>10535.437707614399</v>
      </c>
      <c r="R446">
        <v>103.02800000000001</v>
      </c>
      <c r="S446">
        <v>62579.978801879101</v>
      </c>
      <c r="T446">
        <v>15.031350700780401</v>
      </c>
      <c r="U446">
        <v>15.342757528050599</v>
      </c>
      <c r="V446">
        <v>12.180999999999999</v>
      </c>
      <c r="W446">
        <v>129.770431212544</v>
      </c>
      <c r="X446">
        <v>0.11676470899637401</v>
      </c>
      <c r="Y446">
        <v>0.16094320447390001</v>
      </c>
      <c r="Z446">
        <v>0.282818215803807</v>
      </c>
      <c r="AA446">
        <v>148.38176821608101</v>
      </c>
      <c r="AB446">
        <v>8.1635289608425996</v>
      </c>
      <c r="AC446">
        <v>1.6495993128177699</v>
      </c>
      <c r="AD446">
        <v>3.8272079715355298</v>
      </c>
      <c r="AE446">
        <v>1.1621187232713901</v>
      </c>
      <c r="AF446">
        <v>63.85</v>
      </c>
      <c r="AG446">
        <v>1.9471540020021699E-2</v>
      </c>
      <c r="AH446">
        <v>14.5094444444444</v>
      </c>
      <c r="AI446">
        <v>3.0406733860319402</v>
      </c>
      <c r="AJ446">
        <v>373536.88050000003</v>
      </c>
      <c r="AK446">
        <v>0.597072100542821</v>
      </c>
      <c r="AL446">
        <v>19740085.675000001</v>
      </c>
      <c r="AM446">
        <v>1580.7336226</v>
      </c>
    </row>
    <row r="447" spans="1:39" ht="14.5" x14ac:dyDescent="0.35">
      <c r="A447" t="s">
        <v>623</v>
      </c>
      <c r="B447">
        <v>3224019.85</v>
      </c>
      <c r="C447">
        <v>0.38885592658558898</v>
      </c>
      <c r="D447">
        <v>3056296.35</v>
      </c>
      <c r="E447">
        <v>3.5058607245763399E-3</v>
      </c>
      <c r="F447">
        <v>0.77080313608460105</v>
      </c>
      <c r="G447">
        <v>137.65</v>
      </c>
      <c r="H447">
        <v>358.01323465000002</v>
      </c>
      <c r="I447">
        <v>90.578701249999995</v>
      </c>
      <c r="J447">
        <v>-3.9273686999999899</v>
      </c>
      <c r="K447">
        <v>13949.554300231601</v>
      </c>
      <c r="L447">
        <v>5550.7884296499997</v>
      </c>
      <c r="M447">
        <v>7081.6853769865602</v>
      </c>
      <c r="N447">
        <v>0.43742656214931602</v>
      </c>
      <c r="O447">
        <v>0.16260454308234401</v>
      </c>
      <c r="P447">
        <v>5.6632136908850099E-2</v>
      </c>
      <c r="Q447">
        <v>10933.9825884003</v>
      </c>
      <c r="R447">
        <v>360.12599999999998</v>
      </c>
      <c r="S447">
        <v>70280.699251095401</v>
      </c>
      <c r="T447">
        <v>14.726234706741501</v>
      </c>
      <c r="U447">
        <v>15.4134620373147</v>
      </c>
      <c r="V447">
        <v>38.996000000000002</v>
      </c>
      <c r="W447">
        <v>142.34250768412099</v>
      </c>
      <c r="X447">
        <v>0.11831832922249801</v>
      </c>
      <c r="Y447">
        <v>0.15263868269959899</v>
      </c>
      <c r="Z447">
        <v>0.27654894007340602</v>
      </c>
      <c r="AA447">
        <v>209.81427499182001</v>
      </c>
      <c r="AB447">
        <v>5.3614140335769704</v>
      </c>
      <c r="AC447">
        <v>0.959932533348548</v>
      </c>
      <c r="AD447">
        <v>2.6229129006251002</v>
      </c>
      <c r="AE447">
        <v>0.94883415944762595</v>
      </c>
      <c r="AF447">
        <v>26.2</v>
      </c>
      <c r="AG447">
        <v>9.1219483799114806E-2</v>
      </c>
      <c r="AH447">
        <v>115.6925</v>
      </c>
      <c r="AI447">
        <v>2.9997770446144498</v>
      </c>
      <c r="AJ447">
        <v>1377962.7375</v>
      </c>
      <c r="AK447">
        <v>0.584066377232345</v>
      </c>
      <c r="AL447">
        <v>77431024.608500004</v>
      </c>
      <c r="AM447">
        <v>5550.7884296499997</v>
      </c>
    </row>
    <row r="448" spans="1:39" ht="14.5" x14ac:dyDescent="0.35">
      <c r="A448" t="s">
        <v>624</v>
      </c>
      <c r="B448">
        <v>1078293.3</v>
      </c>
      <c r="C448">
        <v>0.50014783803284502</v>
      </c>
      <c r="D448">
        <v>1102517.6499999999</v>
      </c>
      <c r="E448">
        <v>7.3033610941389097E-3</v>
      </c>
      <c r="F448">
        <v>0.74294947564945701</v>
      </c>
      <c r="G448">
        <v>43.9</v>
      </c>
      <c r="H448">
        <v>41.226433550000003</v>
      </c>
      <c r="I448">
        <v>5.1390724499999996</v>
      </c>
      <c r="J448">
        <v>-11.8519063</v>
      </c>
      <c r="K448">
        <v>14902.278525515399</v>
      </c>
      <c r="L448">
        <v>1437.0885262500001</v>
      </c>
      <c r="M448">
        <v>2027.14903635215</v>
      </c>
      <c r="N448">
        <v>0.94137706560093704</v>
      </c>
      <c r="O448">
        <v>0.18385186435900699</v>
      </c>
      <c r="P448">
        <v>6.1403284062299399E-4</v>
      </c>
      <c r="Q448">
        <v>10564.5382258316</v>
      </c>
      <c r="R448">
        <v>101.96250000000001</v>
      </c>
      <c r="S448">
        <v>60674.658879490002</v>
      </c>
      <c r="T448">
        <v>14.7922030158146</v>
      </c>
      <c r="U448">
        <v>14.0942849209268</v>
      </c>
      <c r="V448">
        <v>13.025499999999999</v>
      </c>
      <c r="W448">
        <v>110.32885695366799</v>
      </c>
      <c r="X448">
        <v>0.10440789105753399</v>
      </c>
      <c r="Y448">
        <v>0.213617209989589</v>
      </c>
      <c r="Z448">
        <v>0.32295712969205498</v>
      </c>
      <c r="AA448">
        <v>192.319258661954</v>
      </c>
      <c r="AB448">
        <v>7.9115153820937696</v>
      </c>
      <c r="AC448">
        <v>1.46153883170912</v>
      </c>
      <c r="AD448">
        <v>3.7572511377459601</v>
      </c>
      <c r="AE448">
        <v>1.3265549978298401</v>
      </c>
      <c r="AF448">
        <v>161.35</v>
      </c>
      <c r="AG448">
        <v>1.9580162748772001E-2</v>
      </c>
      <c r="AH448">
        <v>6.5404999999999998</v>
      </c>
      <c r="AI448">
        <v>3.3634469179268098</v>
      </c>
      <c r="AJ448">
        <v>196463.73699999999</v>
      </c>
      <c r="AK448">
        <v>0.62108715358774702</v>
      </c>
      <c r="AL448">
        <v>21415893.484000001</v>
      </c>
      <c r="AM448">
        <v>1437.0885262500001</v>
      </c>
    </row>
    <row r="449" spans="1:39" ht="14.5" x14ac:dyDescent="0.35">
      <c r="A449" t="s">
        <v>626</v>
      </c>
      <c r="B449">
        <v>451770.6</v>
      </c>
      <c r="C449">
        <v>0.56475685911115403</v>
      </c>
      <c r="D449">
        <v>472062.8</v>
      </c>
      <c r="E449">
        <v>3.9280144052051599E-3</v>
      </c>
      <c r="F449">
        <v>0.71250500896881597</v>
      </c>
      <c r="G449">
        <v>65.5555555555556</v>
      </c>
      <c r="H449">
        <v>32.867338599999997</v>
      </c>
      <c r="I449">
        <v>0.64249999999999996</v>
      </c>
      <c r="J449">
        <v>15.178632199999999</v>
      </c>
      <c r="K449">
        <v>13463.6636503678</v>
      </c>
      <c r="L449">
        <v>1003.12649025</v>
      </c>
      <c r="M449">
        <v>1208.6644345603099</v>
      </c>
      <c r="N449">
        <v>0.28440935911172799</v>
      </c>
      <c r="O449">
        <v>0.15986425077861699</v>
      </c>
      <c r="P449">
        <v>3.1780287241796302E-3</v>
      </c>
      <c r="Q449">
        <v>11174.116882501899</v>
      </c>
      <c r="R449">
        <v>71.024500000000003</v>
      </c>
      <c r="S449">
        <v>58768.7033699639</v>
      </c>
      <c r="T449">
        <v>14.1669423931179</v>
      </c>
      <c r="U449">
        <v>14.123668455955301</v>
      </c>
      <c r="V449">
        <v>10.2575</v>
      </c>
      <c r="W449">
        <v>97.794442139897697</v>
      </c>
      <c r="X449">
        <v>0.116514799391742</v>
      </c>
      <c r="Y449">
        <v>0.180512040966786</v>
      </c>
      <c r="Z449">
        <v>0.30134762150207101</v>
      </c>
      <c r="AA449">
        <v>173.51660203552299</v>
      </c>
      <c r="AB449">
        <v>8.3635834035681</v>
      </c>
      <c r="AC449">
        <v>1.6122266258989</v>
      </c>
      <c r="AD449">
        <v>3.4784863215999602</v>
      </c>
      <c r="AE449">
        <v>1.3907614715305301</v>
      </c>
      <c r="AF449">
        <v>101.75</v>
      </c>
      <c r="AG449">
        <v>1.7458020513249E-2</v>
      </c>
      <c r="AH449">
        <v>5.7534999999999998</v>
      </c>
      <c r="AI449">
        <v>3.0083282360844001</v>
      </c>
      <c r="AJ449">
        <v>234714.95</v>
      </c>
      <c r="AK449">
        <v>0.61128659619481895</v>
      </c>
      <c r="AL449">
        <v>13505757.6635</v>
      </c>
      <c r="AM449">
        <v>1003.12649025</v>
      </c>
    </row>
    <row r="450" spans="1:39" ht="14.5" x14ac:dyDescent="0.35">
      <c r="A450" t="s">
        <v>627</v>
      </c>
      <c r="B450">
        <v>723389.7</v>
      </c>
      <c r="C450">
        <v>0.47592032404921197</v>
      </c>
      <c r="D450">
        <v>668387</v>
      </c>
      <c r="E450">
        <v>4.8663957146619901E-3</v>
      </c>
      <c r="F450">
        <v>0.73130671469847097</v>
      </c>
      <c r="G450">
        <v>90.473684210526301</v>
      </c>
      <c r="H450">
        <v>42.036194100000003</v>
      </c>
      <c r="I450">
        <v>2.13006305</v>
      </c>
      <c r="J450">
        <v>44.007210999999998</v>
      </c>
      <c r="K450">
        <v>12990.695298601</v>
      </c>
      <c r="L450">
        <v>1451.9635312</v>
      </c>
      <c r="M450">
        <v>1752.9870107680199</v>
      </c>
      <c r="N450">
        <v>0.30438379622023898</v>
      </c>
      <c r="O450">
        <v>0.15226127041034301</v>
      </c>
      <c r="P450">
        <v>1.0998873702290099E-3</v>
      </c>
      <c r="Q450">
        <v>10759.929025507299</v>
      </c>
      <c r="R450">
        <v>93.905500000000004</v>
      </c>
      <c r="S450">
        <v>60834.622647235803</v>
      </c>
      <c r="T450">
        <v>15.6226206132761</v>
      </c>
      <c r="U450">
        <v>15.4619647539282</v>
      </c>
      <c r="V450">
        <v>14.076000000000001</v>
      </c>
      <c r="W450">
        <v>103.151714350668</v>
      </c>
      <c r="X450">
        <v>0.11711878134241401</v>
      </c>
      <c r="Y450">
        <v>0.164780984666731</v>
      </c>
      <c r="Z450">
        <v>0.30030486347179502</v>
      </c>
      <c r="AA450">
        <v>155.047041583712</v>
      </c>
      <c r="AB450">
        <v>8.25726829797002</v>
      </c>
      <c r="AC450">
        <v>1.73787444310912</v>
      </c>
      <c r="AD450">
        <v>3.4874166593188201</v>
      </c>
      <c r="AE450">
        <v>1.4567516686119699</v>
      </c>
      <c r="AF450">
        <v>126.9</v>
      </c>
      <c r="AG450">
        <v>1.9360340490976499E-2</v>
      </c>
      <c r="AH450">
        <v>6.5279999999999996</v>
      </c>
      <c r="AI450">
        <v>3.48958050529437</v>
      </c>
      <c r="AJ450">
        <v>321268.34649999999</v>
      </c>
      <c r="AK450">
        <v>0.60466681690074298</v>
      </c>
      <c r="AL450">
        <v>18862015.818500001</v>
      </c>
      <c r="AM450">
        <v>1451.9635312</v>
      </c>
    </row>
    <row r="451" spans="1:39" ht="14.5" x14ac:dyDescent="0.35">
      <c r="A451" t="s">
        <v>628</v>
      </c>
      <c r="B451">
        <v>269075.25</v>
      </c>
      <c r="C451">
        <v>0.55019441938732605</v>
      </c>
      <c r="D451">
        <v>228089.85</v>
      </c>
      <c r="E451">
        <v>1.5764150005414701E-2</v>
      </c>
      <c r="F451">
        <v>0.70916276570953396</v>
      </c>
      <c r="G451">
        <v>56.5</v>
      </c>
      <c r="H451">
        <v>30.153835050000001</v>
      </c>
      <c r="I451">
        <v>0.75600000000000001</v>
      </c>
      <c r="J451">
        <v>41.015549499999999</v>
      </c>
      <c r="K451">
        <v>13709.103779818999</v>
      </c>
      <c r="L451">
        <v>982.58777210000005</v>
      </c>
      <c r="M451">
        <v>1168.4102031628199</v>
      </c>
      <c r="N451">
        <v>0.310218557776819</v>
      </c>
      <c r="O451">
        <v>0.14535603638212599</v>
      </c>
      <c r="P451">
        <v>1.8432907994866299E-3</v>
      </c>
      <c r="Q451">
        <v>11528.8258387648</v>
      </c>
      <c r="R451">
        <v>71.433499999999995</v>
      </c>
      <c r="S451">
        <v>58138.647287337197</v>
      </c>
      <c r="T451">
        <v>14.4190050886489</v>
      </c>
      <c r="U451">
        <v>13.755279695101001</v>
      </c>
      <c r="V451">
        <v>10.525499999999999</v>
      </c>
      <c r="W451">
        <v>93.353073212674005</v>
      </c>
      <c r="X451">
        <v>0.114826978443894</v>
      </c>
      <c r="Y451">
        <v>0.17793016163338701</v>
      </c>
      <c r="Z451">
        <v>0.29725238477181398</v>
      </c>
      <c r="AA451">
        <v>179.33507316440199</v>
      </c>
      <c r="AB451">
        <v>8.4699156983516204</v>
      </c>
      <c r="AC451">
        <v>1.5730665738998599</v>
      </c>
      <c r="AD451">
        <v>3.3547264764776799</v>
      </c>
      <c r="AE451">
        <v>1.34236154931587</v>
      </c>
      <c r="AF451">
        <v>87.75</v>
      </c>
      <c r="AG451">
        <v>1.5811917888254399E-2</v>
      </c>
      <c r="AH451">
        <v>6.0434999999999999</v>
      </c>
      <c r="AI451">
        <v>3.00537500081052</v>
      </c>
      <c r="AJ451">
        <v>236173.22349999999</v>
      </c>
      <c r="AK451">
        <v>0.62630819887217903</v>
      </c>
      <c r="AL451">
        <v>13470397.740499999</v>
      </c>
      <c r="AM451">
        <v>982.58777210000005</v>
      </c>
    </row>
    <row r="452" spans="1:39" ht="14.5" x14ac:dyDescent="0.35">
      <c r="A452" t="s">
        <v>629</v>
      </c>
      <c r="B452">
        <v>696775.05</v>
      </c>
      <c r="C452">
        <v>0.48316488736102697</v>
      </c>
      <c r="D452">
        <v>533236.85</v>
      </c>
      <c r="E452">
        <v>2.95251427188397E-3</v>
      </c>
      <c r="F452">
        <v>0.71604285209713003</v>
      </c>
      <c r="G452">
        <v>98.5</v>
      </c>
      <c r="H452">
        <v>51.336312100000001</v>
      </c>
      <c r="I452">
        <v>0.90206304999999998</v>
      </c>
      <c r="J452">
        <v>73.597195999999997</v>
      </c>
      <c r="K452">
        <v>12968.1228455281</v>
      </c>
      <c r="L452">
        <v>1691.1610805</v>
      </c>
      <c r="M452">
        <v>2020.9345588567201</v>
      </c>
      <c r="N452">
        <v>0.28224643601594501</v>
      </c>
      <c r="O452">
        <v>0.148221865581184</v>
      </c>
      <c r="P452">
        <v>1.6586635550829201E-3</v>
      </c>
      <c r="Q452">
        <v>10852.001390835199</v>
      </c>
      <c r="R452">
        <v>106.3165</v>
      </c>
      <c r="S452">
        <v>62515.5609759539</v>
      </c>
      <c r="T452">
        <v>15.7576669660871</v>
      </c>
      <c r="U452">
        <v>15.9068543499833</v>
      </c>
      <c r="V452">
        <v>15.3995</v>
      </c>
      <c r="W452">
        <v>109.819220137017</v>
      </c>
      <c r="X452">
        <v>0.11807345104142999</v>
      </c>
      <c r="Y452">
        <v>0.159173583473527</v>
      </c>
      <c r="Z452">
        <v>0.29601491259250801</v>
      </c>
      <c r="AA452">
        <v>137.14391412758201</v>
      </c>
      <c r="AB452">
        <v>9.0073072396725795</v>
      </c>
      <c r="AC452">
        <v>1.9463267559153501</v>
      </c>
      <c r="AD452">
        <v>4.2271469753369999</v>
      </c>
      <c r="AE452">
        <v>1.25198239591233</v>
      </c>
      <c r="AF452">
        <v>123</v>
      </c>
      <c r="AG452">
        <v>2.1811995246235699E-2</v>
      </c>
      <c r="AH452">
        <v>7.8869999999999996</v>
      </c>
      <c r="AI452">
        <v>2.9705208775386298</v>
      </c>
      <c r="AJ452">
        <v>394401.05699999997</v>
      </c>
      <c r="AK452">
        <v>0.59762212448678498</v>
      </c>
      <c r="AL452">
        <v>21931184.6435</v>
      </c>
      <c r="AM452">
        <v>1691.1610805</v>
      </c>
    </row>
    <row r="453" spans="1:39" ht="14.5" x14ac:dyDescent="0.35">
      <c r="A453" t="s">
        <v>630</v>
      </c>
      <c r="B453">
        <v>931500</v>
      </c>
      <c r="C453">
        <v>0.56562234122678101</v>
      </c>
      <c r="D453">
        <v>1090123.2</v>
      </c>
      <c r="E453">
        <v>2.9905884872126198E-3</v>
      </c>
      <c r="F453">
        <v>0.71963692224086095</v>
      </c>
      <c r="G453">
        <v>76.2</v>
      </c>
      <c r="H453">
        <v>48.175533850000001</v>
      </c>
      <c r="I453">
        <v>1.7468766</v>
      </c>
      <c r="J453">
        <v>3.3420553999999898</v>
      </c>
      <c r="K453">
        <v>13289.335443842399</v>
      </c>
      <c r="L453">
        <v>1633.9404760499999</v>
      </c>
      <c r="M453">
        <v>1996.12315029759</v>
      </c>
      <c r="N453">
        <v>0.42015252707344802</v>
      </c>
      <c r="O453">
        <v>0.154681664543247</v>
      </c>
      <c r="P453">
        <v>1.3170918595532401E-3</v>
      </c>
      <c r="Q453">
        <v>10878.077877240599</v>
      </c>
      <c r="R453">
        <v>114.7045</v>
      </c>
      <c r="S453">
        <v>58646.183484518901</v>
      </c>
      <c r="T453">
        <v>14.8041271266602</v>
      </c>
      <c r="U453">
        <v>14.244780946257601</v>
      </c>
      <c r="V453">
        <v>13.686999999999999</v>
      </c>
      <c r="W453">
        <v>119.379007529042</v>
      </c>
      <c r="X453">
        <v>0.11152152923254</v>
      </c>
      <c r="Y453">
        <v>0.196956812394942</v>
      </c>
      <c r="Z453">
        <v>0.31253516037962698</v>
      </c>
      <c r="AA453">
        <v>163.75324188481201</v>
      </c>
      <c r="AB453">
        <v>8.3327908954543606</v>
      </c>
      <c r="AC453">
        <v>1.5948143568403801</v>
      </c>
      <c r="AD453">
        <v>4.2112500548935996</v>
      </c>
      <c r="AE453">
        <v>1.39970236238588</v>
      </c>
      <c r="AF453">
        <v>168.35</v>
      </c>
      <c r="AG453">
        <v>1.01929318807616E-2</v>
      </c>
      <c r="AH453">
        <v>6.2264999999999997</v>
      </c>
      <c r="AI453">
        <v>3.15609483051534</v>
      </c>
      <c r="AJ453">
        <v>342118.33100000001</v>
      </c>
      <c r="AK453">
        <v>0.59213244353037298</v>
      </c>
      <c r="AL453">
        <v>21713983.081500001</v>
      </c>
      <c r="AM453">
        <v>1633.9404760499999</v>
      </c>
    </row>
    <row r="454" spans="1:39" ht="14.5" x14ac:dyDescent="0.35">
      <c r="A454" t="s">
        <v>631</v>
      </c>
      <c r="B454">
        <v>273974.09999999998</v>
      </c>
      <c r="C454">
        <v>0.35920416325854498</v>
      </c>
      <c r="D454">
        <v>293999.05</v>
      </c>
      <c r="E454">
        <v>6.0460461067165404E-3</v>
      </c>
      <c r="F454">
        <v>0.75169023009839397</v>
      </c>
      <c r="G454">
        <v>46.894736842105303</v>
      </c>
      <c r="H454">
        <v>65.631845549999994</v>
      </c>
      <c r="I454">
        <v>3.7349361000000001</v>
      </c>
      <c r="J454">
        <v>-55.486296350000003</v>
      </c>
      <c r="K454">
        <v>14055.410702208501</v>
      </c>
      <c r="L454">
        <v>1851.9662197</v>
      </c>
      <c r="M454">
        <v>2558.4370283354601</v>
      </c>
      <c r="N454">
        <v>0.82911523793816</v>
      </c>
      <c r="O454">
        <v>0.182285244600566</v>
      </c>
      <c r="P454">
        <v>3.0379252008772501E-3</v>
      </c>
      <c r="Q454">
        <v>10174.237448961299</v>
      </c>
      <c r="R454">
        <v>127.592</v>
      </c>
      <c r="S454">
        <v>62142.952050285297</v>
      </c>
      <c r="T454">
        <v>14.6635368988651</v>
      </c>
      <c r="U454">
        <v>14.514751862969501</v>
      </c>
      <c r="V454">
        <v>15.4655</v>
      </c>
      <c r="W454">
        <v>119.74822797193799</v>
      </c>
      <c r="X454">
        <v>0.107810787983888</v>
      </c>
      <c r="Y454">
        <v>0.19116285770805799</v>
      </c>
      <c r="Z454">
        <v>0.303731784289893</v>
      </c>
      <c r="AA454">
        <v>176.745259453503</v>
      </c>
      <c r="AB454">
        <v>8.1020651597603308</v>
      </c>
      <c r="AC454">
        <v>1.56802120972577</v>
      </c>
      <c r="AD454">
        <v>3.5104390237568799</v>
      </c>
      <c r="AE454">
        <v>1.2278877819488301</v>
      </c>
      <c r="AF454">
        <v>99.35</v>
      </c>
      <c r="AG454">
        <v>1.8164904990547098E-2</v>
      </c>
      <c r="AH454">
        <v>11.8665</v>
      </c>
      <c r="AI454">
        <v>3.2244544359481599</v>
      </c>
      <c r="AJ454">
        <v>341932.10649999999</v>
      </c>
      <c r="AK454">
        <v>0.60873440539221901</v>
      </c>
      <c r="AL454">
        <v>26030145.824499998</v>
      </c>
      <c r="AM454">
        <v>1851.9662197</v>
      </c>
    </row>
    <row r="455" spans="1:39" ht="14.5" x14ac:dyDescent="0.35">
      <c r="A455" t="s">
        <v>632</v>
      </c>
      <c r="B455">
        <v>919877</v>
      </c>
      <c r="C455">
        <v>0.48652715232042798</v>
      </c>
      <c r="D455">
        <v>755683.3</v>
      </c>
      <c r="E455">
        <v>2.9620746490059002E-4</v>
      </c>
      <c r="F455">
        <v>0.72494682490219398</v>
      </c>
      <c r="G455">
        <v>101.055555555556</v>
      </c>
      <c r="H455">
        <v>49.439689899999998</v>
      </c>
      <c r="I455">
        <v>0.80206305</v>
      </c>
      <c r="J455">
        <v>68.062084049999996</v>
      </c>
      <c r="K455">
        <v>12961.719387674</v>
      </c>
      <c r="L455">
        <v>1701.0900987</v>
      </c>
      <c r="M455">
        <v>2042.4891319844801</v>
      </c>
      <c r="N455">
        <v>0.28634074469203202</v>
      </c>
      <c r="O455">
        <v>0.14884267011694199</v>
      </c>
      <c r="P455">
        <v>2.2395326696166098E-3</v>
      </c>
      <c r="Q455">
        <v>10795.1871896019</v>
      </c>
      <c r="R455">
        <v>108.9875</v>
      </c>
      <c r="S455">
        <v>62427.172854685203</v>
      </c>
      <c r="T455">
        <v>15.7885078564056</v>
      </c>
      <c r="U455">
        <v>15.608121102878799</v>
      </c>
      <c r="V455">
        <v>15.5825</v>
      </c>
      <c r="W455">
        <v>109.16669974009299</v>
      </c>
      <c r="X455">
        <v>0.11771334252431501</v>
      </c>
      <c r="Y455">
        <v>0.16965299445995599</v>
      </c>
      <c r="Z455">
        <v>0.29269054287781698</v>
      </c>
      <c r="AA455">
        <v>153.39875306982199</v>
      </c>
      <c r="AB455">
        <v>7.8729302523787599</v>
      </c>
      <c r="AC455">
        <v>1.6467124368305801</v>
      </c>
      <c r="AD455">
        <v>3.8321079625561101</v>
      </c>
      <c r="AE455">
        <v>1.3353559966217099</v>
      </c>
      <c r="AF455">
        <v>130.75</v>
      </c>
      <c r="AG455">
        <v>2.2048050256707901E-2</v>
      </c>
      <c r="AH455">
        <v>8.1635000000000009</v>
      </c>
      <c r="AI455">
        <v>3.10913429730503</v>
      </c>
      <c r="AJ455">
        <v>408231.14049999998</v>
      </c>
      <c r="AK455">
        <v>0.60329598891770497</v>
      </c>
      <c r="AL455">
        <v>22049052.512499999</v>
      </c>
      <c r="AM455">
        <v>1701.0900987</v>
      </c>
    </row>
    <row r="456" spans="1:39" ht="14.5" x14ac:dyDescent="0.35">
      <c r="A456" t="s">
        <v>633</v>
      </c>
      <c r="B456">
        <v>628448</v>
      </c>
      <c r="C456">
        <v>0.46287609402048702</v>
      </c>
      <c r="D456">
        <v>690188.05</v>
      </c>
      <c r="E456">
        <v>3.3643362310708399E-3</v>
      </c>
      <c r="F456">
        <v>0.73530747901386095</v>
      </c>
      <c r="G456">
        <v>68.2</v>
      </c>
      <c r="H456">
        <v>47.548913550000002</v>
      </c>
      <c r="I456">
        <v>6.3002856999999999</v>
      </c>
      <c r="J456">
        <v>13.868002300000001</v>
      </c>
      <c r="K456">
        <v>13171.198734424501</v>
      </c>
      <c r="L456">
        <v>1528.2797287000001</v>
      </c>
      <c r="M456">
        <v>1867.5564189081799</v>
      </c>
      <c r="N456">
        <v>0.39963146505877001</v>
      </c>
      <c r="O456">
        <v>0.15436874589750599</v>
      </c>
      <c r="P456">
        <v>7.4656235607504298E-3</v>
      </c>
      <c r="Q456">
        <v>10778.4031714919</v>
      </c>
      <c r="R456">
        <v>103.3155</v>
      </c>
      <c r="S456">
        <v>62203.591445620397</v>
      </c>
      <c r="T456">
        <v>15.5499416834841</v>
      </c>
      <c r="U456">
        <v>14.792356700591901</v>
      </c>
      <c r="V456">
        <v>13.473000000000001</v>
      </c>
      <c r="W456">
        <v>113.43277137237401</v>
      </c>
      <c r="X456">
        <v>0.111653908505636</v>
      </c>
      <c r="Y456">
        <v>0.17412108800315801</v>
      </c>
      <c r="Z456">
        <v>0.29309825153247598</v>
      </c>
      <c r="AA456">
        <v>206.73712021866501</v>
      </c>
      <c r="AB456">
        <v>6.0801486791591701</v>
      </c>
      <c r="AC456">
        <v>1.2610425012141899</v>
      </c>
      <c r="AD456">
        <v>2.6762337065913302</v>
      </c>
      <c r="AE456">
        <v>1.0962723858463199</v>
      </c>
      <c r="AF456">
        <v>72.349999999999994</v>
      </c>
      <c r="AG456">
        <v>4.6891256479899501E-2</v>
      </c>
      <c r="AH456">
        <v>12.4345</v>
      </c>
      <c r="AI456">
        <v>3.1266262809369998</v>
      </c>
      <c r="AJ456">
        <v>299812.19699999999</v>
      </c>
      <c r="AK456">
        <v>0.64966382587572402</v>
      </c>
      <c r="AL456">
        <v>20129276.028499998</v>
      </c>
      <c r="AM456">
        <v>1528.2797287000001</v>
      </c>
    </row>
    <row r="457" spans="1:39" ht="14.5" x14ac:dyDescent="0.35">
      <c r="A457" t="s">
        <v>634</v>
      </c>
      <c r="B457">
        <v>117442.1</v>
      </c>
      <c r="C457">
        <v>0.60584771029821705</v>
      </c>
      <c r="D457">
        <v>171694.8</v>
      </c>
      <c r="E457">
        <v>1.27426756298759E-2</v>
      </c>
      <c r="F457">
        <v>0.71183577607079895</v>
      </c>
      <c r="G457">
        <v>34.799999999999997</v>
      </c>
      <c r="H457">
        <v>19.36876625</v>
      </c>
      <c r="I457">
        <v>0.2</v>
      </c>
      <c r="J457">
        <v>39.227708450000002</v>
      </c>
      <c r="K457">
        <v>14380.5032852731</v>
      </c>
      <c r="L457">
        <v>853.53181974999995</v>
      </c>
      <c r="M457">
        <v>1031.2606711631199</v>
      </c>
      <c r="N457">
        <v>0.36527337966300799</v>
      </c>
      <c r="O457">
        <v>0.15599543317435899</v>
      </c>
      <c r="P457">
        <v>7.1319045865015003E-4</v>
      </c>
      <c r="Q457">
        <v>11902.1480031391</v>
      </c>
      <c r="R457">
        <v>60.338500000000003</v>
      </c>
      <c r="S457">
        <v>58238.4714320044</v>
      </c>
      <c r="T457">
        <v>15.3724404816162</v>
      </c>
      <c r="U457">
        <v>14.145724864721499</v>
      </c>
      <c r="V457">
        <v>8.2565000000000008</v>
      </c>
      <c r="W457">
        <v>103.37695388481799</v>
      </c>
      <c r="X457">
        <v>0.113813109029304</v>
      </c>
      <c r="Y457">
        <v>0.18460961804548101</v>
      </c>
      <c r="Z457">
        <v>0.30443891280168001</v>
      </c>
      <c r="AA457">
        <v>197.97768060890101</v>
      </c>
      <c r="AB457">
        <v>8.8677574746161199</v>
      </c>
      <c r="AC457">
        <v>1.3764057604365001</v>
      </c>
      <c r="AD457">
        <v>3.2386967678175398</v>
      </c>
      <c r="AE457">
        <v>1.4598988693527299</v>
      </c>
      <c r="AF457">
        <v>120.2</v>
      </c>
      <c r="AG457">
        <v>1.4597568136173701E-2</v>
      </c>
      <c r="AH457">
        <v>4.165</v>
      </c>
      <c r="AI457">
        <v>2.9258778965265702</v>
      </c>
      <c r="AJ457">
        <v>198210.1085</v>
      </c>
      <c r="AK457">
        <v>0.607956570300762</v>
      </c>
      <c r="AL457">
        <v>12274217.138</v>
      </c>
      <c r="AM457">
        <v>853.53181974999995</v>
      </c>
    </row>
    <row r="458" spans="1:39" ht="14.5" x14ac:dyDescent="0.35">
      <c r="A458" t="s">
        <v>635</v>
      </c>
      <c r="B458">
        <v>503596.85</v>
      </c>
      <c r="C458">
        <v>0.415942683788392</v>
      </c>
      <c r="D458">
        <v>509953.4</v>
      </c>
      <c r="E458">
        <v>2.1313930589633E-3</v>
      </c>
      <c r="F458">
        <v>0.71867097552065295</v>
      </c>
      <c r="G458">
        <v>96.263157894736807</v>
      </c>
      <c r="H458">
        <v>50.039339249999998</v>
      </c>
      <c r="I458">
        <v>1.3020630500000001</v>
      </c>
      <c r="J458">
        <v>61.097535549999897</v>
      </c>
      <c r="K458">
        <v>12716.696734364101</v>
      </c>
      <c r="L458">
        <v>1463.63321905</v>
      </c>
      <c r="M458">
        <v>1741.0707517742501</v>
      </c>
      <c r="N458">
        <v>0.28712335111030601</v>
      </c>
      <c r="O458">
        <v>0.145698830843983</v>
      </c>
      <c r="P458">
        <v>2.2070304622470102E-3</v>
      </c>
      <c r="Q458">
        <v>10690.306386476699</v>
      </c>
      <c r="R458">
        <v>95.403000000000006</v>
      </c>
      <c r="S458">
        <v>59363.2150404075</v>
      </c>
      <c r="T458">
        <v>15.9869186503569</v>
      </c>
      <c r="U458">
        <v>15.3415848458644</v>
      </c>
      <c r="V458">
        <v>13.1295</v>
      </c>
      <c r="W458">
        <v>111.47669134772801</v>
      </c>
      <c r="X458">
        <v>0.119682866641909</v>
      </c>
      <c r="Y458">
        <v>0.169578554539034</v>
      </c>
      <c r="Z458">
        <v>0.29471162864641198</v>
      </c>
      <c r="AA458">
        <v>161.80641906564301</v>
      </c>
      <c r="AB458">
        <v>7.3835189680999003</v>
      </c>
      <c r="AC458">
        <v>1.5562133408494201</v>
      </c>
      <c r="AD458">
        <v>3.5845278448982998</v>
      </c>
      <c r="AE458">
        <v>1.2767598350570899</v>
      </c>
      <c r="AF458">
        <v>109.35</v>
      </c>
      <c r="AG458">
        <v>3.1579747985971303E-2</v>
      </c>
      <c r="AH458">
        <v>8.0124999999999993</v>
      </c>
      <c r="AI458">
        <v>3.0234216065358099</v>
      </c>
      <c r="AJ458">
        <v>354238.98550000001</v>
      </c>
      <c r="AK458">
        <v>0.57333770523176697</v>
      </c>
      <c r="AL458">
        <v>18612579.776999999</v>
      </c>
      <c r="AM458">
        <v>1463.63321905</v>
      </c>
    </row>
    <row r="459" spans="1:39" ht="14.5" x14ac:dyDescent="0.35">
      <c r="A459" t="s">
        <v>636</v>
      </c>
      <c r="B459">
        <v>641547.75</v>
      </c>
      <c r="C459">
        <v>0.49978067534215598</v>
      </c>
      <c r="D459">
        <v>589427.85</v>
      </c>
      <c r="E459">
        <v>3.8341877105781E-3</v>
      </c>
      <c r="F459">
        <v>0.73594185042002203</v>
      </c>
      <c r="G459">
        <v>42.85</v>
      </c>
      <c r="H459">
        <v>30.163963750000001</v>
      </c>
      <c r="I459">
        <v>1.3540000000000001</v>
      </c>
      <c r="J459">
        <v>29.350702949999999</v>
      </c>
      <c r="K459">
        <v>12929.903465330901</v>
      </c>
      <c r="L459">
        <v>919.36566200000004</v>
      </c>
      <c r="M459">
        <v>1078.61974988878</v>
      </c>
      <c r="N459">
        <v>0.27627034486741597</v>
      </c>
      <c r="O459">
        <v>0.13498324141238199</v>
      </c>
      <c r="P459">
        <v>6.4491812616773603E-3</v>
      </c>
      <c r="Q459">
        <v>11020.8525851911</v>
      </c>
      <c r="R459">
        <v>63.81</v>
      </c>
      <c r="S459">
        <v>58703.8559316721</v>
      </c>
      <c r="T459">
        <v>14.656793606017899</v>
      </c>
      <c r="U459">
        <v>14.407861808493999</v>
      </c>
      <c r="V459">
        <v>8.7129999999999992</v>
      </c>
      <c r="W459">
        <v>105.51654562148499</v>
      </c>
      <c r="X459">
        <v>0.125341609409376</v>
      </c>
      <c r="Y459">
        <v>0.16755984931645801</v>
      </c>
      <c r="Z459">
        <v>0.29754001886307802</v>
      </c>
      <c r="AA459">
        <v>162.950995661615</v>
      </c>
      <c r="AB459">
        <v>8.1008682140996502</v>
      </c>
      <c r="AC459">
        <v>1.5152622478039901</v>
      </c>
      <c r="AD459">
        <v>3.65064100197882</v>
      </c>
      <c r="AE459">
        <v>1.18988462042799</v>
      </c>
      <c r="AF459">
        <v>37.65</v>
      </c>
      <c r="AG459">
        <v>2.4130866851321001E-2</v>
      </c>
      <c r="AH459">
        <v>14.032999999999999</v>
      </c>
      <c r="AI459">
        <v>3.10803876867074</v>
      </c>
      <c r="AJ459">
        <v>206040.09599999999</v>
      </c>
      <c r="AK459">
        <v>0.58986957610924295</v>
      </c>
      <c r="AL459">
        <v>11887309.259</v>
      </c>
      <c r="AM459">
        <v>919.36566200000004</v>
      </c>
    </row>
    <row r="460" spans="1:39" ht="14.5" x14ac:dyDescent="0.35">
      <c r="A460" t="s">
        <v>637</v>
      </c>
      <c r="B460">
        <v>986955.55</v>
      </c>
      <c r="C460">
        <v>0.49587332384937</v>
      </c>
      <c r="D460">
        <v>982913.25</v>
      </c>
      <c r="E460">
        <v>2.2477364418009298E-3</v>
      </c>
      <c r="F460">
        <v>0.70571617917114104</v>
      </c>
      <c r="G460">
        <v>65.55</v>
      </c>
      <c r="H460">
        <v>44.074829950000002</v>
      </c>
      <c r="I460">
        <v>7.0045000000000002</v>
      </c>
      <c r="J460">
        <v>38.473290949999999</v>
      </c>
      <c r="K460">
        <v>12807.997354252801</v>
      </c>
      <c r="L460">
        <v>1441.0418490500001</v>
      </c>
      <c r="M460">
        <v>1724.1708669447801</v>
      </c>
      <c r="N460">
        <v>0.295333856147597</v>
      </c>
      <c r="O460">
        <v>0.14859812405251699</v>
      </c>
      <c r="P460">
        <v>4.2088009130327201E-3</v>
      </c>
      <c r="Q460">
        <v>10704.7744187358</v>
      </c>
      <c r="R460">
        <v>93.465500000000006</v>
      </c>
      <c r="S460">
        <v>62460.944514285999</v>
      </c>
      <c r="T460">
        <v>15.4308274176033</v>
      </c>
      <c r="U460">
        <v>15.417901247519101</v>
      </c>
      <c r="V460">
        <v>12.435499999999999</v>
      </c>
      <c r="W460">
        <v>115.881295408307</v>
      </c>
      <c r="X460">
        <v>0.11454301992297</v>
      </c>
      <c r="Y460">
        <v>0.15766896993556201</v>
      </c>
      <c r="Z460">
        <v>0.27828010635412298</v>
      </c>
      <c r="AA460">
        <v>165.00523573049301</v>
      </c>
      <c r="AB460">
        <v>7.3178269463572203</v>
      </c>
      <c r="AC460">
        <v>1.49553093423338</v>
      </c>
      <c r="AD460">
        <v>3.3993356890177</v>
      </c>
      <c r="AE460">
        <v>1.2099890434721099</v>
      </c>
      <c r="AF460">
        <v>65.95</v>
      </c>
      <c r="AG460">
        <v>2.1760107957747001E-2</v>
      </c>
      <c r="AH460">
        <v>11.7878947368421</v>
      </c>
      <c r="AI460">
        <v>3.1436975213323</v>
      </c>
      <c r="AJ460">
        <v>275461.9645</v>
      </c>
      <c r="AK460">
        <v>0.57646390468032005</v>
      </c>
      <c r="AL460">
        <v>18456860.190000001</v>
      </c>
      <c r="AM460">
        <v>1441.0418490500001</v>
      </c>
    </row>
    <row r="461" spans="1:39" ht="14.5" x14ac:dyDescent="0.35">
      <c r="A461" t="s">
        <v>639</v>
      </c>
      <c r="B461">
        <v>592700.65</v>
      </c>
      <c r="C461">
        <v>0.55069640563535904</v>
      </c>
      <c r="D461">
        <v>583004.4</v>
      </c>
      <c r="E461">
        <v>3.1274630373744798E-3</v>
      </c>
      <c r="F461">
        <v>0.71331914780831795</v>
      </c>
      <c r="G461">
        <v>43.789473684210499</v>
      </c>
      <c r="H461">
        <v>16.93229805</v>
      </c>
      <c r="I461">
        <v>0.6</v>
      </c>
      <c r="J461">
        <v>24.753374600000001</v>
      </c>
      <c r="K461">
        <v>14130.7173164999</v>
      </c>
      <c r="L461">
        <v>828.57220144999997</v>
      </c>
      <c r="M461">
        <v>984.24631086025499</v>
      </c>
      <c r="N461">
        <v>0.27616880948884698</v>
      </c>
      <c r="O461">
        <v>0.15094166577292201</v>
      </c>
      <c r="P461">
        <v>2.12195738274005E-3</v>
      </c>
      <c r="Q461">
        <v>11895.721046459001</v>
      </c>
      <c r="R461">
        <v>60.445500000000003</v>
      </c>
      <c r="S461">
        <v>61252.582384131201</v>
      </c>
      <c r="T461">
        <v>15.6934759411371</v>
      </c>
      <c r="U461">
        <v>13.7077565980925</v>
      </c>
      <c r="V461">
        <v>9.2639999999999993</v>
      </c>
      <c r="W461">
        <v>89.440004474309106</v>
      </c>
      <c r="X461">
        <v>0.115430805741238</v>
      </c>
      <c r="Y461">
        <v>0.18208860796266699</v>
      </c>
      <c r="Z461">
        <v>0.303599286746779</v>
      </c>
      <c r="AA461">
        <v>193.82312092893801</v>
      </c>
      <c r="AB461">
        <v>7.9629714012981001</v>
      </c>
      <c r="AC461">
        <v>1.53262070238788</v>
      </c>
      <c r="AD461">
        <v>3.1777213693079802</v>
      </c>
      <c r="AE461">
        <v>1.25908930465781</v>
      </c>
      <c r="AF461">
        <v>94.85</v>
      </c>
      <c r="AG461">
        <v>2.30330004063014E-2</v>
      </c>
      <c r="AH461">
        <v>4.3689473684210496</v>
      </c>
      <c r="AI461">
        <v>3.0456018619543901</v>
      </c>
      <c r="AJ461">
        <v>202520.22949999999</v>
      </c>
      <c r="AK461">
        <v>0.62018500579223801</v>
      </c>
      <c r="AL461">
        <v>11708319.555</v>
      </c>
      <c r="AM461">
        <v>828.57220144999997</v>
      </c>
    </row>
    <row r="462" spans="1:39" ht="14.5" x14ac:dyDescent="0.35">
      <c r="A462" t="s">
        <v>640</v>
      </c>
      <c r="B462">
        <v>607081.15</v>
      </c>
      <c r="C462">
        <v>0.60286697911990295</v>
      </c>
      <c r="D462">
        <v>614050.5</v>
      </c>
      <c r="E462">
        <v>1.6233614935633001E-3</v>
      </c>
      <c r="F462">
        <v>0.69712674097973404</v>
      </c>
      <c r="G462">
        <v>47.25</v>
      </c>
      <c r="H462">
        <v>20.044684350000001</v>
      </c>
      <c r="I462">
        <v>0.4</v>
      </c>
      <c r="J462">
        <v>31.82627995</v>
      </c>
      <c r="K462">
        <v>13910.374774004</v>
      </c>
      <c r="L462">
        <v>869.46704829999999</v>
      </c>
      <c r="M462">
        <v>1033.18810312762</v>
      </c>
      <c r="N462">
        <v>0.26403030407978301</v>
      </c>
      <c r="O462">
        <v>0.15571332923393999</v>
      </c>
      <c r="P462">
        <v>1.55547683220924E-3</v>
      </c>
      <c r="Q462">
        <v>11706.1089446227</v>
      </c>
      <c r="R462">
        <v>62.218499999999999</v>
      </c>
      <c r="S462">
        <v>60988.078827037003</v>
      </c>
      <c r="T462">
        <v>15.8546091596551</v>
      </c>
      <c r="U462">
        <v>13.974413531345199</v>
      </c>
      <c r="V462">
        <v>8.0434999999999999</v>
      </c>
      <c r="W462">
        <v>108.095611151862</v>
      </c>
      <c r="X462">
        <v>0.115859962845847</v>
      </c>
      <c r="Y462">
        <v>0.17855334283605101</v>
      </c>
      <c r="Z462">
        <v>0.300263187884653</v>
      </c>
      <c r="AA462">
        <v>189.95895281245001</v>
      </c>
      <c r="AB462">
        <v>7.4292377048014098</v>
      </c>
      <c r="AC462">
        <v>1.4549215124085</v>
      </c>
      <c r="AD462">
        <v>3.36317037618281</v>
      </c>
      <c r="AE462">
        <v>1.3698359310141</v>
      </c>
      <c r="AF462">
        <v>114.9</v>
      </c>
      <c r="AG462">
        <v>2.29821189121911E-2</v>
      </c>
      <c r="AH462">
        <v>4.1965000000000003</v>
      </c>
      <c r="AI462">
        <v>3.1625093886411602</v>
      </c>
      <c r="AJ462">
        <v>186048.0135</v>
      </c>
      <c r="AK462">
        <v>0.61865963490898002</v>
      </c>
      <c r="AL462">
        <v>12094612.4955</v>
      </c>
      <c r="AM462">
        <v>869.46704829999999</v>
      </c>
    </row>
    <row r="463" spans="1:39" ht="14.5" x14ac:dyDescent="0.35">
      <c r="A463" t="s">
        <v>641</v>
      </c>
      <c r="B463">
        <v>897158.5</v>
      </c>
      <c r="C463">
        <v>0.47672417956704299</v>
      </c>
      <c r="D463">
        <v>774613.2</v>
      </c>
      <c r="E463">
        <v>3.6670630041376801E-3</v>
      </c>
      <c r="F463">
        <v>0.72182284446509803</v>
      </c>
      <c r="G463">
        <v>97.1666666666667</v>
      </c>
      <c r="H463">
        <v>37.824472249999999</v>
      </c>
      <c r="I463">
        <v>2.8628844999999998</v>
      </c>
      <c r="J463">
        <v>76.194189199999997</v>
      </c>
      <c r="K463">
        <v>12694.183975686499</v>
      </c>
      <c r="L463">
        <v>1546.51660655</v>
      </c>
      <c r="M463">
        <v>1857.8139012756001</v>
      </c>
      <c r="N463">
        <v>0.283570732407665</v>
      </c>
      <c r="O463">
        <v>0.15147809784765201</v>
      </c>
      <c r="P463">
        <v>1.34865279892005E-3</v>
      </c>
      <c r="Q463">
        <v>10567.1328605737</v>
      </c>
      <c r="R463">
        <v>97.471999999999994</v>
      </c>
      <c r="S463">
        <v>61243.444661030902</v>
      </c>
      <c r="T463">
        <v>15.1638419238345</v>
      </c>
      <c r="U463">
        <v>15.866265251046499</v>
      </c>
      <c r="V463">
        <v>13.5015</v>
      </c>
      <c r="W463">
        <v>114.544058552753</v>
      </c>
      <c r="X463">
        <v>0.114747665629114</v>
      </c>
      <c r="Y463">
        <v>0.176389114612063</v>
      </c>
      <c r="Z463">
        <v>0.29546591776943698</v>
      </c>
      <c r="AA463">
        <v>162.333659358532</v>
      </c>
      <c r="AB463">
        <v>7.1895059862171804</v>
      </c>
      <c r="AC463">
        <v>1.61335372156412</v>
      </c>
      <c r="AD463">
        <v>3.3410817592551698</v>
      </c>
      <c r="AE463">
        <v>1.4497952872245501</v>
      </c>
      <c r="AF463">
        <v>138.35</v>
      </c>
      <c r="AG463">
        <v>2.3876485506599699E-2</v>
      </c>
      <c r="AH463">
        <v>6.1479999999999997</v>
      </c>
      <c r="AI463">
        <v>3.4313855870163801</v>
      </c>
      <c r="AJ463">
        <v>345219.31150000001</v>
      </c>
      <c r="AK463">
        <v>0.58848848978900203</v>
      </c>
      <c r="AL463">
        <v>19631766.324999999</v>
      </c>
      <c r="AM463">
        <v>1546.51660655</v>
      </c>
    </row>
    <row r="464" spans="1:39" ht="14.5" x14ac:dyDescent="0.35">
      <c r="A464" t="s">
        <v>642</v>
      </c>
      <c r="B464">
        <v>842169.8</v>
      </c>
      <c r="C464">
        <v>0.54455820115211295</v>
      </c>
      <c r="D464">
        <v>791069.2</v>
      </c>
      <c r="E464">
        <v>7.6114284639907702E-3</v>
      </c>
      <c r="F464">
        <v>0.71888726353203103</v>
      </c>
      <c r="G464">
        <v>38.526315789473699</v>
      </c>
      <c r="H464">
        <v>26.236505999999999</v>
      </c>
      <c r="I464">
        <v>2.6260724500000001</v>
      </c>
      <c r="J464">
        <v>-15.200584149999999</v>
      </c>
      <c r="K464">
        <v>15716.8233693618</v>
      </c>
      <c r="L464">
        <v>1095.5540458999999</v>
      </c>
      <c r="M464">
        <v>1542.38758098064</v>
      </c>
      <c r="N464">
        <v>0.94197110613764901</v>
      </c>
      <c r="O464">
        <v>0.175323170836551</v>
      </c>
      <c r="P464">
        <v>5.83193090647688E-4</v>
      </c>
      <c r="Q464">
        <v>11163.6203787718</v>
      </c>
      <c r="R464">
        <v>82.522000000000006</v>
      </c>
      <c r="S464">
        <v>59335.3088146191</v>
      </c>
      <c r="T464">
        <v>15.1383873391338</v>
      </c>
      <c r="U464">
        <v>13.2759027398754</v>
      </c>
      <c r="V464">
        <v>11.5365</v>
      </c>
      <c r="W464">
        <v>94.9641612187405</v>
      </c>
      <c r="X464">
        <v>0.10821091106910601</v>
      </c>
      <c r="Y464">
        <v>0.19296125906629699</v>
      </c>
      <c r="Z464">
        <v>0.305244503019101</v>
      </c>
      <c r="AA464">
        <v>190.93407649109599</v>
      </c>
      <c r="AB464">
        <v>9.0853884670802891</v>
      </c>
      <c r="AC464">
        <v>1.6803605077192401</v>
      </c>
      <c r="AD464">
        <v>4.3729004329314796</v>
      </c>
      <c r="AE464">
        <v>1.26675600166189</v>
      </c>
      <c r="AF464">
        <v>143.25</v>
      </c>
      <c r="AG464">
        <v>1.69034368054337E-2</v>
      </c>
      <c r="AH464">
        <v>5.3520000000000003</v>
      </c>
      <c r="AI464">
        <v>3.6508374725552799</v>
      </c>
      <c r="AJ464">
        <v>123885.87450000001</v>
      </c>
      <c r="AK464">
        <v>0.63208479595059996</v>
      </c>
      <c r="AL464">
        <v>17218629.431000002</v>
      </c>
      <c r="AM464">
        <v>1095.5540458999999</v>
      </c>
    </row>
    <row r="465" spans="1:39" ht="14.5" x14ac:dyDescent="0.35">
      <c r="A465" t="s">
        <v>643</v>
      </c>
      <c r="B465">
        <v>721872.5</v>
      </c>
      <c r="C465">
        <v>0.49152864786877998</v>
      </c>
      <c r="D465">
        <v>603269</v>
      </c>
      <c r="E465">
        <v>1.3502299378674401E-3</v>
      </c>
      <c r="F465">
        <v>0.721811124392156</v>
      </c>
      <c r="G465">
        <v>89.5</v>
      </c>
      <c r="H465">
        <v>40.842156350000003</v>
      </c>
      <c r="I465">
        <v>2.1545630500000001</v>
      </c>
      <c r="J465">
        <v>36.51803795</v>
      </c>
      <c r="K465">
        <v>13035.690118852501</v>
      </c>
      <c r="L465">
        <v>1409.80130265</v>
      </c>
      <c r="M465">
        <v>1695.4992778017399</v>
      </c>
      <c r="N465">
        <v>0.30264523677768601</v>
      </c>
      <c r="O465">
        <v>0.15143467274338501</v>
      </c>
      <c r="P465">
        <v>1.58979296996467E-3</v>
      </c>
      <c r="Q465">
        <v>10839.127536714301</v>
      </c>
      <c r="R465">
        <v>89.977000000000004</v>
      </c>
      <c r="S465">
        <v>60340.338686553201</v>
      </c>
      <c r="T465">
        <v>15.0360647721084</v>
      </c>
      <c r="U465">
        <v>15.6684630811207</v>
      </c>
      <c r="V465">
        <v>13.833500000000001</v>
      </c>
      <c r="W465">
        <v>101.912119322659</v>
      </c>
      <c r="X465">
        <v>0.11971314190181701</v>
      </c>
      <c r="Y465">
        <v>0.16908550612832399</v>
      </c>
      <c r="Z465">
        <v>0.29332597344692202</v>
      </c>
      <c r="AA465">
        <v>165.05985599714799</v>
      </c>
      <c r="AB465">
        <v>7.9249117088150696</v>
      </c>
      <c r="AC465">
        <v>1.63294922768043</v>
      </c>
      <c r="AD465">
        <v>3.3321996453827598</v>
      </c>
      <c r="AE465">
        <v>1.35046476476095</v>
      </c>
      <c r="AF465">
        <v>135.30000000000001</v>
      </c>
      <c r="AG465">
        <v>1.8086689393506598E-2</v>
      </c>
      <c r="AH465">
        <v>6.14</v>
      </c>
      <c r="AI465">
        <v>3.12210781564246</v>
      </c>
      <c r="AJ465">
        <v>328171.89449999999</v>
      </c>
      <c r="AK465">
        <v>0.61187148898271204</v>
      </c>
      <c r="AL465">
        <v>18377732.910500001</v>
      </c>
      <c r="AM465">
        <v>1409.80130265</v>
      </c>
    </row>
    <row r="466" spans="1:39" ht="14.5" x14ac:dyDescent="0.35">
      <c r="A466" t="s">
        <v>644</v>
      </c>
      <c r="B466">
        <v>1456506.75</v>
      </c>
      <c r="C466">
        <v>0.52075855491746903</v>
      </c>
      <c r="D466">
        <v>1441366.75</v>
      </c>
      <c r="E466">
        <v>2.1991456402351102E-3</v>
      </c>
      <c r="F466">
        <v>0.76161187530591001</v>
      </c>
      <c r="G466">
        <v>119.947368421053</v>
      </c>
      <c r="H466">
        <v>72.449981899999997</v>
      </c>
      <c r="I466">
        <v>4.5939711499999998</v>
      </c>
      <c r="J466">
        <v>39.053973050000003</v>
      </c>
      <c r="K466">
        <v>12154.187402653701</v>
      </c>
      <c r="L466">
        <v>2691.2248903499999</v>
      </c>
      <c r="M466">
        <v>3253.2269019824698</v>
      </c>
      <c r="N466">
        <v>0.278645452629741</v>
      </c>
      <c r="O466">
        <v>0.150397003777474</v>
      </c>
      <c r="P466">
        <v>1.12410567056199E-2</v>
      </c>
      <c r="Q466">
        <v>10054.5251362784</v>
      </c>
      <c r="R466">
        <v>157.4195</v>
      </c>
      <c r="S466">
        <v>68146.021382357299</v>
      </c>
      <c r="T466">
        <v>15.0333980224813</v>
      </c>
      <c r="U466">
        <v>17.095880055202802</v>
      </c>
      <c r="V466">
        <v>18.101500000000001</v>
      </c>
      <c r="W466">
        <v>148.674136969312</v>
      </c>
      <c r="X466">
        <v>0.11449190209287401</v>
      </c>
      <c r="Y466">
        <v>0.16266756071572799</v>
      </c>
      <c r="Z466">
        <v>0.28368405726666701</v>
      </c>
      <c r="AA466">
        <v>153.36286145388701</v>
      </c>
      <c r="AB466">
        <v>7.0088206397850303</v>
      </c>
      <c r="AC466">
        <v>1.4359658613012101</v>
      </c>
      <c r="AD466">
        <v>3.1327506217988601</v>
      </c>
      <c r="AE466">
        <v>1.2826174030591999</v>
      </c>
      <c r="AF466">
        <v>82.75</v>
      </c>
      <c r="AG466">
        <v>2.3035487860675299E-2</v>
      </c>
      <c r="AH466">
        <v>20.072777777777802</v>
      </c>
      <c r="AI466">
        <v>3.0558414570894001</v>
      </c>
      <c r="AJ466">
        <v>580313.52049999998</v>
      </c>
      <c r="AK466">
        <v>0.55995237825769195</v>
      </c>
      <c r="AL466">
        <v>32709651.66</v>
      </c>
      <c r="AM466">
        <v>2691.2248903499999</v>
      </c>
    </row>
    <row r="467" spans="1:39" ht="14.5" x14ac:dyDescent="0.35">
      <c r="A467" t="s">
        <v>645</v>
      </c>
      <c r="B467">
        <v>472355.15</v>
      </c>
      <c r="C467">
        <v>0.54729765231343797</v>
      </c>
      <c r="D467">
        <v>501726.05</v>
      </c>
      <c r="E467">
        <v>2.4266654898143702E-3</v>
      </c>
      <c r="F467">
        <v>0.73934713645722505</v>
      </c>
      <c r="G467">
        <v>73.7</v>
      </c>
      <c r="H467">
        <v>25.881459700000001</v>
      </c>
      <c r="I467">
        <v>1.9624999999999999</v>
      </c>
      <c r="J467">
        <v>35.280724199999902</v>
      </c>
      <c r="K467">
        <v>13230.5440717359</v>
      </c>
      <c r="L467">
        <v>1215.6681663500001</v>
      </c>
      <c r="M467">
        <v>1453.8856671971701</v>
      </c>
      <c r="N467">
        <v>0.28770078042769498</v>
      </c>
      <c r="O467">
        <v>0.150746079294174</v>
      </c>
      <c r="P467">
        <v>2.3885986574102599E-3</v>
      </c>
      <c r="Q467">
        <v>11062.7345838734</v>
      </c>
      <c r="R467">
        <v>82.183999999999997</v>
      </c>
      <c r="S467">
        <v>60988.114493088702</v>
      </c>
      <c r="T467">
        <v>15.1300739803368</v>
      </c>
      <c r="U467">
        <v>14.792029669400399</v>
      </c>
      <c r="V467">
        <v>12.04</v>
      </c>
      <c r="W467">
        <v>100.969116806478</v>
      </c>
      <c r="X467">
        <v>0.119399308152402</v>
      </c>
      <c r="Y467">
        <v>0.17365530934822199</v>
      </c>
      <c r="Z467">
        <v>0.29981012048526401</v>
      </c>
      <c r="AA467">
        <v>170.57278107609801</v>
      </c>
      <c r="AB467">
        <v>7.5745109613768102</v>
      </c>
      <c r="AC467">
        <v>1.51545406561249</v>
      </c>
      <c r="AD467">
        <v>3.25959712798858</v>
      </c>
      <c r="AE467">
        <v>1.3973951593646401</v>
      </c>
      <c r="AF467">
        <v>138.55000000000001</v>
      </c>
      <c r="AG467">
        <v>1.60841948366779E-2</v>
      </c>
      <c r="AH467">
        <v>5.2845000000000004</v>
      </c>
      <c r="AI467">
        <v>3.1818621716523099</v>
      </c>
      <c r="AJ467">
        <v>247361.5675</v>
      </c>
      <c r="AK467">
        <v>0.60311620141213396</v>
      </c>
      <c r="AL467">
        <v>16083951.251499999</v>
      </c>
      <c r="AM467">
        <v>1215.6681663500001</v>
      </c>
    </row>
    <row r="468" spans="1:39" ht="14.5" x14ac:dyDescent="0.35">
      <c r="A468" t="s">
        <v>646</v>
      </c>
      <c r="B468">
        <v>863582.3</v>
      </c>
      <c r="C468">
        <v>0.53834403918514595</v>
      </c>
      <c r="D468">
        <v>782737.3</v>
      </c>
      <c r="E468">
        <v>7.7009241244827102E-3</v>
      </c>
      <c r="F468">
        <v>0.71733466416654601</v>
      </c>
      <c r="G468">
        <v>40.631578947368403</v>
      </c>
      <c r="H468">
        <v>27.87233625</v>
      </c>
      <c r="I468">
        <v>3.81707245</v>
      </c>
      <c r="J468">
        <v>-26.957808499999999</v>
      </c>
      <c r="K468">
        <v>15610.0657633593</v>
      </c>
      <c r="L468">
        <v>1111.9173321000001</v>
      </c>
      <c r="M468">
        <v>1568.7203068510701</v>
      </c>
      <c r="N468">
        <v>0.94285424121414296</v>
      </c>
      <c r="O468">
        <v>0.177810211507899</v>
      </c>
      <c r="P468">
        <v>6.13732271545009E-4</v>
      </c>
      <c r="Q468">
        <v>11064.497987114901</v>
      </c>
      <c r="R468">
        <v>83.840999999999994</v>
      </c>
      <c r="S468">
        <v>58934.718860700603</v>
      </c>
      <c r="T468">
        <v>15.087487029019201</v>
      </c>
      <c r="U468">
        <v>13.262214574015101</v>
      </c>
      <c r="V468">
        <v>11.644</v>
      </c>
      <c r="W468">
        <v>95.492728624184195</v>
      </c>
      <c r="X468">
        <v>0.106878716560906</v>
      </c>
      <c r="Y468">
        <v>0.19433222242088499</v>
      </c>
      <c r="Z468">
        <v>0.30526542832016301</v>
      </c>
      <c r="AA468">
        <v>200.826800296622</v>
      </c>
      <c r="AB468">
        <v>8.9342122131921293</v>
      </c>
      <c r="AC468">
        <v>1.58705339565827</v>
      </c>
      <c r="AD468">
        <v>4.1115031786435301</v>
      </c>
      <c r="AE468">
        <v>1.30928965043996</v>
      </c>
      <c r="AF468">
        <v>145.55000000000001</v>
      </c>
      <c r="AG468">
        <v>1.8046107145415002E-2</v>
      </c>
      <c r="AH468">
        <v>5.173</v>
      </c>
      <c r="AI468">
        <v>3.6149608041288599</v>
      </c>
      <c r="AJ468">
        <v>130123.255</v>
      </c>
      <c r="AK468">
        <v>0.62956843584177402</v>
      </c>
      <c r="AL468">
        <v>17357102.677499998</v>
      </c>
      <c r="AM468">
        <v>1111.9173321000001</v>
      </c>
    </row>
    <row r="469" spans="1:39" ht="14.5" x14ac:dyDescent="0.35">
      <c r="A469" t="s">
        <v>648</v>
      </c>
      <c r="B469">
        <v>714959.4</v>
      </c>
      <c r="C469">
        <v>0.51083970030668402</v>
      </c>
      <c r="D469">
        <v>689711.2</v>
      </c>
      <c r="E469">
        <v>6.2081557037860198E-3</v>
      </c>
      <c r="F469">
        <v>0.71981229239742905</v>
      </c>
      <c r="G469">
        <v>39.6</v>
      </c>
      <c r="H469">
        <v>27.611898350000001</v>
      </c>
      <c r="I469">
        <v>1.9997976</v>
      </c>
      <c r="J469">
        <v>-8.4404682499999808</v>
      </c>
      <c r="K469">
        <v>15965.4006634732</v>
      </c>
      <c r="L469">
        <v>1149.35457705</v>
      </c>
      <c r="M469">
        <v>1631.18014165198</v>
      </c>
      <c r="N469">
        <v>0.95657943888987595</v>
      </c>
      <c r="O469">
        <v>0.18285182984124301</v>
      </c>
      <c r="P469">
        <v>5.93741534271815E-4</v>
      </c>
      <c r="Q469">
        <v>11249.4664803951</v>
      </c>
      <c r="R469">
        <v>87.286500000000004</v>
      </c>
      <c r="S469">
        <v>59306.089704593498</v>
      </c>
      <c r="T469">
        <v>15.230304800856899</v>
      </c>
      <c r="U469">
        <v>13.167609848602</v>
      </c>
      <c r="V469">
        <v>11.959</v>
      </c>
      <c r="W469">
        <v>96.107916803244393</v>
      </c>
      <c r="X469">
        <v>0.106009550171611</v>
      </c>
      <c r="Y469">
        <v>0.20288806829186301</v>
      </c>
      <c r="Z469">
        <v>0.31296920246708099</v>
      </c>
      <c r="AA469">
        <v>199.56343723684699</v>
      </c>
      <c r="AB469">
        <v>9.4685853938945197</v>
      </c>
      <c r="AC469">
        <v>1.5971039108790399</v>
      </c>
      <c r="AD469">
        <v>4.0479923193681504</v>
      </c>
      <c r="AE469">
        <v>1.34538040064929</v>
      </c>
      <c r="AF469">
        <v>135.85</v>
      </c>
      <c r="AG469">
        <v>1.6017245588084799E-2</v>
      </c>
      <c r="AH469">
        <v>6.2815000000000003</v>
      </c>
      <c r="AI469">
        <v>3.5622163177459099</v>
      </c>
      <c r="AJ469">
        <v>151166.1605</v>
      </c>
      <c r="AK469">
        <v>0.64526166185196399</v>
      </c>
      <c r="AL469">
        <v>18349906.327</v>
      </c>
      <c r="AM469">
        <v>1149.35457705</v>
      </c>
    </row>
    <row r="470" spans="1:39" ht="14.5" x14ac:dyDescent="0.35">
      <c r="A470" t="s">
        <v>649</v>
      </c>
      <c r="B470">
        <v>739524.2</v>
      </c>
      <c r="C470">
        <v>0.38875877029529798</v>
      </c>
      <c r="D470">
        <v>714687.8</v>
      </c>
      <c r="E470">
        <v>5.4941888901331101E-3</v>
      </c>
      <c r="F470">
        <v>0.74959129755399101</v>
      </c>
      <c r="G470">
        <v>44.85</v>
      </c>
      <c r="H470">
        <v>36.350870100000002</v>
      </c>
      <c r="I470">
        <v>4.7387748500000004</v>
      </c>
      <c r="J470">
        <v>-5.8559469999999898</v>
      </c>
      <c r="K470">
        <v>14822.2484509939</v>
      </c>
      <c r="L470">
        <v>1433.6597145000001</v>
      </c>
      <c r="M470">
        <v>2047.4585728258201</v>
      </c>
      <c r="N470">
        <v>0.95954163452222696</v>
      </c>
      <c r="O470">
        <v>0.191486595475512</v>
      </c>
      <c r="P470">
        <v>1.0954353631591801E-3</v>
      </c>
      <c r="Q470">
        <v>10378.7499119806</v>
      </c>
      <c r="R470">
        <v>102.68</v>
      </c>
      <c r="S470">
        <v>60355.137353915103</v>
      </c>
      <c r="T470">
        <v>14.749220880405099</v>
      </c>
      <c r="U470">
        <v>13.9624046990651</v>
      </c>
      <c r="V470">
        <v>13.4625</v>
      </c>
      <c r="W470">
        <v>106.49282930362099</v>
      </c>
      <c r="X470">
        <v>0.104515372720525</v>
      </c>
      <c r="Y470">
        <v>0.20539780868113799</v>
      </c>
      <c r="Z470">
        <v>0.31367477599548499</v>
      </c>
      <c r="AA470">
        <v>194.92564879488401</v>
      </c>
      <c r="AB470">
        <v>8.3299205208814708</v>
      </c>
      <c r="AC470">
        <v>1.4752643331059301</v>
      </c>
      <c r="AD470">
        <v>3.7992321700239802</v>
      </c>
      <c r="AE470">
        <v>1.2733557044606501</v>
      </c>
      <c r="AF470">
        <v>135.9</v>
      </c>
      <c r="AG470">
        <v>2.2479661968302901E-2</v>
      </c>
      <c r="AH470">
        <v>7.7845000000000004</v>
      </c>
      <c r="AI470">
        <v>3.3607205746742701</v>
      </c>
      <c r="AJ470">
        <v>190284.02900000001</v>
      </c>
      <c r="AK470">
        <v>0.62046104176836003</v>
      </c>
      <c r="AL470">
        <v>21250060.482500002</v>
      </c>
      <c r="AM470">
        <v>1433.6597145000001</v>
      </c>
    </row>
    <row r="471" spans="1:39" ht="14.5" x14ac:dyDescent="0.35">
      <c r="A471" t="s">
        <v>650</v>
      </c>
      <c r="B471">
        <v>521664.65</v>
      </c>
      <c r="C471">
        <v>0.54423810236512704</v>
      </c>
      <c r="D471">
        <v>483945.25</v>
      </c>
      <c r="E471">
        <v>8.2522322825530903E-3</v>
      </c>
      <c r="F471">
        <v>0.72336566639502897</v>
      </c>
      <c r="G471">
        <v>29.65</v>
      </c>
      <c r="H471">
        <v>25.459855149999999</v>
      </c>
      <c r="I471">
        <v>3.81707245</v>
      </c>
      <c r="J471">
        <v>-8.0385386999999806</v>
      </c>
      <c r="K471">
        <v>16140.969052446</v>
      </c>
      <c r="L471">
        <v>1032.7651812500001</v>
      </c>
      <c r="M471">
        <v>1474.24313081732</v>
      </c>
      <c r="N471">
        <v>0.96227033917541804</v>
      </c>
      <c r="O471">
        <v>0.180037988911431</v>
      </c>
      <c r="P471">
        <v>1.8736108024652699E-4</v>
      </c>
      <c r="Q471">
        <v>11307.382398830099</v>
      </c>
      <c r="R471">
        <v>79.794499999999999</v>
      </c>
      <c r="S471">
        <v>60202.679520518301</v>
      </c>
      <c r="T471">
        <v>15.111317196047301</v>
      </c>
      <c r="U471">
        <v>12.942811612955801</v>
      </c>
      <c r="V471">
        <v>11.016</v>
      </c>
      <c r="W471">
        <v>93.7513781091141</v>
      </c>
      <c r="X471">
        <v>0.108494879645345</v>
      </c>
      <c r="Y471">
        <v>0.197881962391909</v>
      </c>
      <c r="Z471">
        <v>0.31036587395161802</v>
      </c>
      <c r="AA471">
        <v>192.85603699277499</v>
      </c>
      <c r="AB471">
        <v>10.2318580519644</v>
      </c>
      <c r="AC471">
        <v>1.65562299485377</v>
      </c>
      <c r="AD471">
        <v>4.5107838709677397</v>
      </c>
      <c r="AE471">
        <v>1.2985247592293201</v>
      </c>
      <c r="AF471">
        <v>128.25</v>
      </c>
      <c r="AG471">
        <v>1.7686067973801699E-2</v>
      </c>
      <c r="AH471">
        <v>5.8194999999999997</v>
      </c>
      <c r="AI471">
        <v>3.6201284946209</v>
      </c>
      <c r="AJ471">
        <v>110497.6995</v>
      </c>
      <c r="AK471">
        <v>0.64411839945108096</v>
      </c>
      <c r="AL471">
        <v>16669830.829</v>
      </c>
      <c r="AM471">
        <v>1032.7651812500001</v>
      </c>
    </row>
    <row r="472" spans="1:39" ht="14.5" x14ac:dyDescent="0.35">
      <c r="A472" t="s">
        <v>651</v>
      </c>
      <c r="B472">
        <v>1661704.8</v>
      </c>
      <c r="C472">
        <v>0.36453873654486302</v>
      </c>
      <c r="D472">
        <v>1661121.7</v>
      </c>
      <c r="E472">
        <v>2.3187992300441802E-3</v>
      </c>
      <c r="F472">
        <v>0.80294943521975004</v>
      </c>
      <c r="G472">
        <v>124.1</v>
      </c>
      <c r="H472">
        <v>71.510955899999999</v>
      </c>
      <c r="I472">
        <v>0.55649999999999999</v>
      </c>
      <c r="J472">
        <v>-26.643232350000002</v>
      </c>
      <c r="K472">
        <v>13834.622710014601</v>
      </c>
      <c r="L472">
        <v>4238.1335784499997</v>
      </c>
      <c r="M472">
        <v>4968.6246777081897</v>
      </c>
      <c r="N472">
        <v>0.10694722395129599</v>
      </c>
      <c r="O472">
        <v>0.1172470700845</v>
      </c>
      <c r="P472">
        <v>2.2041679697166298E-2</v>
      </c>
      <c r="Q472">
        <v>11800.645622431</v>
      </c>
      <c r="R472">
        <v>259.4905</v>
      </c>
      <c r="S472">
        <v>78695.748491756007</v>
      </c>
      <c r="T472">
        <v>16.162441399588801</v>
      </c>
      <c r="U472">
        <v>16.332519219200702</v>
      </c>
      <c r="V472">
        <v>24.5275</v>
      </c>
      <c r="W472">
        <v>172.79109483029299</v>
      </c>
      <c r="X472">
        <v>0.11541758841175701</v>
      </c>
      <c r="Y472">
        <v>0.15147997061344701</v>
      </c>
      <c r="Z472">
        <v>0.27289736496468198</v>
      </c>
      <c r="AA472">
        <v>166.576332938093</v>
      </c>
      <c r="AB472">
        <v>7.1378108092699</v>
      </c>
      <c r="AC472">
        <v>1.23099137254235</v>
      </c>
      <c r="AD472">
        <v>3.4071457163183698</v>
      </c>
      <c r="AE472">
        <v>0.95156878105061604</v>
      </c>
      <c r="AF472">
        <v>26.75</v>
      </c>
      <c r="AG472">
        <v>9.7182700813958606E-2</v>
      </c>
      <c r="AH472">
        <v>100.86</v>
      </c>
      <c r="AI472">
        <v>3.2364170561249002</v>
      </c>
      <c r="AJ472">
        <v>926668.69449999998</v>
      </c>
      <c r="AK472">
        <v>0.51518288616269203</v>
      </c>
      <c r="AL472">
        <v>58632979.052500002</v>
      </c>
      <c r="AM472">
        <v>4238.1335784499997</v>
      </c>
    </row>
    <row r="473" spans="1:39" ht="14.5" x14ac:dyDescent="0.35">
      <c r="A473" t="s">
        <v>652</v>
      </c>
      <c r="B473">
        <v>770594.55</v>
      </c>
      <c r="C473">
        <v>0.401589715649878</v>
      </c>
      <c r="D473">
        <v>644093.85</v>
      </c>
      <c r="E473">
        <v>1.8437242641306101E-3</v>
      </c>
      <c r="F473">
        <v>0.70877161915420595</v>
      </c>
      <c r="G473">
        <v>84.1666666666667</v>
      </c>
      <c r="H473">
        <v>39.12533715</v>
      </c>
      <c r="I473">
        <v>3.1000630500000002</v>
      </c>
      <c r="J473">
        <v>66.552086749999901</v>
      </c>
      <c r="K473">
        <v>12568.9159977175</v>
      </c>
      <c r="L473">
        <v>1347.99011045</v>
      </c>
      <c r="M473">
        <v>1590.6540863555399</v>
      </c>
      <c r="N473">
        <v>0.25919714439400499</v>
      </c>
      <c r="O473">
        <v>0.144094263484736</v>
      </c>
      <c r="P473">
        <v>3.2216565361523702E-3</v>
      </c>
      <c r="Q473">
        <v>10651.4512547595</v>
      </c>
      <c r="R473">
        <v>87.453000000000003</v>
      </c>
      <c r="S473">
        <v>60191.102569380098</v>
      </c>
      <c r="T473">
        <v>15.670131384858101</v>
      </c>
      <c r="U473">
        <v>15.413880718214401</v>
      </c>
      <c r="V473">
        <v>12.170999999999999</v>
      </c>
      <c r="W473">
        <v>110.75426098512899</v>
      </c>
      <c r="X473">
        <v>0.116945235221411</v>
      </c>
      <c r="Y473">
        <v>0.160778849781606</v>
      </c>
      <c r="Z473">
        <v>0.28386666486226197</v>
      </c>
      <c r="AA473">
        <v>160.83011167465199</v>
      </c>
      <c r="AB473">
        <v>7.2550748809718204</v>
      </c>
      <c r="AC473">
        <v>1.52116723263286</v>
      </c>
      <c r="AD473">
        <v>3.4954420486592599</v>
      </c>
      <c r="AE473">
        <v>1.1585595698981801</v>
      </c>
      <c r="AF473">
        <v>77.5</v>
      </c>
      <c r="AG473">
        <v>3.4377606460466503E-2</v>
      </c>
      <c r="AH473">
        <v>9.8788888888888895</v>
      </c>
      <c r="AI473">
        <v>2.9911793583584201</v>
      </c>
      <c r="AJ473">
        <v>345134.79100000003</v>
      </c>
      <c r="AK473">
        <v>0.57841134866893995</v>
      </c>
      <c r="AL473">
        <v>16942774.464000002</v>
      </c>
      <c r="AM473">
        <v>1347.99011045</v>
      </c>
    </row>
    <row r="474" spans="1:39" ht="14.5" x14ac:dyDescent="0.35">
      <c r="A474" t="s">
        <v>653</v>
      </c>
      <c r="B474">
        <v>923119.25</v>
      </c>
      <c r="C474">
        <v>0.41314386179062501</v>
      </c>
      <c r="D474">
        <v>879668.45</v>
      </c>
      <c r="E474">
        <v>5.5722318880906804E-3</v>
      </c>
      <c r="F474">
        <v>0.75383202119835402</v>
      </c>
      <c r="G474">
        <v>64.7</v>
      </c>
      <c r="H474">
        <v>54.038530700000003</v>
      </c>
      <c r="I474">
        <v>1.3685886</v>
      </c>
      <c r="J474">
        <v>65.629321649999994</v>
      </c>
      <c r="K474">
        <v>11839.7151223047</v>
      </c>
      <c r="L474">
        <v>1780.6118356500001</v>
      </c>
      <c r="M474">
        <v>2117.8223614956401</v>
      </c>
      <c r="N474">
        <v>0.29136064419711999</v>
      </c>
      <c r="O474">
        <v>0.13718376072167901</v>
      </c>
      <c r="P474">
        <v>1.5191348141368299E-2</v>
      </c>
      <c r="Q474">
        <v>9954.5350265409306</v>
      </c>
      <c r="R474">
        <v>111.8385</v>
      </c>
      <c r="S474">
        <v>63061.3465398767</v>
      </c>
      <c r="T474">
        <v>15.2523504875334</v>
      </c>
      <c r="U474">
        <v>15.921277875239699</v>
      </c>
      <c r="V474">
        <v>13.666499999999999</v>
      </c>
      <c r="W474">
        <v>130.29025980682701</v>
      </c>
      <c r="X474">
        <v>0.116803172088246</v>
      </c>
      <c r="Y474">
        <v>0.16006783724891799</v>
      </c>
      <c r="Z474">
        <v>0.28234748835351797</v>
      </c>
      <c r="AA474">
        <v>176.14282558416599</v>
      </c>
      <c r="AB474">
        <v>6.6238688903271896</v>
      </c>
      <c r="AC474">
        <v>1.3264591014596301</v>
      </c>
      <c r="AD474">
        <v>3.3038089063327001</v>
      </c>
      <c r="AE474">
        <v>1.14180605165326</v>
      </c>
      <c r="AF474">
        <v>33.799999999999997</v>
      </c>
      <c r="AG474">
        <v>2.31436317429904E-2</v>
      </c>
      <c r="AH474">
        <v>27.5557894736842</v>
      </c>
      <c r="AI474">
        <v>3.2803557936833898</v>
      </c>
      <c r="AJ474">
        <v>308961.76</v>
      </c>
      <c r="AK474">
        <v>0.56068258986446196</v>
      </c>
      <c r="AL474">
        <v>21081936.877500001</v>
      </c>
      <c r="AM474">
        <v>1780.6118356500001</v>
      </c>
    </row>
    <row r="475" spans="1:39" ht="14.5" x14ac:dyDescent="0.35">
      <c r="A475" t="s">
        <v>654</v>
      </c>
      <c r="B475">
        <v>835303</v>
      </c>
      <c r="C475">
        <v>0.43254694567972202</v>
      </c>
      <c r="D475">
        <v>822582.15</v>
      </c>
      <c r="E475">
        <v>1.1028076549414401E-2</v>
      </c>
      <c r="F475">
        <v>0.69185597179617797</v>
      </c>
      <c r="G475">
        <v>78.947368421052602</v>
      </c>
      <c r="H475">
        <v>40.185980049999998</v>
      </c>
      <c r="I475">
        <v>8.8821449999999996E-2</v>
      </c>
      <c r="J475">
        <v>76.270651450000003</v>
      </c>
      <c r="K475">
        <v>12947.1567148252</v>
      </c>
      <c r="L475">
        <v>1301.13647595</v>
      </c>
      <c r="M475">
        <v>1546.5804798122699</v>
      </c>
      <c r="N475">
        <v>0.31653753035344701</v>
      </c>
      <c r="O475">
        <v>0.14159820319039301</v>
      </c>
      <c r="P475">
        <v>2.3982443484428999E-3</v>
      </c>
      <c r="Q475">
        <v>10892.4288657418</v>
      </c>
      <c r="R475">
        <v>90.817999999999998</v>
      </c>
      <c r="S475">
        <v>59057.035951022903</v>
      </c>
      <c r="T475">
        <v>15.8057873989738</v>
      </c>
      <c r="U475">
        <v>14.326856745909399</v>
      </c>
      <c r="V475">
        <v>11.151</v>
      </c>
      <c r="W475">
        <v>116.683389467312</v>
      </c>
      <c r="X475">
        <v>0.11283776522893001</v>
      </c>
      <c r="Y475">
        <v>0.17785135733864199</v>
      </c>
      <c r="Z475">
        <v>0.29795903486636299</v>
      </c>
      <c r="AA475">
        <v>185.34785124974599</v>
      </c>
      <c r="AB475">
        <v>6.3300402508097697</v>
      </c>
      <c r="AC475">
        <v>1.4620073904417701</v>
      </c>
      <c r="AD475">
        <v>3.1335021169305302</v>
      </c>
      <c r="AE475">
        <v>1.1795329630601501</v>
      </c>
      <c r="AF475">
        <v>87.95</v>
      </c>
      <c r="AG475">
        <v>2.2607789910698301E-2</v>
      </c>
      <c r="AH475">
        <v>9.4474999999999998</v>
      </c>
      <c r="AI475">
        <v>3.13525860831749</v>
      </c>
      <c r="AJ475">
        <v>292526.91249999998</v>
      </c>
      <c r="AK475">
        <v>0.591855455946664</v>
      </c>
      <c r="AL475">
        <v>16846017.861499999</v>
      </c>
      <c r="AM475">
        <v>1301.13647595</v>
      </c>
    </row>
    <row r="476" spans="1:39" ht="14.5" x14ac:dyDescent="0.35">
      <c r="A476" t="s">
        <v>655</v>
      </c>
      <c r="B476">
        <v>961825.85</v>
      </c>
      <c r="C476">
        <v>0.47442035645972902</v>
      </c>
      <c r="D476">
        <v>894940.3</v>
      </c>
      <c r="E476">
        <v>4.1221468920531499E-4</v>
      </c>
      <c r="F476">
        <v>0.71404779574149502</v>
      </c>
      <c r="G476">
        <v>57.5</v>
      </c>
      <c r="H476">
        <v>36.731571850000002</v>
      </c>
      <c r="I476">
        <v>2.8</v>
      </c>
      <c r="J476">
        <v>49.599213849999998</v>
      </c>
      <c r="K476">
        <v>12082.954139674899</v>
      </c>
      <c r="L476">
        <v>1363.04104585</v>
      </c>
      <c r="M476">
        <v>1595.6198158094801</v>
      </c>
      <c r="N476">
        <v>0.23331306255834999</v>
      </c>
      <c r="O476">
        <v>0.13158498432316301</v>
      </c>
      <c r="P476">
        <v>5.4172653659122398E-3</v>
      </c>
      <c r="Q476">
        <v>10321.733463271599</v>
      </c>
      <c r="R476">
        <v>88.472999999999999</v>
      </c>
      <c r="S476">
        <v>62191.412990403798</v>
      </c>
      <c r="T476">
        <v>14.981971901032001</v>
      </c>
      <c r="U476">
        <v>15.4062939636951</v>
      </c>
      <c r="V476">
        <v>9.6395</v>
      </c>
      <c r="W476">
        <v>141.40163347165301</v>
      </c>
      <c r="X476">
        <v>0.11879084084389301</v>
      </c>
      <c r="Y476">
        <v>0.15940367875353501</v>
      </c>
      <c r="Z476">
        <v>0.28389813032258798</v>
      </c>
      <c r="AA476">
        <v>145.04508180581701</v>
      </c>
      <c r="AB476">
        <v>7.7499003805720097</v>
      </c>
      <c r="AC476">
        <v>1.4847680048395999</v>
      </c>
      <c r="AD476">
        <v>3.6261391566313801</v>
      </c>
      <c r="AE476">
        <v>1.1446815249423901</v>
      </c>
      <c r="AF476">
        <v>44.7</v>
      </c>
      <c r="AG476">
        <v>3.7710671506809103E-2</v>
      </c>
      <c r="AH476">
        <v>14.136842105263201</v>
      </c>
      <c r="AI476">
        <v>3.2110975420280501</v>
      </c>
      <c r="AJ476">
        <v>285569.12699999998</v>
      </c>
      <c r="AK476">
        <v>0.59126898000808903</v>
      </c>
      <c r="AL476">
        <v>16469562.4475</v>
      </c>
      <c r="AM476">
        <v>1363.04104585</v>
      </c>
    </row>
    <row r="477" spans="1:39" ht="14.5" x14ac:dyDescent="0.35">
      <c r="A477" t="s">
        <v>656</v>
      </c>
      <c r="B477">
        <v>851998.95</v>
      </c>
      <c r="C477">
        <v>0.477385928599386</v>
      </c>
      <c r="D477">
        <v>930569.9</v>
      </c>
      <c r="E477">
        <v>9.8048399695257697E-3</v>
      </c>
      <c r="F477">
        <v>0.70804443174885501</v>
      </c>
      <c r="G477">
        <v>86.764705882352899</v>
      </c>
      <c r="H477">
        <v>36.138913600000002</v>
      </c>
      <c r="I477">
        <v>0.56133124999999995</v>
      </c>
      <c r="J477">
        <v>38.6583781</v>
      </c>
      <c r="K477">
        <v>12996.854396675</v>
      </c>
      <c r="L477">
        <v>1453.1144991000001</v>
      </c>
      <c r="M477">
        <v>1755.6911337998799</v>
      </c>
      <c r="N477">
        <v>0.35140680322594398</v>
      </c>
      <c r="O477">
        <v>0.15142901140019299</v>
      </c>
      <c r="P477">
        <v>2.4965028924058301E-3</v>
      </c>
      <c r="Q477">
        <v>10756.9704049395</v>
      </c>
      <c r="R477">
        <v>99.513000000000005</v>
      </c>
      <c r="S477">
        <v>60095.900344678601</v>
      </c>
      <c r="T477">
        <v>15.013616311436699</v>
      </c>
      <c r="U477">
        <v>14.6022579873986</v>
      </c>
      <c r="V477">
        <v>13.714499999999999</v>
      </c>
      <c r="W477">
        <v>105.954610018593</v>
      </c>
      <c r="X477">
        <v>0.11617206686898</v>
      </c>
      <c r="Y477">
        <v>0.17365526075468399</v>
      </c>
      <c r="Z477">
        <v>0.29358792935716099</v>
      </c>
      <c r="AA477">
        <v>156.46826188908099</v>
      </c>
      <c r="AB477">
        <v>8.6276743211285005</v>
      </c>
      <c r="AC477">
        <v>1.6800266310354699</v>
      </c>
      <c r="AD477">
        <v>3.7312320977207301</v>
      </c>
      <c r="AE477">
        <v>1.3202144477208599</v>
      </c>
      <c r="AF477">
        <v>118.15</v>
      </c>
      <c r="AG477">
        <v>1.8406395337839599E-2</v>
      </c>
      <c r="AH477">
        <v>7.5324999999999998</v>
      </c>
      <c r="AI477">
        <v>3.1104814416574502</v>
      </c>
      <c r="AJ477">
        <v>334775.57549999998</v>
      </c>
      <c r="AK477">
        <v>0.60238370791988205</v>
      </c>
      <c r="AL477">
        <v>18885917.566500001</v>
      </c>
      <c r="AM477">
        <v>1453.1144991000001</v>
      </c>
    </row>
    <row r="478" spans="1:39" ht="14.5" x14ac:dyDescent="0.35">
      <c r="A478" t="s">
        <v>657</v>
      </c>
      <c r="B478">
        <v>890657.36842105305</v>
      </c>
      <c r="C478">
        <v>0.494226888596493</v>
      </c>
      <c r="D478">
        <v>745155.78947368404</v>
      </c>
      <c r="E478">
        <v>2.43313605622302E-3</v>
      </c>
      <c r="F478">
        <v>0.77379214353916004</v>
      </c>
      <c r="G478">
        <v>90.45</v>
      </c>
      <c r="H478">
        <v>76.259170100000006</v>
      </c>
      <c r="I478">
        <v>9.4133350999999994</v>
      </c>
      <c r="J478">
        <v>-7.8305748499999801</v>
      </c>
      <c r="K478">
        <v>13259.354232576399</v>
      </c>
      <c r="L478">
        <v>2545.4836105499999</v>
      </c>
      <c r="M478">
        <v>3081.2270492473299</v>
      </c>
      <c r="N478">
        <v>0.301092377170874</v>
      </c>
      <c r="O478">
        <v>0.13927782213195899</v>
      </c>
      <c r="P478">
        <v>2.12401416673502E-2</v>
      </c>
      <c r="Q478">
        <v>10953.9051637706</v>
      </c>
      <c r="R478">
        <v>163.28299999999999</v>
      </c>
      <c r="S478">
        <v>69689.332193186099</v>
      </c>
      <c r="T478">
        <v>15.1513017276753</v>
      </c>
      <c r="U478">
        <v>15.5893976136524</v>
      </c>
      <c r="V478">
        <v>19.567</v>
      </c>
      <c r="W478">
        <v>130.09064294730899</v>
      </c>
      <c r="X478">
        <v>0.11784047380571699</v>
      </c>
      <c r="Y478">
        <v>0.15499852800000899</v>
      </c>
      <c r="Z478">
        <v>0.27802977602748602</v>
      </c>
      <c r="AA478">
        <v>166.95733110934199</v>
      </c>
      <c r="AB478">
        <v>7.1404224680675696</v>
      </c>
      <c r="AC478">
        <v>1.3173389771902499</v>
      </c>
      <c r="AD478">
        <v>3.5315076879383298</v>
      </c>
      <c r="AE478">
        <v>1.03320365000402</v>
      </c>
      <c r="AF478">
        <v>31.5</v>
      </c>
      <c r="AG478">
        <v>4.9558962914875798E-2</v>
      </c>
      <c r="AH478">
        <v>46.988999999999997</v>
      </c>
      <c r="AI478">
        <v>3.1577459532884302</v>
      </c>
      <c r="AJ478">
        <v>601384.45349999995</v>
      </c>
      <c r="AK478">
        <v>0.62130182435918202</v>
      </c>
      <c r="AL478">
        <v>33751468.885499999</v>
      </c>
      <c r="AM478">
        <v>2545.4836105499999</v>
      </c>
    </row>
    <row r="479" spans="1:39" ht="14.5" x14ac:dyDescent="0.35">
      <c r="A479" t="s">
        <v>658</v>
      </c>
      <c r="B479">
        <v>770082.1</v>
      </c>
      <c r="C479">
        <v>0.48621021988019503</v>
      </c>
      <c r="D479">
        <v>752214.5</v>
      </c>
      <c r="E479">
        <v>2.3944327775091401E-3</v>
      </c>
      <c r="F479">
        <v>0.70721266237512803</v>
      </c>
      <c r="G479">
        <v>62.7368421052632</v>
      </c>
      <c r="H479">
        <v>31.06899275</v>
      </c>
      <c r="I479">
        <v>0.89423180000000002</v>
      </c>
      <c r="J479">
        <v>39.074524449999998</v>
      </c>
      <c r="K479">
        <v>13325.695236469201</v>
      </c>
      <c r="L479">
        <v>990.01502615000004</v>
      </c>
      <c r="M479">
        <v>1185.9896490461599</v>
      </c>
      <c r="N479">
        <v>0.28701883238582998</v>
      </c>
      <c r="O479">
        <v>0.15795995451518099</v>
      </c>
      <c r="P479">
        <v>1.3170843528211599E-3</v>
      </c>
      <c r="Q479">
        <v>11123.7383299342</v>
      </c>
      <c r="R479">
        <v>69.170500000000004</v>
      </c>
      <c r="S479">
        <v>59629.177951583399</v>
      </c>
      <c r="T479">
        <v>14.7093052674189</v>
      </c>
      <c r="U479">
        <v>14.312677024887799</v>
      </c>
      <c r="V479">
        <v>10.7675</v>
      </c>
      <c r="W479">
        <v>91.944743547713003</v>
      </c>
      <c r="X479">
        <v>0.11790713845160999</v>
      </c>
      <c r="Y479">
        <v>0.17526713910962599</v>
      </c>
      <c r="Z479">
        <v>0.29790765269646102</v>
      </c>
      <c r="AA479">
        <v>174.08165073030699</v>
      </c>
      <c r="AB479">
        <v>7.88566425065763</v>
      </c>
      <c r="AC479">
        <v>1.60473805938085</v>
      </c>
      <c r="AD479">
        <v>3.4951324985080698</v>
      </c>
      <c r="AE479">
        <v>1.29435039470515</v>
      </c>
      <c r="AF479">
        <v>78.45</v>
      </c>
      <c r="AG479">
        <v>1.57989636850123E-2</v>
      </c>
      <c r="AH479">
        <v>6.5810526315789497</v>
      </c>
      <c r="AI479">
        <v>3.0661093682726501</v>
      </c>
      <c r="AJ479">
        <v>254629.891</v>
      </c>
      <c r="AK479">
        <v>0.61724512083502203</v>
      </c>
      <c r="AL479">
        <v>13192638.517999999</v>
      </c>
      <c r="AM479">
        <v>990.01502615000004</v>
      </c>
    </row>
    <row r="480" spans="1:39" ht="14.5" x14ac:dyDescent="0.35">
      <c r="A480" t="s">
        <v>659</v>
      </c>
      <c r="B480">
        <v>556640.75</v>
      </c>
      <c r="C480">
        <v>0.541083301176569</v>
      </c>
      <c r="D480">
        <v>515306.8</v>
      </c>
      <c r="E480">
        <v>2.6020772575981702E-3</v>
      </c>
      <c r="F480">
        <v>0.70626513370294997</v>
      </c>
      <c r="G480">
        <v>59.7222222222222</v>
      </c>
      <c r="H480">
        <v>27.482347699999998</v>
      </c>
      <c r="I480">
        <v>2.9286835999999998</v>
      </c>
      <c r="J480">
        <v>20.62801305</v>
      </c>
      <c r="K480">
        <v>13423.265537708099</v>
      </c>
      <c r="L480">
        <v>1007.0457848</v>
      </c>
      <c r="M480">
        <v>1215.77562286081</v>
      </c>
      <c r="N480">
        <v>0.31601107154547298</v>
      </c>
      <c r="O480">
        <v>0.16638152512924401</v>
      </c>
      <c r="P480">
        <v>3.0045251126302099E-3</v>
      </c>
      <c r="Q480">
        <v>11118.6988156511</v>
      </c>
      <c r="R480">
        <v>71.596000000000004</v>
      </c>
      <c r="S480">
        <v>57376.612101234699</v>
      </c>
      <c r="T480">
        <v>14.7619978769764</v>
      </c>
      <c r="U480">
        <v>14.065671054248799</v>
      </c>
      <c r="V480">
        <v>11.153499999999999</v>
      </c>
      <c r="W480">
        <v>90.289665557896598</v>
      </c>
      <c r="X480">
        <v>0.115466597607521</v>
      </c>
      <c r="Y480">
        <v>0.174222940033636</v>
      </c>
      <c r="Z480">
        <v>0.29402238632251898</v>
      </c>
      <c r="AA480">
        <v>191.339115766487</v>
      </c>
      <c r="AB480">
        <v>7.1843858221029198</v>
      </c>
      <c r="AC480">
        <v>1.45608697254229</v>
      </c>
      <c r="AD480">
        <v>3.27832284180713</v>
      </c>
      <c r="AE480">
        <v>1.3232313701669101</v>
      </c>
      <c r="AF480">
        <v>91.3</v>
      </c>
      <c r="AG480">
        <v>1.7804937394984701E-2</v>
      </c>
      <c r="AH480">
        <v>6.2439999999999998</v>
      </c>
      <c r="AI480">
        <v>3.0534802439715598</v>
      </c>
      <c r="AJ480">
        <v>210570.71350000001</v>
      </c>
      <c r="AK480">
        <v>0.5686933865589</v>
      </c>
      <c r="AL480">
        <v>13517842.978</v>
      </c>
      <c r="AM480">
        <v>1007.0457848</v>
      </c>
    </row>
    <row r="481" spans="1:39" ht="14.5" x14ac:dyDescent="0.35">
      <c r="A481" t="s">
        <v>660</v>
      </c>
      <c r="B481">
        <v>717936.55</v>
      </c>
      <c r="C481">
        <v>0.43609318931533098</v>
      </c>
      <c r="D481">
        <v>678165.15</v>
      </c>
      <c r="E481">
        <v>1.8712747014911199E-2</v>
      </c>
      <c r="F481">
        <v>0.697032615324086</v>
      </c>
      <c r="G481">
        <v>53.95</v>
      </c>
      <c r="H481">
        <v>30.374755100000002</v>
      </c>
      <c r="I481">
        <v>1.8843214500000001</v>
      </c>
      <c r="J481">
        <v>71.730672850000005</v>
      </c>
      <c r="K481">
        <v>13048.583077053199</v>
      </c>
      <c r="L481">
        <v>1227.5075853000001</v>
      </c>
      <c r="M481">
        <v>1484.41929381359</v>
      </c>
      <c r="N481">
        <v>0.37697558238461498</v>
      </c>
      <c r="O481">
        <v>0.14825920872458201</v>
      </c>
      <c r="P481">
        <v>5.7395205409489498E-4</v>
      </c>
      <c r="Q481">
        <v>10790.2361356073</v>
      </c>
      <c r="R481">
        <v>81.854500000000002</v>
      </c>
      <c r="S481">
        <v>60631.621896169403</v>
      </c>
      <c r="T481">
        <v>15.432871741932299</v>
      </c>
      <c r="U481">
        <v>14.9962138343036</v>
      </c>
      <c r="V481">
        <v>9.9819999999999993</v>
      </c>
      <c r="W481">
        <v>122.972108324985</v>
      </c>
      <c r="X481">
        <v>0.110668224150276</v>
      </c>
      <c r="Y481">
        <v>0.18781171480589201</v>
      </c>
      <c r="Z481">
        <v>0.305188863736085</v>
      </c>
      <c r="AA481">
        <v>169.51357571378699</v>
      </c>
      <c r="AB481">
        <v>7.9494947236436904</v>
      </c>
      <c r="AC481">
        <v>1.4843142274672301</v>
      </c>
      <c r="AD481">
        <v>3.4258670857058302</v>
      </c>
      <c r="AE481">
        <v>1.3989623769308901</v>
      </c>
      <c r="AF481">
        <v>115.25</v>
      </c>
      <c r="AG481">
        <v>1.38689264244213E-2</v>
      </c>
      <c r="AH481">
        <v>6.2919999999999998</v>
      </c>
      <c r="AI481">
        <v>3.4983792613946298</v>
      </c>
      <c r="AJ481">
        <v>270981.61700000003</v>
      </c>
      <c r="AK481">
        <v>0.60550859138457902</v>
      </c>
      <c r="AL481">
        <v>16017234.704500001</v>
      </c>
      <c r="AM481">
        <v>1227.5075853000001</v>
      </c>
    </row>
    <row r="482" spans="1:39" ht="14.5" x14ac:dyDescent="0.35">
      <c r="A482" t="s">
        <v>661</v>
      </c>
      <c r="B482">
        <v>699028.45</v>
      </c>
      <c r="C482">
        <v>0.52182263049028499</v>
      </c>
      <c r="D482">
        <v>622300.55000000005</v>
      </c>
      <c r="E482">
        <v>1.2649192571200601E-2</v>
      </c>
      <c r="F482">
        <v>0.65657001021911199</v>
      </c>
      <c r="G482">
        <v>56.789473684210499</v>
      </c>
      <c r="H482">
        <v>29.592543849999998</v>
      </c>
      <c r="I482">
        <v>0.38882145000000001</v>
      </c>
      <c r="J482">
        <v>37.504824999999997</v>
      </c>
      <c r="K482">
        <v>13700.4749663653</v>
      </c>
      <c r="L482">
        <v>862.55657220000001</v>
      </c>
      <c r="M482">
        <v>1030.1011381977</v>
      </c>
      <c r="N482">
        <v>0.31856015466807902</v>
      </c>
      <c r="O482">
        <v>0.15244308343118301</v>
      </c>
      <c r="P482">
        <v>1.3253971818731E-3</v>
      </c>
      <c r="Q482">
        <v>11472.1111221916</v>
      </c>
      <c r="R482">
        <v>62.599499999999999</v>
      </c>
      <c r="S482">
        <v>58982.923290122097</v>
      </c>
      <c r="T482">
        <v>14.9777554133819</v>
      </c>
      <c r="U482">
        <v>13.778969036493899</v>
      </c>
      <c r="V482">
        <v>7.4375</v>
      </c>
      <c r="W482">
        <v>115.97399290084</v>
      </c>
      <c r="X482">
        <v>0.11405116523879601</v>
      </c>
      <c r="Y482">
        <v>0.179919978201349</v>
      </c>
      <c r="Z482">
        <v>0.29957737335270002</v>
      </c>
      <c r="AA482">
        <v>188.454189834066</v>
      </c>
      <c r="AB482">
        <v>7.1737923217374799</v>
      </c>
      <c r="AC482">
        <v>1.47870291672101</v>
      </c>
      <c r="AD482">
        <v>3.4897680009646099</v>
      </c>
      <c r="AE482">
        <v>1.33980205481506</v>
      </c>
      <c r="AF482">
        <v>83.4</v>
      </c>
      <c r="AG482">
        <v>1.8492080680639102E-2</v>
      </c>
      <c r="AH482">
        <v>5.9909999999999997</v>
      </c>
      <c r="AI482">
        <v>2.9276927115343199</v>
      </c>
      <c r="AJ482">
        <v>217380.22949999999</v>
      </c>
      <c r="AK482">
        <v>0.61521149954113397</v>
      </c>
      <c r="AL482">
        <v>11817434.7245</v>
      </c>
      <c r="AM482">
        <v>862.55657220000001</v>
      </c>
    </row>
    <row r="483" spans="1:39" ht="14.5" x14ac:dyDescent="0.35">
      <c r="A483" t="s">
        <v>662</v>
      </c>
      <c r="B483">
        <v>513391</v>
      </c>
      <c r="C483">
        <v>0.5606860098809</v>
      </c>
      <c r="D483">
        <v>504192.15</v>
      </c>
      <c r="E483">
        <v>2.5661369472195499E-3</v>
      </c>
      <c r="F483">
        <v>0.72535510906661005</v>
      </c>
      <c r="G483">
        <v>41.2</v>
      </c>
      <c r="H483">
        <v>13.18641</v>
      </c>
      <c r="I483">
        <v>0.15</v>
      </c>
      <c r="J483">
        <v>59.5396638</v>
      </c>
      <c r="K483">
        <v>13618.166087172</v>
      </c>
      <c r="L483">
        <v>810.52382279999995</v>
      </c>
      <c r="M483">
        <v>952.12518203746197</v>
      </c>
      <c r="N483">
        <v>0.23554919865336299</v>
      </c>
      <c r="O483">
        <v>0.144194096228112</v>
      </c>
      <c r="P483">
        <v>2.8440208481926399E-3</v>
      </c>
      <c r="Q483">
        <v>11592.853801933899</v>
      </c>
      <c r="R483">
        <v>59.4955</v>
      </c>
      <c r="S483">
        <v>62242.5217705541</v>
      </c>
      <c r="T483">
        <v>15.6759754939449</v>
      </c>
      <c r="U483">
        <v>13.623279454748699</v>
      </c>
      <c r="V483">
        <v>9.4124999999999996</v>
      </c>
      <c r="W483">
        <v>86.111428717131503</v>
      </c>
      <c r="X483">
        <v>0.118793299572063</v>
      </c>
      <c r="Y483">
        <v>0.16720967150809099</v>
      </c>
      <c r="Z483">
        <v>0.292876269014198</v>
      </c>
      <c r="AA483">
        <v>194.10496715137401</v>
      </c>
      <c r="AB483">
        <v>7.3390411926265502</v>
      </c>
      <c r="AC483">
        <v>1.5583026403019999</v>
      </c>
      <c r="AD483">
        <v>2.84877756286759</v>
      </c>
      <c r="AE483">
        <v>1.2937864490947999</v>
      </c>
      <c r="AF483">
        <v>85.7</v>
      </c>
      <c r="AG483">
        <v>2.22935836189176E-2</v>
      </c>
      <c r="AH483">
        <v>4.7310526315789501</v>
      </c>
      <c r="AI483">
        <v>3.1223601206947098</v>
      </c>
      <c r="AJ483">
        <v>192152.81</v>
      </c>
      <c r="AK483">
        <v>0.62105995496828303</v>
      </c>
      <c r="AL483">
        <v>11037848.036499999</v>
      </c>
      <c r="AM483">
        <v>810.52382279999995</v>
      </c>
    </row>
    <row r="484" spans="1:39" ht="14.5" x14ac:dyDescent="0.35">
      <c r="A484" t="s">
        <v>664</v>
      </c>
      <c r="B484">
        <v>229747</v>
      </c>
      <c r="C484">
        <v>0.65681338269276301</v>
      </c>
      <c r="D484">
        <v>125655.35</v>
      </c>
      <c r="E484">
        <v>1.1730311003722801E-3</v>
      </c>
      <c r="F484">
        <v>0.69264851432075103</v>
      </c>
      <c r="G484">
        <v>38.950000000000003</v>
      </c>
      <c r="H484">
        <v>13.0612697</v>
      </c>
      <c r="I484">
        <v>1.0845</v>
      </c>
      <c r="J484">
        <v>22.20985615</v>
      </c>
      <c r="K484">
        <v>14591.528237647701</v>
      </c>
      <c r="L484">
        <v>595.03533389999996</v>
      </c>
      <c r="M484">
        <v>708.84947067717201</v>
      </c>
      <c r="N484">
        <v>0.30012556318212302</v>
      </c>
      <c r="O484">
        <v>0.15203642068960499</v>
      </c>
      <c r="P484">
        <v>2.4255687314235302E-3</v>
      </c>
      <c r="Q484">
        <v>12248.6864082801</v>
      </c>
      <c r="R484">
        <v>46.603000000000002</v>
      </c>
      <c r="S484">
        <v>57731.783758556303</v>
      </c>
      <c r="T484">
        <v>15.876660300838999</v>
      </c>
      <c r="U484">
        <v>12.768176595927301</v>
      </c>
      <c r="V484">
        <v>7.0730000000000004</v>
      </c>
      <c r="W484">
        <v>84.127715806588398</v>
      </c>
      <c r="X484">
        <v>0.116506267423878</v>
      </c>
      <c r="Y484">
        <v>0.17343732307377299</v>
      </c>
      <c r="Z484">
        <v>0.29453683697406102</v>
      </c>
      <c r="AA484">
        <v>210.62144188745299</v>
      </c>
      <c r="AB484">
        <v>7.9606316705392004</v>
      </c>
      <c r="AC484">
        <v>1.52747258376474</v>
      </c>
      <c r="AD484">
        <v>3.1270112433693602</v>
      </c>
      <c r="AE484">
        <v>1.2707500647329399</v>
      </c>
      <c r="AF484">
        <v>75.849999999999994</v>
      </c>
      <c r="AG484">
        <v>1.6673917559185101E-2</v>
      </c>
      <c r="AH484">
        <v>3.9769999999999999</v>
      </c>
      <c r="AI484">
        <v>3.1121524574455601</v>
      </c>
      <c r="AJ484">
        <v>142936.16250000001</v>
      </c>
      <c r="AK484">
        <v>0.63946669399253597</v>
      </c>
      <c r="AL484">
        <v>8682474.8770000003</v>
      </c>
      <c r="AM484">
        <v>595.03533389999996</v>
      </c>
    </row>
    <row r="485" spans="1:39" ht="14.5" x14ac:dyDescent="0.35">
      <c r="A485" t="s">
        <v>665</v>
      </c>
      <c r="B485">
        <v>450243.8</v>
      </c>
      <c r="C485">
        <v>0.76058610268058102</v>
      </c>
      <c r="D485">
        <v>467906.3</v>
      </c>
      <c r="E485">
        <v>1.4325550828595201E-3</v>
      </c>
      <c r="F485">
        <v>0.72465009698565896</v>
      </c>
      <c r="G485">
        <v>23</v>
      </c>
      <c r="H485">
        <v>7.4173739473684197</v>
      </c>
      <c r="I485">
        <v>0.45</v>
      </c>
      <c r="J485">
        <v>54.973637400000001</v>
      </c>
      <c r="K485">
        <v>12957.002206277701</v>
      </c>
      <c r="L485">
        <v>637.81120554999995</v>
      </c>
      <c r="M485">
        <v>719.47054454013198</v>
      </c>
      <c r="N485">
        <v>0.120340150082206</v>
      </c>
      <c r="O485">
        <v>0.11370798979215301</v>
      </c>
      <c r="P485">
        <v>1.5360684971898E-3</v>
      </c>
      <c r="Q485">
        <v>11486.3926816938</v>
      </c>
      <c r="R485">
        <v>42.901000000000003</v>
      </c>
      <c r="S485">
        <v>61418.9374956295</v>
      </c>
      <c r="T485">
        <v>16.7338756672339</v>
      </c>
      <c r="U485">
        <v>14.867047517540399</v>
      </c>
      <c r="V485">
        <v>5.7355</v>
      </c>
      <c r="W485">
        <v>111.20411569174399</v>
      </c>
      <c r="X485">
        <v>0.115409165138086</v>
      </c>
      <c r="Y485">
        <v>0.18615059914634599</v>
      </c>
      <c r="Z485">
        <v>0.30780297513197102</v>
      </c>
      <c r="AA485">
        <v>217.54893735419401</v>
      </c>
      <c r="AB485">
        <v>5.8881044919774199</v>
      </c>
      <c r="AC485">
        <v>1.2781619132695301</v>
      </c>
      <c r="AD485">
        <v>2.8178994149046002</v>
      </c>
      <c r="AE485">
        <v>1.21012234143804</v>
      </c>
      <c r="AF485">
        <v>57.4</v>
      </c>
      <c r="AG485">
        <v>2.4305184430856601E-2</v>
      </c>
      <c r="AH485">
        <v>5.3734999999999999</v>
      </c>
      <c r="AI485">
        <v>3.4757326880848902</v>
      </c>
      <c r="AJ485">
        <v>140141.37700000001</v>
      </c>
      <c r="AK485">
        <v>0.70696468810260105</v>
      </c>
      <c r="AL485">
        <v>8264121.1974999998</v>
      </c>
      <c r="AM485">
        <v>637.81120554999995</v>
      </c>
    </row>
    <row r="486" spans="1:39" ht="14.5" x14ac:dyDescent="0.35">
      <c r="A486" t="s">
        <v>666</v>
      </c>
      <c r="B486">
        <v>403060.73684210499</v>
      </c>
      <c r="C486">
        <v>0.635323416625866</v>
      </c>
      <c r="D486">
        <v>390840.15789473703</v>
      </c>
      <c r="E486">
        <v>1.63919396713718E-3</v>
      </c>
      <c r="F486">
        <v>0.76410271996593004</v>
      </c>
      <c r="G486">
        <v>29.0555555555556</v>
      </c>
      <c r="H486">
        <v>6.5644072777777804</v>
      </c>
      <c r="I486">
        <v>0</v>
      </c>
      <c r="J486">
        <v>76.054990368421002</v>
      </c>
      <c r="K486">
        <v>12223.5412480289</v>
      </c>
      <c r="L486">
        <v>813.67161599999997</v>
      </c>
      <c r="M486">
        <v>911.31494510490302</v>
      </c>
      <c r="N486">
        <v>0.108458452630911</v>
      </c>
      <c r="O486">
        <v>0.10613579048319</v>
      </c>
      <c r="P486">
        <v>1.66039316464701E-3</v>
      </c>
      <c r="Q486">
        <v>10913.8433578322</v>
      </c>
      <c r="R486">
        <v>51.017368421052602</v>
      </c>
      <c r="S486">
        <v>65096.5759235761</v>
      </c>
      <c r="T486">
        <v>17.5378869941093</v>
      </c>
      <c r="U486">
        <v>15.9489138931014</v>
      </c>
      <c r="V486">
        <v>6.4315789473684202</v>
      </c>
      <c r="W486">
        <v>126.51195338788899</v>
      </c>
      <c r="X486">
        <v>0.114080131155921</v>
      </c>
      <c r="Y486">
        <v>0.18821633473555899</v>
      </c>
      <c r="Z486">
        <v>0.30788977281079999</v>
      </c>
      <c r="AA486">
        <v>199.60276611536401</v>
      </c>
      <c r="AB486">
        <v>5.9691553371220696</v>
      </c>
      <c r="AC486">
        <v>1.25480058564831</v>
      </c>
      <c r="AD486">
        <v>2.7809550746951102</v>
      </c>
      <c r="AE486">
        <v>1.16576749947415</v>
      </c>
      <c r="AF486">
        <v>55.473684210526301</v>
      </c>
      <c r="AG486">
        <v>1.94544281871173E-2</v>
      </c>
      <c r="AH486">
        <v>6.7394736842105303</v>
      </c>
      <c r="AI486">
        <v>3.4832958912114198</v>
      </c>
      <c r="AJ486">
        <v>185267.48789473699</v>
      </c>
      <c r="AK486">
        <v>0.68542601823587801</v>
      </c>
      <c r="AL486">
        <v>9945948.5605263207</v>
      </c>
      <c r="AM486">
        <v>813.67161599999997</v>
      </c>
    </row>
    <row r="487" spans="1:39" ht="14.5" x14ac:dyDescent="0.35">
      <c r="A487" t="s">
        <v>667</v>
      </c>
      <c r="B487">
        <v>323001.75</v>
      </c>
      <c r="C487">
        <v>0.60211480930391703</v>
      </c>
      <c r="D487">
        <v>288728.45</v>
      </c>
      <c r="E487">
        <v>2.8494039826073899E-3</v>
      </c>
      <c r="F487">
        <v>0.71322625933911099</v>
      </c>
      <c r="G487">
        <v>27.25</v>
      </c>
      <c r="H487">
        <v>11.424175350000001</v>
      </c>
      <c r="I487">
        <v>0.6</v>
      </c>
      <c r="J487">
        <v>40.279937099999998</v>
      </c>
      <c r="K487">
        <v>14364.8202149629</v>
      </c>
      <c r="L487">
        <v>638.47379954999997</v>
      </c>
      <c r="M487">
        <v>745.95735307274197</v>
      </c>
      <c r="N487">
        <v>0.26115072688576701</v>
      </c>
      <c r="O487">
        <v>0.138382634357545</v>
      </c>
      <c r="P487">
        <v>5.4291354671767399E-3</v>
      </c>
      <c r="Q487">
        <v>12295.021028642699</v>
      </c>
      <c r="R487">
        <v>49.482999999999997</v>
      </c>
      <c r="S487">
        <v>60523.060687508798</v>
      </c>
      <c r="T487">
        <v>16.292464078572401</v>
      </c>
      <c r="U487">
        <v>12.902891893175401</v>
      </c>
      <c r="V487">
        <v>7.3254999999999999</v>
      </c>
      <c r="W487">
        <v>87.157709309944707</v>
      </c>
      <c r="X487">
        <v>0.118154151105354</v>
      </c>
      <c r="Y487">
        <v>0.16627787860234</v>
      </c>
      <c r="Z487">
        <v>0.293225061890168</v>
      </c>
      <c r="AA487">
        <v>206.754842709348</v>
      </c>
      <c r="AB487">
        <v>7.8822236190278501</v>
      </c>
      <c r="AC487">
        <v>1.61529619707358</v>
      </c>
      <c r="AD487">
        <v>2.9615430253799899</v>
      </c>
      <c r="AE487">
        <v>1.1438053867576199</v>
      </c>
      <c r="AF487">
        <v>76.2</v>
      </c>
      <c r="AG487">
        <v>1.4355869354551199E-2</v>
      </c>
      <c r="AH487">
        <v>3.9005263157894698</v>
      </c>
      <c r="AI487">
        <v>3.0770503280849799</v>
      </c>
      <c r="AJ487">
        <v>174711.66250000001</v>
      </c>
      <c r="AK487">
        <v>0.66264835206911099</v>
      </c>
      <c r="AL487">
        <v>9171561.3424999993</v>
      </c>
      <c r="AM487">
        <v>638.47379954999997</v>
      </c>
    </row>
    <row r="488" spans="1:39" ht="14.5" x14ac:dyDescent="0.35">
      <c r="A488" t="s">
        <v>668</v>
      </c>
      <c r="B488">
        <v>414173</v>
      </c>
      <c r="C488">
        <v>0.68536519099112403</v>
      </c>
      <c r="D488">
        <v>394451.15</v>
      </c>
      <c r="E488">
        <v>1.4050154984257999E-3</v>
      </c>
      <c r="F488">
        <v>0.74693382069789005</v>
      </c>
      <c r="G488">
        <v>27.75</v>
      </c>
      <c r="H488">
        <v>8.7564529473684196</v>
      </c>
      <c r="I488">
        <v>0.45</v>
      </c>
      <c r="J488">
        <v>79.864858799999993</v>
      </c>
      <c r="K488">
        <v>13060.216908611799</v>
      </c>
      <c r="L488">
        <v>646.26973465000003</v>
      </c>
      <c r="M488">
        <v>737.59319885887601</v>
      </c>
      <c r="N488">
        <v>0.147618391957758</v>
      </c>
      <c r="O488">
        <v>0.12534739878213799</v>
      </c>
      <c r="P488">
        <v>2.0984330957946702E-3</v>
      </c>
      <c r="Q488">
        <v>11443.1951501967</v>
      </c>
      <c r="R488">
        <v>43.9985</v>
      </c>
      <c r="S488">
        <v>62215.580781163</v>
      </c>
      <c r="T488">
        <v>16.858529268043199</v>
      </c>
      <c r="U488">
        <v>14.688449257361</v>
      </c>
      <c r="V488">
        <v>5.6985000000000001</v>
      </c>
      <c r="W488">
        <v>113.410500070194</v>
      </c>
      <c r="X488">
        <v>0.11473552557356401</v>
      </c>
      <c r="Y488">
        <v>0.180375191846642</v>
      </c>
      <c r="Z488">
        <v>0.30016086262063002</v>
      </c>
      <c r="AA488">
        <v>202.85949189776099</v>
      </c>
      <c r="AB488">
        <v>6.2956459915355998</v>
      </c>
      <c r="AC488">
        <v>1.3379765403947099</v>
      </c>
      <c r="AD488">
        <v>3.08783971558013</v>
      </c>
      <c r="AE488">
        <v>1.25148319816429</v>
      </c>
      <c r="AF488">
        <v>58.45</v>
      </c>
      <c r="AG488">
        <v>2.5037199725868299E-2</v>
      </c>
      <c r="AH488">
        <v>5.2625000000000002</v>
      </c>
      <c r="AI488">
        <v>3.3472361140051099</v>
      </c>
      <c r="AJ488">
        <v>149622.666</v>
      </c>
      <c r="AK488">
        <v>0.67822472198622996</v>
      </c>
      <c r="AL488">
        <v>8440422.9159999993</v>
      </c>
      <c r="AM488">
        <v>646.26973465000003</v>
      </c>
    </row>
    <row r="489" spans="1:39" ht="14.5" x14ac:dyDescent="0.35">
      <c r="A489" t="s">
        <v>669</v>
      </c>
      <c r="B489">
        <v>932652.6</v>
      </c>
      <c r="C489">
        <v>0.526789763770109</v>
      </c>
      <c r="D489">
        <v>917750.15</v>
      </c>
      <c r="E489">
        <v>1.1581894608697399E-3</v>
      </c>
      <c r="F489">
        <v>0.74846258217733996</v>
      </c>
      <c r="G489">
        <v>85.25</v>
      </c>
      <c r="H489">
        <v>49.041013800000002</v>
      </c>
      <c r="I489">
        <v>0.77267425000000001</v>
      </c>
      <c r="J489">
        <v>58.998333950000003</v>
      </c>
      <c r="K489">
        <v>12704.9110677299</v>
      </c>
      <c r="L489">
        <v>1762.28712595</v>
      </c>
      <c r="M489">
        <v>2033.2610451831899</v>
      </c>
      <c r="N489">
        <v>0.18972902977984199</v>
      </c>
      <c r="O489">
        <v>0.115449583614431</v>
      </c>
      <c r="P489">
        <v>1.3084963488891901E-2</v>
      </c>
      <c r="Q489">
        <v>11011.7199481303</v>
      </c>
      <c r="R489">
        <v>111.3145</v>
      </c>
      <c r="S489">
        <v>67241.110928944603</v>
      </c>
      <c r="T489">
        <v>16.5477094179105</v>
      </c>
      <c r="U489">
        <v>15.8316043817292</v>
      </c>
      <c r="V489">
        <v>12.814</v>
      </c>
      <c r="W489">
        <v>137.52826018027201</v>
      </c>
      <c r="X489">
        <v>0.115383754550533</v>
      </c>
      <c r="Y489">
        <v>0.154213802664285</v>
      </c>
      <c r="Z489">
        <v>0.27437038977065098</v>
      </c>
      <c r="AA489">
        <v>154.94214647502699</v>
      </c>
      <c r="AB489">
        <v>8.6693228226581294</v>
      </c>
      <c r="AC489">
        <v>1.49123624005709</v>
      </c>
      <c r="AD489">
        <v>3.6366956598647402</v>
      </c>
      <c r="AE489">
        <v>1.0739874640267599</v>
      </c>
      <c r="AF489">
        <v>52.25</v>
      </c>
      <c r="AG489">
        <v>3.9928084203758402E-2</v>
      </c>
      <c r="AH489">
        <v>17.322500000000002</v>
      </c>
      <c r="AI489">
        <v>3.2029403191634702</v>
      </c>
      <c r="AJ489">
        <v>380025.01150000002</v>
      </c>
      <c r="AK489">
        <v>0.579217790634031</v>
      </c>
      <c r="AL489">
        <v>22389701.210999999</v>
      </c>
      <c r="AM489">
        <v>1762.28712595</v>
      </c>
    </row>
    <row r="490" spans="1:39" ht="14.5" x14ac:dyDescent="0.35">
      <c r="A490" t="s">
        <v>670</v>
      </c>
      <c r="B490">
        <v>439434.5</v>
      </c>
      <c r="C490">
        <v>0.68447231886030302</v>
      </c>
      <c r="D490">
        <v>410360.35</v>
      </c>
      <c r="E490">
        <v>1.16444680803635E-3</v>
      </c>
      <c r="F490">
        <v>0.73092919577625404</v>
      </c>
      <c r="G490">
        <v>23.947368421052602</v>
      </c>
      <c r="H490">
        <v>9.9307176315789505</v>
      </c>
      <c r="I490">
        <v>0.45</v>
      </c>
      <c r="J490">
        <v>69.793560049999996</v>
      </c>
      <c r="K490">
        <v>12921.3354561861</v>
      </c>
      <c r="L490">
        <v>663.42526339999995</v>
      </c>
      <c r="M490">
        <v>751.89095682319305</v>
      </c>
      <c r="N490">
        <v>0.13628335034550301</v>
      </c>
      <c r="O490">
        <v>0.11899635536248999</v>
      </c>
      <c r="P490">
        <v>1.7792083225029601E-3</v>
      </c>
      <c r="Q490">
        <v>11401.042000450299</v>
      </c>
      <c r="R490">
        <v>45.113999999999997</v>
      </c>
      <c r="S490">
        <v>62165.534900474297</v>
      </c>
      <c r="T490">
        <v>16.4527641087024</v>
      </c>
      <c r="U490">
        <v>14.705529622733501</v>
      </c>
      <c r="V490">
        <v>5.5309999999999997</v>
      </c>
      <c r="W490">
        <v>119.946711878503</v>
      </c>
      <c r="X490">
        <v>0.11519906063973701</v>
      </c>
      <c r="Y490">
        <v>0.18353842099554299</v>
      </c>
      <c r="Z490">
        <v>0.303361386625565</v>
      </c>
      <c r="AA490">
        <v>204.27824726700001</v>
      </c>
      <c r="AB490">
        <v>6.1604596292815996</v>
      </c>
      <c r="AC490">
        <v>1.3291345771780301</v>
      </c>
      <c r="AD490">
        <v>2.9842136797828598</v>
      </c>
      <c r="AE490">
        <v>1.2359765403732501</v>
      </c>
      <c r="AF490">
        <v>60.25</v>
      </c>
      <c r="AG490">
        <v>2.5137755274387E-2</v>
      </c>
      <c r="AH490">
        <v>5.43</v>
      </c>
      <c r="AI490">
        <v>3.4350113337471502</v>
      </c>
      <c r="AJ490">
        <v>144604.68950000001</v>
      </c>
      <c r="AK490">
        <v>0.68862273932847395</v>
      </c>
      <c r="AL490">
        <v>8572340.3784999996</v>
      </c>
      <c r="AM490">
        <v>663.42526339999995</v>
      </c>
    </row>
    <row r="491" spans="1:39" ht="14.5" x14ac:dyDescent="0.35">
      <c r="A491" t="s">
        <v>671</v>
      </c>
      <c r="B491">
        <v>335202.40000000002</v>
      </c>
      <c r="C491">
        <v>0.63843265212276001</v>
      </c>
      <c r="D491">
        <v>279101.3</v>
      </c>
      <c r="E491">
        <v>2.2054456684319902E-3</v>
      </c>
      <c r="F491">
        <v>0.72809482439281104</v>
      </c>
      <c r="G491">
        <v>36.75</v>
      </c>
      <c r="H491">
        <v>11.884233699999999</v>
      </c>
      <c r="I491">
        <v>0.4</v>
      </c>
      <c r="J491">
        <v>40.999792999999997</v>
      </c>
      <c r="K491">
        <v>14420.0527943659</v>
      </c>
      <c r="L491">
        <v>585.73216009999999</v>
      </c>
      <c r="M491">
        <v>687.99464644918805</v>
      </c>
      <c r="N491">
        <v>0.22276763047759399</v>
      </c>
      <c r="O491">
        <v>0.145268350188375</v>
      </c>
      <c r="P491">
        <v>1.92257934037247E-3</v>
      </c>
      <c r="Q491">
        <v>12276.6779008996</v>
      </c>
      <c r="R491">
        <v>44.608499999999999</v>
      </c>
      <c r="S491">
        <v>59402.843751751301</v>
      </c>
      <c r="T491">
        <v>16.2805294954997</v>
      </c>
      <c r="U491">
        <v>13.1305056233677</v>
      </c>
      <c r="V491">
        <v>5.7850000000000001</v>
      </c>
      <c r="W491">
        <v>101.250157320657</v>
      </c>
      <c r="X491">
        <v>0.11742062339317</v>
      </c>
      <c r="Y491">
        <v>0.17886559880816799</v>
      </c>
      <c r="Z491">
        <v>0.302168000623532</v>
      </c>
      <c r="AA491">
        <v>202.29886298162299</v>
      </c>
      <c r="AB491">
        <v>7.4097161054729401</v>
      </c>
      <c r="AC491">
        <v>1.51084559039166</v>
      </c>
      <c r="AD491">
        <v>3.2161968285876901</v>
      </c>
      <c r="AE491">
        <v>1.2097975306417199</v>
      </c>
      <c r="AF491">
        <v>73.650000000000006</v>
      </c>
      <c r="AG491">
        <v>2.9265056590665601E-2</v>
      </c>
      <c r="AH491">
        <v>4.0650000000000004</v>
      </c>
      <c r="AI491">
        <v>3.3484203952176399</v>
      </c>
      <c r="AJ491">
        <v>128828.2665</v>
      </c>
      <c r="AK491">
        <v>0.66075043192387195</v>
      </c>
      <c r="AL491">
        <v>8446288.6720000003</v>
      </c>
      <c r="AM491">
        <v>585.73216009999999</v>
      </c>
    </row>
    <row r="492" spans="1:39" ht="14.5" x14ac:dyDescent="0.35">
      <c r="A492" t="s">
        <v>672</v>
      </c>
      <c r="B492">
        <v>1077764.8999999999</v>
      </c>
      <c r="C492">
        <v>0.449174809157246</v>
      </c>
      <c r="D492">
        <v>913394.35</v>
      </c>
      <c r="E492">
        <v>1.3929167024891E-3</v>
      </c>
      <c r="F492">
        <v>0.71892964737240805</v>
      </c>
      <c r="G492">
        <v>99.235294117647101</v>
      </c>
      <c r="H492">
        <v>50.045751799999998</v>
      </c>
      <c r="I492">
        <v>4.7831249999999999E-2</v>
      </c>
      <c r="J492">
        <v>40.023198000000001</v>
      </c>
      <c r="K492">
        <v>13166.584126068599</v>
      </c>
      <c r="L492">
        <v>1439.7032422</v>
      </c>
      <c r="M492">
        <v>1718.3894085818199</v>
      </c>
      <c r="N492">
        <v>0.29598221363233101</v>
      </c>
      <c r="O492">
        <v>0.14610396745969101</v>
      </c>
      <c r="P492">
        <v>1.5593119708263701E-3</v>
      </c>
      <c r="Q492">
        <v>11031.244583056599</v>
      </c>
      <c r="R492">
        <v>97.316999999999993</v>
      </c>
      <c r="S492">
        <v>60512.221939640498</v>
      </c>
      <c r="T492">
        <v>15.5296607992437</v>
      </c>
      <c r="U492">
        <v>14.793954213549499</v>
      </c>
      <c r="V492">
        <v>13.8925</v>
      </c>
      <c r="W492">
        <v>103.631689199208</v>
      </c>
      <c r="X492">
        <v>0.11749868026197</v>
      </c>
      <c r="Y492">
        <v>0.16976026305521399</v>
      </c>
      <c r="Z492">
        <v>0.29179376782976102</v>
      </c>
      <c r="AA492">
        <v>181.63340356197699</v>
      </c>
      <c r="AB492">
        <v>6.9493321120374798</v>
      </c>
      <c r="AC492">
        <v>1.51382775483732</v>
      </c>
      <c r="AD492">
        <v>3.2432458215773599</v>
      </c>
      <c r="AE492">
        <v>1.3648723282775099</v>
      </c>
      <c r="AF492">
        <v>116.7</v>
      </c>
      <c r="AG492">
        <v>2.1831126510014901E-2</v>
      </c>
      <c r="AH492">
        <v>6.9569999999999999</v>
      </c>
      <c r="AI492">
        <v>3.4555384959780202</v>
      </c>
      <c r="AJ492">
        <v>354111.71299999999</v>
      </c>
      <c r="AK492">
        <v>0.60016091218267797</v>
      </c>
      <c r="AL492">
        <v>18955973.855</v>
      </c>
      <c r="AM492">
        <v>1439.7032422</v>
      </c>
    </row>
    <row r="493" spans="1:39" ht="14.5" x14ac:dyDescent="0.35">
      <c r="A493" t="s">
        <v>673</v>
      </c>
      <c r="B493">
        <v>641928.1</v>
      </c>
      <c r="C493">
        <v>0.53752444273556099</v>
      </c>
      <c r="D493">
        <v>629273.94999999995</v>
      </c>
      <c r="E493">
        <v>1.16710544458335E-2</v>
      </c>
      <c r="F493">
        <v>0.68409663020714495</v>
      </c>
      <c r="G493">
        <v>61</v>
      </c>
      <c r="H493">
        <v>25.77962205</v>
      </c>
      <c r="I493">
        <v>0.83882144999999997</v>
      </c>
      <c r="J493">
        <v>49.326463750000002</v>
      </c>
      <c r="K493">
        <v>13857.9732868178</v>
      </c>
      <c r="L493">
        <v>976.86548319999997</v>
      </c>
      <c r="M493">
        <v>1167.8313465922699</v>
      </c>
      <c r="N493">
        <v>0.30257827135190601</v>
      </c>
      <c r="O493">
        <v>0.15335416608156399</v>
      </c>
      <c r="P493">
        <v>1.04285617366975E-3</v>
      </c>
      <c r="Q493">
        <v>11591.8927938542</v>
      </c>
      <c r="R493">
        <v>69.507499999999993</v>
      </c>
      <c r="S493">
        <v>59903.809351508797</v>
      </c>
      <c r="T493">
        <v>15.8486494263209</v>
      </c>
      <c r="U493">
        <v>14.0541018336151</v>
      </c>
      <c r="V493">
        <v>8.8125</v>
      </c>
      <c r="W493">
        <v>110.84998390922</v>
      </c>
      <c r="X493">
        <v>0.114563987443528</v>
      </c>
      <c r="Y493">
        <v>0.18891748135428901</v>
      </c>
      <c r="Z493">
        <v>0.30870056174366101</v>
      </c>
      <c r="AA493">
        <v>175.44820955139701</v>
      </c>
      <c r="AB493">
        <v>7.9473625774771204</v>
      </c>
      <c r="AC493">
        <v>1.5273433697436201</v>
      </c>
      <c r="AD493">
        <v>3.7501015028359399</v>
      </c>
      <c r="AE493">
        <v>1.3970610776889201</v>
      </c>
      <c r="AF493">
        <v>107.4</v>
      </c>
      <c r="AG493">
        <v>6.5860734867893803E-2</v>
      </c>
      <c r="AH493">
        <v>5.2210000000000001</v>
      </c>
      <c r="AI493">
        <v>3.8324495030269299</v>
      </c>
      <c r="AJ493">
        <v>198669.44649999999</v>
      </c>
      <c r="AK493">
        <v>0.59666750326723905</v>
      </c>
      <c r="AL493">
        <v>13537375.771</v>
      </c>
      <c r="AM493">
        <v>976.86548319999997</v>
      </c>
    </row>
    <row r="494" spans="1:39" ht="14.5" x14ac:dyDescent="0.35">
      <c r="A494" t="s">
        <v>674</v>
      </c>
      <c r="B494">
        <v>1354252.6</v>
      </c>
      <c r="C494">
        <v>0.43419711676816602</v>
      </c>
      <c r="D494">
        <v>1295357.8500000001</v>
      </c>
      <c r="E494">
        <v>4.6382638490048301E-3</v>
      </c>
      <c r="F494">
        <v>0.749834093832486</v>
      </c>
      <c r="G494">
        <v>101.4</v>
      </c>
      <c r="H494">
        <v>62.689909900000004</v>
      </c>
      <c r="I494">
        <v>1.04961175</v>
      </c>
      <c r="J494">
        <v>38.236056750000003</v>
      </c>
      <c r="K494">
        <v>12230.0063833193</v>
      </c>
      <c r="L494">
        <v>2151.4936422999999</v>
      </c>
      <c r="M494">
        <v>2539.6438182131601</v>
      </c>
      <c r="N494">
        <v>0.23510409280562</v>
      </c>
      <c r="O494">
        <v>0.13233926819584699</v>
      </c>
      <c r="P494">
        <v>1.47372846131696E-2</v>
      </c>
      <c r="Q494">
        <v>10360.815477468501</v>
      </c>
      <c r="R494">
        <v>133.58349999999999</v>
      </c>
      <c r="S494">
        <v>66656.946789835594</v>
      </c>
      <c r="T494">
        <v>15.775526169025399</v>
      </c>
      <c r="U494">
        <v>16.105983465772301</v>
      </c>
      <c r="V494">
        <v>15.044499999999999</v>
      </c>
      <c r="W494">
        <v>143.00865049021201</v>
      </c>
      <c r="X494">
        <v>0.11850425036281</v>
      </c>
      <c r="Y494">
        <v>0.154151509058949</v>
      </c>
      <c r="Z494">
        <v>0.27718621451654601</v>
      </c>
      <c r="AA494">
        <v>154.82532388238999</v>
      </c>
      <c r="AB494">
        <v>7.5336506085005404</v>
      </c>
      <c r="AC494">
        <v>1.39815559445545</v>
      </c>
      <c r="AD494">
        <v>3.4401956270937402</v>
      </c>
      <c r="AE494">
        <v>1.1193938233632199</v>
      </c>
      <c r="AF494">
        <v>49.25</v>
      </c>
      <c r="AG494">
        <v>3.8530234342604802E-2</v>
      </c>
      <c r="AH494">
        <v>26.848888888888901</v>
      </c>
      <c r="AI494">
        <v>3.08030793622599</v>
      </c>
      <c r="AJ494">
        <v>451542.76549999998</v>
      </c>
      <c r="AK494">
        <v>0.56794368256461703</v>
      </c>
      <c r="AL494">
        <v>26312780.978999998</v>
      </c>
      <c r="AM494">
        <v>2151.4936422999999</v>
      </c>
    </row>
    <row r="495" spans="1:39" ht="14.5" x14ac:dyDescent="0.35">
      <c r="A495" t="s">
        <v>675</v>
      </c>
      <c r="B495">
        <v>538299</v>
      </c>
      <c r="C495">
        <v>0.630649569688437</v>
      </c>
      <c r="D495">
        <v>478475.85</v>
      </c>
      <c r="E495">
        <v>2.4087125815187298E-3</v>
      </c>
      <c r="F495">
        <v>0.68034251516922395</v>
      </c>
      <c r="G495">
        <v>44.75</v>
      </c>
      <c r="H495">
        <v>17.586106650000001</v>
      </c>
      <c r="I495">
        <v>0.85</v>
      </c>
      <c r="J495">
        <v>41.274616999999999</v>
      </c>
      <c r="K495">
        <v>14650.2974629617</v>
      </c>
      <c r="L495">
        <v>635.81309884999996</v>
      </c>
      <c r="M495">
        <v>746.24971312014395</v>
      </c>
      <c r="N495">
        <v>0.26626537461434102</v>
      </c>
      <c r="O495">
        <v>0.13963386600650199</v>
      </c>
      <c r="P495">
        <v>1.1708592530517E-3</v>
      </c>
      <c r="Q495">
        <v>12482.217232692399</v>
      </c>
      <c r="R495">
        <v>47.929000000000002</v>
      </c>
      <c r="S495">
        <v>59726.344332241497</v>
      </c>
      <c r="T495">
        <v>15.464541300673901</v>
      </c>
      <c r="U495">
        <v>13.265728449373</v>
      </c>
      <c r="V495">
        <v>5.7510000000000003</v>
      </c>
      <c r="W495">
        <v>110.556963806295</v>
      </c>
      <c r="X495">
        <v>0.11410109921884</v>
      </c>
      <c r="Y495">
        <v>0.175193093033225</v>
      </c>
      <c r="Z495">
        <v>0.29379484976980502</v>
      </c>
      <c r="AA495">
        <v>199.31092994027301</v>
      </c>
      <c r="AB495">
        <v>7.6078682535736997</v>
      </c>
      <c r="AC495">
        <v>1.5012087481110601</v>
      </c>
      <c r="AD495">
        <v>3.5607013600369299</v>
      </c>
      <c r="AE495">
        <v>1.2748135262787901</v>
      </c>
      <c r="AF495">
        <v>72.349999999999994</v>
      </c>
      <c r="AG495">
        <v>7.4765079606725099E-2</v>
      </c>
      <c r="AH495">
        <v>4.8114999999999997</v>
      </c>
      <c r="AI495">
        <v>3.2184293576405798</v>
      </c>
      <c r="AJ495">
        <v>142961.25099999999</v>
      </c>
      <c r="AK495">
        <v>0.63271301417011105</v>
      </c>
      <c r="AL495">
        <v>9314851.0289999992</v>
      </c>
      <c r="AM495">
        <v>635.81309884999996</v>
      </c>
    </row>
    <row r="496" spans="1:39" ht="14.5" x14ac:dyDescent="0.35">
      <c r="A496" t="s">
        <v>676</v>
      </c>
      <c r="B496">
        <v>951801.8</v>
      </c>
      <c r="C496">
        <v>0.35487017603325</v>
      </c>
      <c r="D496">
        <v>864173.3</v>
      </c>
      <c r="E496">
        <v>2.3838481032544198E-3</v>
      </c>
      <c r="F496">
        <v>0.74190079507176698</v>
      </c>
      <c r="G496">
        <v>74.900000000000006</v>
      </c>
      <c r="H496">
        <v>89.934366400000002</v>
      </c>
      <c r="I496">
        <v>5.4998738999999999</v>
      </c>
      <c r="J496">
        <v>-50.839498399999997</v>
      </c>
      <c r="K496">
        <v>12753.434854763</v>
      </c>
      <c r="L496">
        <v>2291.4814979500002</v>
      </c>
      <c r="M496">
        <v>2877.4719478924399</v>
      </c>
      <c r="N496">
        <v>0.439226978027278</v>
      </c>
      <c r="O496">
        <v>0.168514255949897</v>
      </c>
      <c r="P496">
        <v>2.3945340448564799E-2</v>
      </c>
      <c r="Q496">
        <v>10156.227596381899</v>
      </c>
      <c r="R496">
        <v>144.28749999999999</v>
      </c>
      <c r="S496">
        <v>65881.782850212301</v>
      </c>
      <c r="T496">
        <v>15.4483236593607</v>
      </c>
      <c r="U496">
        <v>15.881358384822001</v>
      </c>
      <c r="V496">
        <v>17.128</v>
      </c>
      <c r="W496">
        <v>133.78570165518499</v>
      </c>
      <c r="X496">
        <v>0.112693698620024</v>
      </c>
      <c r="Y496">
        <v>0.16437146201802699</v>
      </c>
      <c r="Z496">
        <v>0.29363364372099998</v>
      </c>
      <c r="AA496">
        <v>175.437877355609</v>
      </c>
      <c r="AB496">
        <v>6.9276567851782804</v>
      </c>
      <c r="AC496">
        <v>1.2516459606432799</v>
      </c>
      <c r="AD496">
        <v>3.2446618756897299</v>
      </c>
      <c r="AE496">
        <v>1.1755733886511199</v>
      </c>
      <c r="AF496">
        <v>41.25</v>
      </c>
      <c r="AG496">
        <v>2.2973066717228201E-2</v>
      </c>
      <c r="AH496">
        <v>30.9115</v>
      </c>
      <c r="AI496">
        <v>3.09786501118792</v>
      </c>
      <c r="AJ496">
        <v>452083.06199999998</v>
      </c>
      <c r="AK496">
        <v>0.55146771059948096</v>
      </c>
      <c r="AL496">
        <v>29224260.004999999</v>
      </c>
      <c r="AM496">
        <v>2291.4814979500002</v>
      </c>
    </row>
    <row r="497" spans="1:39" ht="14.5" x14ac:dyDescent="0.35">
      <c r="A497" t="s">
        <v>677</v>
      </c>
      <c r="B497">
        <v>314857.09999999998</v>
      </c>
      <c r="C497">
        <v>0.61687050644727603</v>
      </c>
      <c r="D497">
        <v>321303.7</v>
      </c>
      <c r="E497">
        <v>1.68880073876072E-3</v>
      </c>
      <c r="F497">
        <v>0.68404370092344302</v>
      </c>
      <c r="G497">
        <v>37.2631578947368</v>
      </c>
      <c r="H497">
        <v>19.043467499999998</v>
      </c>
      <c r="I497">
        <v>0.55000000000000004</v>
      </c>
      <c r="J497">
        <v>5.8261608499999902</v>
      </c>
      <c r="K497">
        <v>14605.2761223368</v>
      </c>
      <c r="L497">
        <v>738.65855665000004</v>
      </c>
      <c r="M497">
        <v>899.28339764282998</v>
      </c>
      <c r="N497">
        <v>0.38961167945471198</v>
      </c>
      <c r="O497">
        <v>0.16050565045600201</v>
      </c>
      <c r="P497">
        <v>6.7955354403055196E-3</v>
      </c>
      <c r="Q497">
        <v>11996.5654967922</v>
      </c>
      <c r="R497">
        <v>57.963500000000003</v>
      </c>
      <c r="S497">
        <v>57543.448204473498</v>
      </c>
      <c r="T497">
        <v>14.5108559697051</v>
      </c>
      <c r="U497">
        <v>12.743511979952901</v>
      </c>
      <c r="V497">
        <v>8.343</v>
      </c>
      <c r="W497">
        <v>88.536324661392797</v>
      </c>
      <c r="X497">
        <v>0.11411621089094499</v>
      </c>
      <c r="Y497">
        <v>0.18473621766442699</v>
      </c>
      <c r="Z497">
        <v>0.30393523373117598</v>
      </c>
      <c r="AA497">
        <v>224.08188263691699</v>
      </c>
      <c r="AB497">
        <v>7.8814742840744296</v>
      </c>
      <c r="AC497">
        <v>1.4587602706621601</v>
      </c>
      <c r="AD497">
        <v>2.7125008941517601</v>
      </c>
      <c r="AE497">
        <v>1.2911644227732499</v>
      </c>
      <c r="AF497">
        <v>93.25</v>
      </c>
      <c r="AG497">
        <v>8.9449637386309795E-3</v>
      </c>
      <c r="AH497">
        <v>4.4385000000000003</v>
      </c>
      <c r="AI497">
        <v>2.8036726757076398</v>
      </c>
      <c r="AJ497">
        <v>200174.48</v>
      </c>
      <c r="AK497">
        <v>0.64507815649088496</v>
      </c>
      <c r="AL497">
        <v>10788312.18</v>
      </c>
      <c r="AM497">
        <v>738.65855665000004</v>
      </c>
    </row>
    <row r="498" spans="1:39" ht="14.5" x14ac:dyDescent="0.35">
      <c r="A498" t="s">
        <v>678</v>
      </c>
      <c r="B498">
        <v>1038122.75</v>
      </c>
      <c r="C498">
        <v>0.43460164449976302</v>
      </c>
      <c r="D498">
        <v>915303.1</v>
      </c>
      <c r="E498">
        <v>4.2814070578260097E-3</v>
      </c>
      <c r="F498">
        <v>0.75486584063977002</v>
      </c>
      <c r="G498">
        <v>79.400000000000006</v>
      </c>
      <c r="H498">
        <v>67.952483299999997</v>
      </c>
      <c r="I498">
        <v>11.6089498</v>
      </c>
      <c r="J498">
        <v>-0.81682204999998498</v>
      </c>
      <c r="K498">
        <v>12675.950132570901</v>
      </c>
      <c r="L498">
        <v>1976.2250710999999</v>
      </c>
      <c r="M498">
        <v>2379.76774389305</v>
      </c>
      <c r="N498">
        <v>0.322385509761485</v>
      </c>
      <c r="O498">
        <v>0.14069267335285801</v>
      </c>
      <c r="P498">
        <v>1.6807279082595598E-2</v>
      </c>
      <c r="Q498">
        <v>10526.460204482</v>
      </c>
      <c r="R498">
        <v>127.0145</v>
      </c>
      <c r="S498">
        <v>66052.143503300802</v>
      </c>
      <c r="T498">
        <v>14.3672572816489</v>
      </c>
      <c r="U498">
        <v>15.5590509044243</v>
      </c>
      <c r="V498">
        <v>15.69</v>
      </c>
      <c r="W498">
        <v>125.95443410452501</v>
      </c>
      <c r="X498">
        <v>0.116736607189714</v>
      </c>
      <c r="Y498">
        <v>0.15753473437936599</v>
      </c>
      <c r="Z498">
        <v>0.27955282478339</v>
      </c>
      <c r="AA498">
        <v>173.51146132820699</v>
      </c>
      <c r="AB498">
        <v>6.8945827647721201</v>
      </c>
      <c r="AC498">
        <v>1.40909577696205</v>
      </c>
      <c r="AD498">
        <v>3.4161924839390898</v>
      </c>
      <c r="AE498">
        <v>1.17412118593194</v>
      </c>
      <c r="AF498">
        <v>54.9</v>
      </c>
      <c r="AG498">
        <v>2.95208761703479E-2</v>
      </c>
      <c r="AH498">
        <v>20.926315789473701</v>
      </c>
      <c r="AI498">
        <v>3.18228544549397</v>
      </c>
      <c r="AJ498">
        <v>380619.48</v>
      </c>
      <c r="AK498">
        <v>0.57795401896529597</v>
      </c>
      <c r="AL498">
        <v>25050530.452</v>
      </c>
      <c r="AM498">
        <v>1976.2250710999999</v>
      </c>
    </row>
    <row r="499" spans="1:39" ht="14.5" x14ac:dyDescent="0.35">
      <c r="A499" t="s">
        <v>679</v>
      </c>
      <c r="B499">
        <v>427670.3</v>
      </c>
      <c r="C499">
        <v>0.59165122596935704</v>
      </c>
      <c r="D499">
        <v>496271.65</v>
      </c>
      <c r="E499">
        <v>2.3633746292059201E-3</v>
      </c>
      <c r="F499">
        <v>0.73478921887544202</v>
      </c>
      <c r="G499">
        <v>58.578947368421098</v>
      </c>
      <c r="H499">
        <v>25.17203305</v>
      </c>
      <c r="I499">
        <v>0.8135</v>
      </c>
      <c r="J499">
        <v>24.147966</v>
      </c>
      <c r="K499">
        <v>13903.1774665627</v>
      </c>
      <c r="L499">
        <v>992.52473559999999</v>
      </c>
      <c r="M499">
        <v>1198.9356108049601</v>
      </c>
      <c r="N499">
        <v>0.28820890118881998</v>
      </c>
      <c r="O499">
        <v>0.16528082562177299</v>
      </c>
      <c r="P499">
        <v>3.42285902622496E-3</v>
      </c>
      <c r="Q499">
        <v>11509.581844629</v>
      </c>
      <c r="R499">
        <v>70.105999999999995</v>
      </c>
      <c r="S499">
        <v>58947.262702193802</v>
      </c>
      <c r="T499">
        <v>14.602887056742601</v>
      </c>
      <c r="U499">
        <v>14.1574863150087</v>
      </c>
      <c r="V499">
        <v>10.372</v>
      </c>
      <c r="W499">
        <v>95.692704936367207</v>
      </c>
      <c r="X499">
        <v>0.117862219913607</v>
      </c>
      <c r="Y499">
        <v>0.174398351731262</v>
      </c>
      <c r="Z499">
        <v>0.29687769307113598</v>
      </c>
      <c r="AA499">
        <v>179.50449355027601</v>
      </c>
      <c r="AB499">
        <v>8.1018337653823593</v>
      </c>
      <c r="AC499">
        <v>1.64926727066532</v>
      </c>
      <c r="AD499">
        <v>3.1141439942659099</v>
      </c>
      <c r="AE499">
        <v>1.48829361980867</v>
      </c>
      <c r="AF499">
        <v>116.45</v>
      </c>
      <c r="AG499">
        <v>1.1952397104431901E-2</v>
      </c>
      <c r="AH499">
        <v>4.9515789473684197</v>
      </c>
      <c r="AI499">
        <v>3.0130290378236801</v>
      </c>
      <c r="AJ499">
        <v>228526.90150000001</v>
      </c>
      <c r="AK499">
        <v>0.61935875937366303</v>
      </c>
      <c r="AL499">
        <v>13799247.539000001</v>
      </c>
      <c r="AM499">
        <v>992.52473559999999</v>
      </c>
    </row>
    <row r="500" spans="1:39" ht="14.5" x14ac:dyDescent="0.35">
      <c r="A500" t="s">
        <v>680</v>
      </c>
      <c r="B500">
        <v>877934.4</v>
      </c>
      <c r="C500">
        <v>0.48509538543278002</v>
      </c>
      <c r="D500">
        <v>863829.05</v>
      </c>
      <c r="E500">
        <v>7.6969484045958598E-3</v>
      </c>
      <c r="F500">
        <v>0.72857573573308698</v>
      </c>
      <c r="G500">
        <v>48.4</v>
      </c>
      <c r="H500">
        <v>29.076935299999999</v>
      </c>
      <c r="I500">
        <v>4.2285724499999997</v>
      </c>
      <c r="J500">
        <v>-30.328025100000001</v>
      </c>
      <c r="K500">
        <v>15493.3849359081</v>
      </c>
      <c r="L500">
        <v>1237.2044149999999</v>
      </c>
      <c r="M500">
        <v>1756.3047077015999</v>
      </c>
      <c r="N500">
        <v>0.95967897006736802</v>
      </c>
      <c r="O500">
        <v>0.18329234809592901</v>
      </c>
      <c r="P500">
        <v>6.0896133320054505E-4</v>
      </c>
      <c r="Q500">
        <v>10914.0994509346</v>
      </c>
      <c r="R500">
        <v>93.311499999999995</v>
      </c>
      <c r="S500">
        <v>59238.434694544601</v>
      </c>
      <c r="T500">
        <v>14.832576906383499</v>
      </c>
      <c r="U500">
        <v>13.2588632162166</v>
      </c>
      <c r="V500">
        <v>12.334</v>
      </c>
      <c r="W500">
        <v>100.30844940814001</v>
      </c>
      <c r="X500">
        <v>0.107879723774866</v>
      </c>
      <c r="Y500">
        <v>0.20152505933878601</v>
      </c>
      <c r="Z500">
        <v>0.31357937186710799</v>
      </c>
      <c r="AA500">
        <v>203.448110068375</v>
      </c>
      <c r="AB500">
        <v>8.6109423281602506</v>
      </c>
      <c r="AC500">
        <v>1.57555024514624</v>
      </c>
      <c r="AD500">
        <v>3.91339541744783</v>
      </c>
      <c r="AE500">
        <v>1.3645243819959101</v>
      </c>
      <c r="AF500">
        <v>161.15</v>
      </c>
      <c r="AG500">
        <v>1.45935275788074E-2</v>
      </c>
      <c r="AH500">
        <v>5.2084999999999999</v>
      </c>
      <c r="AI500">
        <v>3.68675206184504</v>
      </c>
      <c r="AJ500">
        <v>131439.851</v>
      </c>
      <c r="AK500">
        <v>0.63098483383784398</v>
      </c>
      <c r="AL500">
        <v>19168484.245999999</v>
      </c>
      <c r="AM500">
        <v>1237.2044149999999</v>
      </c>
    </row>
    <row r="501" spans="1:39" ht="14.5" x14ac:dyDescent="0.35">
      <c r="A501" t="s">
        <v>681</v>
      </c>
      <c r="B501">
        <v>878125.35</v>
      </c>
      <c r="C501">
        <v>0.54594814240631295</v>
      </c>
      <c r="D501">
        <v>836004.45</v>
      </c>
      <c r="E501">
        <v>8.8164845707951692E-3</v>
      </c>
      <c r="F501">
        <v>0.73223187610097196</v>
      </c>
      <c r="G501">
        <v>45.7</v>
      </c>
      <c r="H501">
        <v>30.168765050000001</v>
      </c>
      <c r="I501">
        <v>4.7170724499999999</v>
      </c>
      <c r="J501">
        <v>-24.5909777</v>
      </c>
      <c r="K501">
        <v>15585.3637816462</v>
      </c>
      <c r="L501">
        <v>1209.24683495</v>
      </c>
      <c r="M501">
        <v>1715.21304073838</v>
      </c>
      <c r="N501">
        <v>0.945097264072851</v>
      </c>
      <c r="O501">
        <v>0.18394708013372399</v>
      </c>
      <c r="P501">
        <v>5.8169236393253404E-4</v>
      </c>
      <c r="Q501">
        <v>10987.8781101074</v>
      </c>
      <c r="R501">
        <v>92.161500000000004</v>
      </c>
      <c r="S501">
        <v>59584.695876260703</v>
      </c>
      <c r="T501">
        <v>15.121824189059399</v>
      </c>
      <c r="U501">
        <v>13.120954356754201</v>
      </c>
      <c r="V501">
        <v>12.134</v>
      </c>
      <c r="W501">
        <v>99.657724983517397</v>
      </c>
      <c r="X501">
        <v>0.10861839408490601</v>
      </c>
      <c r="Y501">
        <v>0.198210737313255</v>
      </c>
      <c r="Z501">
        <v>0.31082714010242402</v>
      </c>
      <c r="AA501">
        <v>207.012863515455</v>
      </c>
      <c r="AB501">
        <v>8.4334328634262903</v>
      </c>
      <c r="AC501">
        <v>1.4825292249639599</v>
      </c>
      <c r="AD501">
        <v>4.0060841394537201</v>
      </c>
      <c r="AE501">
        <v>1.3486644877306999</v>
      </c>
      <c r="AF501">
        <v>160.65</v>
      </c>
      <c r="AG501">
        <v>1.3220725716295101E-2</v>
      </c>
      <c r="AH501">
        <v>5.3289999999999997</v>
      </c>
      <c r="AI501">
        <v>3.6631141032970498</v>
      </c>
      <c r="AJ501">
        <v>133551.4185</v>
      </c>
      <c r="AK501">
        <v>0.63065770469009796</v>
      </c>
      <c r="AL501">
        <v>18846551.824499998</v>
      </c>
      <c r="AM501">
        <v>1209.24683495</v>
      </c>
    </row>
    <row r="502" spans="1:39" ht="14.5" x14ac:dyDescent="0.35">
      <c r="A502" t="s">
        <v>682</v>
      </c>
      <c r="B502">
        <v>345806.35</v>
      </c>
      <c r="C502">
        <v>0.59437982807145895</v>
      </c>
      <c r="D502">
        <v>352964.85</v>
      </c>
      <c r="E502">
        <v>1.36315967507949E-2</v>
      </c>
      <c r="F502">
        <v>0.66872978289741203</v>
      </c>
      <c r="G502">
        <v>50.85</v>
      </c>
      <c r="H502">
        <v>24.19934275</v>
      </c>
      <c r="I502">
        <v>1.003717</v>
      </c>
      <c r="J502">
        <v>11.282297</v>
      </c>
      <c r="K502">
        <v>14078.7627417533</v>
      </c>
      <c r="L502">
        <v>986.44545975000005</v>
      </c>
      <c r="M502">
        <v>1194.1324378290501</v>
      </c>
      <c r="N502">
        <v>0.39828041537093201</v>
      </c>
      <c r="O502">
        <v>0.158393354752323</v>
      </c>
      <c r="P502">
        <v>2.0569208666784602E-3</v>
      </c>
      <c r="Q502">
        <v>11630.1434795193</v>
      </c>
      <c r="R502">
        <v>68.947999999999993</v>
      </c>
      <c r="S502">
        <v>59472.408271451</v>
      </c>
      <c r="T502">
        <v>15.8692057782677</v>
      </c>
      <c r="U502">
        <v>14.3070931680397</v>
      </c>
      <c r="V502">
        <v>9.516</v>
      </c>
      <c r="W502">
        <v>103.66177593001299</v>
      </c>
      <c r="X502">
        <v>0.116802317435166</v>
      </c>
      <c r="Y502">
        <v>0.18106498923505501</v>
      </c>
      <c r="Z502">
        <v>0.30426590382867202</v>
      </c>
      <c r="AA502">
        <v>202.72631195513</v>
      </c>
      <c r="AB502">
        <v>7.9230359146197999</v>
      </c>
      <c r="AC502">
        <v>1.3840563220687001</v>
      </c>
      <c r="AD502">
        <v>2.9817772339969602</v>
      </c>
      <c r="AE502">
        <v>1.41303869449137</v>
      </c>
      <c r="AF502">
        <v>133.9</v>
      </c>
      <c r="AG502">
        <v>1.54609774719118E-2</v>
      </c>
      <c r="AH502">
        <v>4.5955000000000004</v>
      </c>
      <c r="AI502">
        <v>3.0155514263654801</v>
      </c>
      <c r="AJ502">
        <v>219912.93849999999</v>
      </c>
      <c r="AK502">
        <v>0.61485124821390003</v>
      </c>
      <c r="AL502">
        <v>13887931.5855</v>
      </c>
      <c r="AM502">
        <v>986.44545975000005</v>
      </c>
    </row>
    <row r="503" spans="1:39" ht="14.5" x14ac:dyDescent="0.35">
      <c r="A503" t="s">
        <v>683</v>
      </c>
      <c r="B503">
        <v>989099</v>
      </c>
      <c r="C503">
        <v>0.43376249025608299</v>
      </c>
      <c r="D503">
        <v>966483.2</v>
      </c>
      <c r="E503">
        <v>7.4019009893479797E-3</v>
      </c>
      <c r="F503">
        <v>0.73153967100897899</v>
      </c>
      <c r="G503">
        <v>72.599999999999994</v>
      </c>
      <c r="H503">
        <v>54.41794625</v>
      </c>
      <c r="I503">
        <v>2.0672321</v>
      </c>
      <c r="J503">
        <v>48.825891800000001</v>
      </c>
      <c r="K503">
        <v>12785.857445731201</v>
      </c>
      <c r="L503">
        <v>1891.13963515</v>
      </c>
      <c r="M503">
        <v>2313.14087238721</v>
      </c>
      <c r="N503">
        <v>0.394194470516119</v>
      </c>
      <c r="O503">
        <v>0.15731753899621601</v>
      </c>
      <c r="P503">
        <v>7.3018700170729197E-3</v>
      </c>
      <c r="Q503">
        <v>10453.250847643299</v>
      </c>
      <c r="R503">
        <v>122.941</v>
      </c>
      <c r="S503">
        <v>63369.552822085403</v>
      </c>
      <c r="T503">
        <v>15.512725616352601</v>
      </c>
      <c r="U503">
        <v>15.3824975813602</v>
      </c>
      <c r="V503">
        <v>15.388999999999999</v>
      </c>
      <c r="W503">
        <v>122.889052904672</v>
      </c>
      <c r="X503">
        <v>0.11478131724774</v>
      </c>
      <c r="Y503">
        <v>0.17202764121625799</v>
      </c>
      <c r="Z503">
        <v>0.29204477660199801</v>
      </c>
      <c r="AA503">
        <v>180.642213642201</v>
      </c>
      <c r="AB503">
        <v>5.8812507111344496</v>
      </c>
      <c r="AC503">
        <v>1.34415287879371</v>
      </c>
      <c r="AD503">
        <v>3.0261036506535799</v>
      </c>
      <c r="AE503">
        <v>1.24704605944879</v>
      </c>
      <c r="AF503">
        <v>78.75</v>
      </c>
      <c r="AG503">
        <v>2.5638750231076202E-2</v>
      </c>
      <c r="AH503">
        <v>15.6515</v>
      </c>
      <c r="AI503">
        <v>3.0904123538662902</v>
      </c>
      <c r="AJ503">
        <v>391768.33600000001</v>
      </c>
      <c r="AK503">
        <v>0.63321577221846004</v>
      </c>
      <c r="AL503">
        <v>24179841.785</v>
      </c>
      <c r="AM503">
        <v>1891.13963515</v>
      </c>
    </row>
    <row r="504" spans="1:39" ht="14.5" x14ac:dyDescent="0.35">
      <c r="A504" t="s">
        <v>684</v>
      </c>
      <c r="B504">
        <v>641624.25</v>
      </c>
      <c r="C504">
        <v>0.54560129779022803</v>
      </c>
      <c r="D504">
        <v>624312.85</v>
      </c>
      <c r="E504">
        <v>4.5496179776739502E-3</v>
      </c>
      <c r="F504">
        <v>0.69396919015498304</v>
      </c>
      <c r="G504">
        <v>74.1666666666667</v>
      </c>
      <c r="H504">
        <v>37.315376950000001</v>
      </c>
      <c r="I504">
        <v>1.4538312499999999</v>
      </c>
      <c r="J504">
        <v>17.708516150000001</v>
      </c>
      <c r="K504">
        <v>13676.972523042899</v>
      </c>
      <c r="L504">
        <v>1245.59181835</v>
      </c>
      <c r="M504">
        <v>1509.0926928015899</v>
      </c>
      <c r="N504">
        <v>0.32285184373858999</v>
      </c>
      <c r="O504">
        <v>0.15577041518867801</v>
      </c>
      <c r="P504">
        <v>1.2845217642160299E-3</v>
      </c>
      <c r="Q504">
        <v>11288.852670059199</v>
      </c>
      <c r="R504">
        <v>83.538499999999999</v>
      </c>
      <c r="S504">
        <v>59451.0492287987</v>
      </c>
      <c r="T504">
        <v>14.6920282265063</v>
      </c>
      <c r="U504">
        <v>14.910392434027401</v>
      </c>
      <c r="V504">
        <v>12.803000000000001</v>
      </c>
      <c r="W504">
        <v>97.289058685464298</v>
      </c>
      <c r="X504">
        <v>0.115075254242854</v>
      </c>
      <c r="Y504">
        <v>0.17153634257434899</v>
      </c>
      <c r="Z504">
        <v>0.29178095380588298</v>
      </c>
      <c r="AA504">
        <v>168.18591525232301</v>
      </c>
      <c r="AB504">
        <v>8.9023955802397303</v>
      </c>
      <c r="AC504">
        <v>1.7488573590273599</v>
      </c>
      <c r="AD504">
        <v>3.3241391611095499</v>
      </c>
      <c r="AE504">
        <v>1.40437878813373</v>
      </c>
      <c r="AF504">
        <v>116.55</v>
      </c>
      <c r="AG504">
        <v>1.88209604293205E-2</v>
      </c>
      <c r="AH504">
        <v>6.4444999999999997</v>
      </c>
      <c r="AI504">
        <v>2.9253035559972802</v>
      </c>
      <c r="AJ504">
        <v>316564.97950000002</v>
      </c>
      <c r="AK504">
        <v>0.63686326048407405</v>
      </c>
      <c r="AL504">
        <v>17035925.074499998</v>
      </c>
      <c r="AM504">
        <v>1245.59181835</v>
      </c>
    </row>
    <row r="505" spans="1:39" ht="14.5" x14ac:dyDescent="0.35">
      <c r="A505" t="s">
        <v>685</v>
      </c>
      <c r="B505">
        <v>264316.55</v>
      </c>
      <c r="C505">
        <v>0.56826827959218496</v>
      </c>
      <c r="D505">
        <v>302990.2</v>
      </c>
      <c r="E505">
        <v>2.2835617985309501E-3</v>
      </c>
      <c r="F505">
        <v>0.73311255206984804</v>
      </c>
      <c r="G505">
        <v>51.45</v>
      </c>
      <c r="H505">
        <v>20.257373999999999</v>
      </c>
      <c r="I505">
        <v>0.46350000000000002</v>
      </c>
      <c r="J505">
        <v>28.8372876</v>
      </c>
      <c r="K505">
        <v>13742.492148032199</v>
      </c>
      <c r="L505">
        <v>937.43723639999996</v>
      </c>
      <c r="M505">
        <v>1128.9696692745299</v>
      </c>
      <c r="N505">
        <v>0.29193654452107298</v>
      </c>
      <c r="O505">
        <v>0.16012902871926099</v>
      </c>
      <c r="P505">
        <v>3.8727287641590002E-3</v>
      </c>
      <c r="Q505">
        <v>11411.045142407</v>
      </c>
      <c r="R505">
        <v>66.736999999999995</v>
      </c>
      <c r="S505">
        <v>61014.2702324048</v>
      </c>
      <c r="T505">
        <v>14.8837975935388</v>
      </c>
      <c r="U505">
        <v>14.0467392361059</v>
      </c>
      <c r="V505">
        <v>10.84</v>
      </c>
      <c r="W505">
        <v>86.479449852398503</v>
      </c>
      <c r="X505">
        <v>0.11952593982701901</v>
      </c>
      <c r="Y505">
        <v>0.17034947658312599</v>
      </c>
      <c r="Z505">
        <v>0.29355077113243599</v>
      </c>
      <c r="AA505">
        <v>180.375862441045</v>
      </c>
      <c r="AB505">
        <v>8.1049948947623207</v>
      </c>
      <c r="AC505">
        <v>1.63670254280164</v>
      </c>
      <c r="AD505">
        <v>3.1158922781542802</v>
      </c>
      <c r="AE505">
        <v>1.3458690216625699</v>
      </c>
      <c r="AF505">
        <v>107.75</v>
      </c>
      <c r="AG505">
        <v>9.5281950010162701E-3</v>
      </c>
      <c r="AH505">
        <v>4.6842105263157903</v>
      </c>
      <c r="AI505">
        <v>3.0582767611044499</v>
      </c>
      <c r="AJ505">
        <v>215666.15549999999</v>
      </c>
      <c r="AK505">
        <v>0.613984216028168</v>
      </c>
      <c r="AL505">
        <v>12882723.8605</v>
      </c>
      <c r="AM505">
        <v>937.43723639999996</v>
      </c>
    </row>
    <row r="506" spans="1:39" ht="14.5" x14ac:dyDescent="0.35">
      <c r="A506" t="s">
        <v>686</v>
      </c>
      <c r="B506">
        <v>369513.85</v>
      </c>
      <c r="C506">
        <v>0.49878425454307801</v>
      </c>
      <c r="D506">
        <v>297872.2</v>
      </c>
      <c r="E506">
        <v>4.7683836913736902E-3</v>
      </c>
      <c r="F506">
        <v>0.69173531288490697</v>
      </c>
      <c r="G506">
        <v>52.35</v>
      </c>
      <c r="H506">
        <v>19.870068150000002</v>
      </c>
      <c r="I506">
        <v>0.4</v>
      </c>
      <c r="J506">
        <v>74.547100700000001</v>
      </c>
      <c r="K506">
        <v>13103.7381139018</v>
      </c>
      <c r="L506">
        <v>962.12567875000002</v>
      </c>
      <c r="M506">
        <v>1135.75990574757</v>
      </c>
      <c r="N506">
        <v>0.21848791674816301</v>
      </c>
      <c r="O506">
        <v>0.14080658212553701</v>
      </c>
      <c r="P506">
        <v>2.7291826400595398E-3</v>
      </c>
      <c r="Q506">
        <v>11100.4472540362</v>
      </c>
      <c r="R506">
        <v>66.066999999999993</v>
      </c>
      <c r="S506">
        <v>62796.900404135202</v>
      </c>
      <c r="T506">
        <v>15.3472989540921</v>
      </c>
      <c r="U506">
        <v>14.5628782713004</v>
      </c>
      <c r="V506">
        <v>9.3554999999999993</v>
      </c>
      <c r="W506">
        <v>102.840647613703</v>
      </c>
      <c r="X506">
        <v>0.11882397519948799</v>
      </c>
      <c r="Y506">
        <v>0.16300181172727299</v>
      </c>
      <c r="Z506">
        <v>0.288341100808301</v>
      </c>
      <c r="AA506">
        <v>167.97935401742299</v>
      </c>
      <c r="AB506">
        <v>7.9893363548754799</v>
      </c>
      <c r="AC506">
        <v>1.7141307874004801</v>
      </c>
      <c r="AD506">
        <v>3.1479172489322802</v>
      </c>
      <c r="AE506">
        <v>1.19115445874586</v>
      </c>
      <c r="AF506">
        <v>82</v>
      </c>
      <c r="AG506">
        <v>2.72333400405733E-2</v>
      </c>
      <c r="AH506">
        <v>5.7583333333333302</v>
      </c>
      <c r="AI506">
        <v>3.0320510507451499</v>
      </c>
      <c r="AJ506">
        <v>241713.476</v>
      </c>
      <c r="AK506">
        <v>0.62261789691024505</v>
      </c>
      <c r="AL506">
        <v>12607442.926999999</v>
      </c>
      <c r="AM506">
        <v>962.12567875000002</v>
      </c>
    </row>
    <row r="507" spans="1:39" ht="14.5" x14ac:dyDescent="0.35">
      <c r="A507" t="s">
        <v>687</v>
      </c>
      <c r="B507">
        <v>358281.75</v>
      </c>
      <c r="C507">
        <v>0.45601559642207601</v>
      </c>
      <c r="D507">
        <v>388970.6</v>
      </c>
      <c r="E507">
        <v>1.8621842580508901E-2</v>
      </c>
      <c r="F507">
        <v>0.66736846888165002</v>
      </c>
      <c r="G507">
        <v>45.5</v>
      </c>
      <c r="H507">
        <v>24.638746449999999</v>
      </c>
      <c r="I507">
        <v>3.882145E-2</v>
      </c>
      <c r="J507">
        <v>34.768522150000003</v>
      </c>
      <c r="K507">
        <v>13977.4305928871</v>
      </c>
      <c r="L507">
        <v>986.89841024999998</v>
      </c>
      <c r="M507">
        <v>1192.88022605483</v>
      </c>
      <c r="N507">
        <v>0.38422622780792898</v>
      </c>
      <c r="O507">
        <v>0.15386963158805</v>
      </c>
      <c r="P507">
        <v>4.3115162166713E-4</v>
      </c>
      <c r="Q507">
        <v>11563.8634375904</v>
      </c>
      <c r="R507">
        <v>68.301500000000004</v>
      </c>
      <c r="S507">
        <v>59815.245587578604</v>
      </c>
      <c r="T507">
        <v>15.9864717465941</v>
      </c>
      <c r="U507">
        <v>14.449146947724399</v>
      </c>
      <c r="V507">
        <v>9.1159999999999997</v>
      </c>
      <c r="W507">
        <v>108.260027451733</v>
      </c>
      <c r="X507">
        <v>0.110972575818299</v>
      </c>
      <c r="Y507">
        <v>0.18986787088392701</v>
      </c>
      <c r="Z507">
        <v>0.30769502896138901</v>
      </c>
      <c r="AA507">
        <v>193.45430899178001</v>
      </c>
      <c r="AB507">
        <v>8.1859919311648</v>
      </c>
      <c r="AC507">
        <v>1.3108208894051001</v>
      </c>
      <c r="AD507">
        <v>3.3169746346305198</v>
      </c>
      <c r="AE507">
        <v>1.47108422684241</v>
      </c>
      <c r="AF507">
        <v>122.6</v>
      </c>
      <c r="AG507">
        <v>1.3072609239659401E-2</v>
      </c>
      <c r="AH507">
        <v>5.3075000000000001</v>
      </c>
      <c r="AI507">
        <v>3.77344352462223</v>
      </c>
      <c r="AJ507">
        <v>199929.7335</v>
      </c>
      <c r="AK507">
        <v>0.57987337416638696</v>
      </c>
      <c r="AL507">
        <v>13794304.031500001</v>
      </c>
      <c r="AM507">
        <v>986.89841024999998</v>
      </c>
    </row>
    <row r="508" spans="1:39" ht="14.5" x14ac:dyDescent="0.35">
      <c r="A508" t="s">
        <v>688</v>
      </c>
      <c r="B508">
        <v>419213.85</v>
      </c>
      <c r="C508">
        <v>0.50723314989929003</v>
      </c>
      <c r="D508">
        <v>380178.65</v>
      </c>
      <c r="E508">
        <v>4.8063262221682401E-3</v>
      </c>
      <c r="F508">
        <v>0.66653836001447997</v>
      </c>
      <c r="G508">
        <v>29.5</v>
      </c>
      <c r="H508">
        <v>21.715254349999999</v>
      </c>
      <c r="I508">
        <v>3.1008955500000002</v>
      </c>
      <c r="J508">
        <v>-2.88520069999998</v>
      </c>
      <c r="K508">
        <v>14051.462222043299</v>
      </c>
      <c r="L508">
        <v>818.19987805000005</v>
      </c>
      <c r="M508">
        <v>1014.1453991928799</v>
      </c>
      <c r="N508">
        <v>0.437855810127739</v>
      </c>
      <c r="O508">
        <v>0.160646430201457</v>
      </c>
      <c r="P508">
        <v>1.0415525262983799E-3</v>
      </c>
      <c r="Q508">
        <v>11336.5447258844</v>
      </c>
      <c r="R508">
        <v>61.709499999999998</v>
      </c>
      <c r="S508">
        <v>55341.771996208001</v>
      </c>
      <c r="T508">
        <v>13.434722368517001</v>
      </c>
      <c r="U508">
        <v>13.258896572650899</v>
      </c>
      <c r="V508">
        <v>7.6955</v>
      </c>
      <c r="W508">
        <v>106.32186057436201</v>
      </c>
      <c r="X508">
        <v>0.11453510415441399</v>
      </c>
      <c r="Y508">
        <v>0.17747769234487901</v>
      </c>
      <c r="Z508">
        <v>0.297120409895195</v>
      </c>
      <c r="AA508">
        <v>214.30496960949799</v>
      </c>
      <c r="AB508">
        <v>7.9775528830991398</v>
      </c>
      <c r="AC508">
        <v>1.4327238638495801</v>
      </c>
      <c r="AD508">
        <v>3.0796436696259901</v>
      </c>
      <c r="AE508">
        <v>1.2077969961647801</v>
      </c>
      <c r="AF508">
        <v>52.05</v>
      </c>
      <c r="AG508">
        <v>2.2252529995559999E-2</v>
      </c>
      <c r="AH508">
        <v>10.3835</v>
      </c>
      <c r="AI508">
        <v>3.2512522830637298</v>
      </c>
      <c r="AJ508">
        <v>152217.53099999999</v>
      </c>
      <c r="AK508">
        <v>0.57596018796614601</v>
      </c>
      <c r="AL508">
        <v>11496904.6765</v>
      </c>
      <c r="AM508">
        <v>818.19987805000005</v>
      </c>
    </row>
    <row r="509" spans="1:39" ht="14.5" x14ac:dyDescent="0.35">
      <c r="A509" t="s">
        <v>689</v>
      </c>
      <c r="B509">
        <v>233968.95</v>
      </c>
      <c r="C509">
        <v>0.56250627397791497</v>
      </c>
      <c r="D509">
        <v>195117.1</v>
      </c>
      <c r="E509">
        <v>1.3172132074445101E-2</v>
      </c>
      <c r="F509">
        <v>0.67098866890007602</v>
      </c>
      <c r="G509">
        <v>41.25</v>
      </c>
      <c r="H509">
        <v>20.454037400000001</v>
      </c>
      <c r="I509">
        <v>1.35</v>
      </c>
      <c r="J509">
        <v>25.9490807</v>
      </c>
      <c r="K509">
        <v>14629.9225083855</v>
      </c>
      <c r="L509">
        <v>746.27398519999997</v>
      </c>
      <c r="M509">
        <v>902.87431722531699</v>
      </c>
      <c r="N509">
        <v>0.40990498880651599</v>
      </c>
      <c r="O509">
        <v>0.152388412842131</v>
      </c>
      <c r="P509">
        <v>2.4908074472163701E-3</v>
      </c>
      <c r="Q509">
        <v>12092.414597695701</v>
      </c>
      <c r="R509">
        <v>57.965499999999999</v>
      </c>
      <c r="S509">
        <v>57814.784501125701</v>
      </c>
      <c r="T509">
        <v>14.6431929337278</v>
      </c>
      <c r="U509">
        <v>12.8744509268444</v>
      </c>
      <c r="V509">
        <v>7.3975</v>
      </c>
      <c r="W509">
        <v>100.881917566745</v>
      </c>
      <c r="X509">
        <v>0.115591498980541</v>
      </c>
      <c r="Y509">
        <v>0.17425998310028901</v>
      </c>
      <c r="Z509">
        <v>0.29659466835110898</v>
      </c>
      <c r="AA509">
        <v>198.27711126811499</v>
      </c>
      <c r="AB509">
        <v>8.5594173038213093</v>
      </c>
      <c r="AC509">
        <v>1.5025228350117801</v>
      </c>
      <c r="AD509">
        <v>3.40389191523498</v>
      </c>
      <c r="AE509">
        <v>1.2792599769370701</v>
      </c>
      <c r="AF509">
        <v>79</v>
      </c>
      <c r="AG509">
        <v>6.21034481812636E-2</v>
      </c>
      <c r="AH509">
        <v>5.5759999999999996</v>
      </c>
      <c r="AI509">
        <v>2.9421015499575098</v>
      </c>
      <c r="AJ509">
        <v>189319.64850000001</v>
      </c>
      <c r="AK509">
        <v>0.618895797646697</v>
      </c>
      <c r="AL509">
        <v>10917930.5735</v>
      </c>
      <c r="AM509">
        <v>746.27398519999997</v>
      </c>
    </row>
    <row r="510" spans="1:39" ht="14.5" x14ac:dyDescent="0.35">
      <c r="A510" t="s">
        <v>690</v>
      </c>
      <c r="B510">
        <v>383738.25</v>
      </c>
      <c r="C510">
        <v>0.44025344643682102</v>
      </c>
      <c r="D510">
        <v>430071.9</v>
      </c>
      <c r="E510">
        <v>2.0455357979599499E-2</v>
      </c>
      <c r="F510">
        <v>0.70761791556433196</v>
      </c>
      <c r="G510">
        <v>45.9</v>
      </c>
      <c r="H510">
        <v>27.8437093</v>
      </c>
      <c r="I510">
        <v>1.6343214500000001</v>
      </c>
      <c r="J510">
        <v>62.265487200000102</v>
      </c>
      <c r="K510">
        <v>13248.290538814699</v>
      </c>
      <c r="L510">
        <v>1126.9869369</v>
      </c>
      <c r="M510">
        <v>1359.5583712758</v>
      </c>
      <c r="N510">
        <v>0.37638153434749</v>
      </c>
      <c r="O510">
        <v>0.14966803893394801</v>
      </c>
      <c r="P510">
        <v>5.3335968707269601E-4</v>
      </c>
      <c r="Q510">
        <v>10981.985539531601</v>
      </c>
      <c r="R510">
        <v>75.398499999999999</v>
      </c>
      <c r="S510">
        <v>59688.934594189501</v>
      </c>
      <c r="T510">
        <v>15.4200680384888</v>
      </c>
      <c r="U510">
        <v>14.9470737070366</v>
      </c>
      <c r="V510">
        <v>9.8049999999999997</v>
      </c>
      <c r="W510">
        <v>114.94002416114201</v>
      </c>
      <c r="X510">
        <v>0.11101967271442501</v>
      </c>
      <c r="Y510">
        <v>0.19509149296731701</v>
      </c>
      <c r="Z510">
        <v>0.31250088895841699</v>
      </c>
      <c r="AA510">
        <v>182.789918192529</v>
      </c>
      <c r="AB510">
        <v>7.3827087183925801</v>
      </c>
      <c r="AC510">
        <v>1.3334318114133401</v>
      </c>
      <c r="AD510">
        <v>3.4742011030483502</v>
      </c>
      <c r="AE510">
        <v>1.4458619881239401</v>
      </c>
      <c r="AF510">
        <v>120.1</v>
      </c>
      <c r="AG510">
        <v>1.4571670608883499E-2</v>
      </c>
      <c r="AH510">
        <v>5.8914999999999997</v>
      </c>
      <c r="AI510">
        <v>3.5715732987551201</v>
      </c>
      <c r="AJ510">
        <v>253916.842</v>
      </c>
      <c r="AK510">
        <v>0.59543995904816704</v>
      </c>
      <c r="AL510">
        <v>14930650.373500001</v>
      </c>
      <c r="AM510">
        <v>1126.9869369</v>
      </c>
    </row>
    <row r="511" spans="1:39" ht="14.5" x14ac:dyDescent="0.35">
      <c r="A511" t="s">
        <v>691</v>
      </c>
      <c r="B511">
        <v>1198853.1499999999</v>
      </c>
      <c r="C511">
        <v>0.61526635434523103</v>
      </c>
      <c r="D511">
        <v>1189416.2</v>
      </c>
      <c r="E511">
        <v>8.5991909448548693E-3</v>
      </c>
      <c r="F511">
        <v>0.69506712950105998</v>
      </c>
      <c r="G511">
        <v>43.7</v>
      </c>
      <c r="H511">
        <v>30.110455850000001</v>
      </c>
      <c r="I511">
        <v>4.0638370500000001</v>
      </c>
      <c r="J511">
        <v>-48.028404799999997</v>
      </c>
      <c r="K511">
        <v>15680.080410479801</v>
      </c>
      <c r="L511">
        <v>1178.7581941000001</v>
      </c>
      <c r="M511">
        <v>1552.2795214979001</v>
      </c>
      <c r="N511">
        <v>0.67612902556195198</v>
      </c>
      <c r="O511">
        <v>0.173447822100701</v>
      </c>
      <c r="P511">
        <v>9.6625559482929396E-4</v>
      </c>
      <c r="Q511">
        <v>11907.019974188999</v>
      </c>
      <c r="R511">
        <v>88.471000000000004</v>
      </c>
      <c r="S511">
        <v>60295.928931514303</v>
      </c>
      <c r="T511">
        <v>15.590984616428001</v>
      </c>
      <c r="U511">
        <v>13.323667575815801</v>
      </c>
      <c r="V511">
        <v>12.614000000000001</v>
      </c>
      <c r="W511">
        <v>93.448406064690104</v>
      </c>
      <c r="X511">
        <v>0.107644711247167</v>
      </c>
      <c r="Y511">
        <v>0.21244053203126501</v>
      </c>
      <c r="Z511">
        <v>0.32294697678089701</v>
      </c>
      <c r="AA511">
        <v>215.98229499001201</v>
      </c>
      <c r="AB511">
        <v>8.3778531852473908</v>
      </c>
      <c r="AC511">
        <v>1.3832980852811301</v>
      </c>
      <c r="AD511">
        <v>3.5518704242767498</v>
      </c>
      <c r="AE511">
        <v>1.4642191464368</v>
      </c>
      <c r="AF511">
        <v>182.25</v>
      </c>
      <c r="AG511">
        <v>1.60457732370669E-2</v>
      </c>
      <c r="AH511">
        <v>4.5659999999999998</v>
      </c>
      <c r="AI511">
        <v>3.55696351558149</v>
      </c>
      <c r="AJ511">
        <v>131434.60250000001</v>
      </c>
      <c r="AK511">
        <v>0.61153622256150297</v>
      </c>
      <c r="AL511">
        <v>18483023.267999999</v>
      </c>
      <c r="AM511">
        <v>1178.7581941000001</v>
      </c>
    </row>
    <row r="512" spans="1:39" ht="14.5" x14ac:dyDescent="0.35">
      <c r="A512" t="s">
        <v>692</v>
      </c>
      <c r="B512">
        <v>448773.35</v>
      </c>
      <c r="C512">
        <v>0.44035770489656301</v>
      </c>
      <c r="D512">
        <v>335214.09999999998</v>
      </c>
      <c r="E512">
        <v>4.1974140907966298E-3</v>
      </c>
      <c r="F512">
        <v>0.704254427384296</v>
      </c>
      <c r="G512">
        <v>63.0555555555556</v>
      </c>
      <c r="H512">
        <v>40.148172000000002</v>
      </c>
      <c r="I512">
        <v>3.3621835999999998</v>
      </c>
      <c r="J512">
        <v>43.38517075</v>
      </c>
      <c r="K512">
        <v>12942.606436775999</v>
      </c>
      <c r="L512">
        <v>1209.8030606499999</v>
      </c>
      <c r="M512">
        <v>1473.6353320590599</v>
      </c>
      <c r="N512">
        <v>0.37499737788417498</v>
      </c>
      <c r="O512">
        <v>0.156401379947195</v>
      </c>
      <c r="P512">
        <v>1.6103392059144601E-3</v>
      </c>
      <c r="Q512">
        <v>10625.427159188501</v>
      </c>
      <c r="R512">
        <v>84.980999999999995</v>
      </c>
      <c r="S512">
        <v>56905.5851778633</v>
      </c>
      <c r="T512">
        <v>15.3269554370977</v>
      </c>
      <c r="U512">
        <v>14.2361593844506</v>
      </c>
      <c r="V512">
        <v>10.683999999999999</v>
      </c>
      <c r="W512">
        <v>113.235030012168</v>
      </c>
      <c r="X512">
        <v>0.11859006334385901</v>
      </c>
      <c r="Y512">
        <v>0.18104855172145301</v>
      </c>
      <c r="Z512">
        <v>0.30490343402673797</v>
      </c>
      <c r="AA512">
        <v>188.567468061646</v>
      </c>
      <c r="AB512">
        <v>6.6621015322437502</v>
      </c>
      <c r="AC512">
        <v>1.38982982034327</v>
      </c>
      <c r="AD512">
        <v>3.1751003443219701</v>
      </c>
      <c r="AE512">
        <v>1.27983571176628</v>
      </c>
      <c r="AF512">
        <v>76.3</v>
      </c>
      <c r="AG512">
        <v>2.14680464547812E-2</v>
      </c>
      <c r="AH512">
        <v>9.8940000000000001</v>
      </c>
      <c r="AI512">
        <v>2.9837218273512001</v>
      </c>
      <c r="AJ512">
        <v>268376.21000000002</v>
      </c>
      <c r="AK512">
        <v>0.57889151135552797</v>
      </c>
      <c r="AL512">
        <v>15658004.880000001</v>
      </c>
      <c r="AM512">
        <v>1209.8030606499999</v>
      </c>
    </row>
    <row r="513" spans="1:39" ht="14.5" x14ac:dyDescent="0.35">
      <c r="A513" t="s">
        <v>693</v>
      </c>
      <c r="B513">
        <v>937947.85</v>
      </c>
      <c r="C513">
        <v>0.43317916102919402</v>
      </c>
      <c r="D513">
        <v>944242.9</v>
      </c>
      <c r="E513">
        <v>6.6162226933647698E-3</v>
      </c>
      <c r="F513">
        <v>0.76141095155725702</v>
      </c>
      <c r="G513">
        <v>48.55</v>
      </c>
      <c r="H513">
        <v>36.556310349999997</v>
      </c>
      <c r="I513">
        <v>5.1390724499999996</v>
      </c>
      <c r="J513">
        <v>-14.92102055</v>
      </c>
      <c r="K513">
        <v>15054.4331196815</v>
      </c>
      <c r="L513">
        <v>1425.56014985</v>
      </c>
      <c r="M513">
        <v>2028.6585039460899</v>
      </c>
      <c r="N513">
        <v>0.97897234385153498</v>
      </c>
      <c r="O513">
        <v>0.18733252348425999</v>
      </c>
      <c r="P513">
        <v>5.6357471137541003E-4</v>
      </c>
      <c r="Q513">
        <v>10578.9120703433</v>
      </c>
      <c r="R513">
        <v>101.82</v>
      </c>
      <c r="S513">
        <v>60968.4946621489</v>
      </c>
      <c r="T513">
        <v>14.7608524847771</v>
      </c>
      <c r="U513">
        <v>14.000787171970099</v>
      </c>
      <c r="V513">
        <v>13.0905</v>
      </c>
      <c r="W513">
        <v>108.900359027539</v>
      </c>
      <c r="X513">
        <v>0.10536007627015199</v>
      </c>
      <c r="Y513">
        <v>0.211129313004285</v>
      </c>
      <c r="Z513">
        <v>0.32085846575485899</v>
      </c>
      <c r="AA513">
        <v>190.62762804403201</v>
      </c>
      <c r="AB513">
        <v>8.1297208806660102</v>
      </c>
      <c r="AC513">
        <v>1.53157131441762</v>
      </c>
      <c r="AD513">
        <v>3.7928567717192698</v>
      </c>
      <c r="AE513">
        <v>1.3235408032718701</v>
      </c>
      <c r="AF513">
        <v>157.9</v>
      </c>
      <c r="AG513">
        <v>1.8738411907021201E-2</v>
      </c>
      <c r="AH513">
        <v>6.992</v>
      </c>
      <c r="AI513">
        <v>3.44591115985587</v>
      </c>
      <c r="AJ513">
        <v>170740.22949999999</v>
      </c>
      <c r="AK513">
        <v>0.627445171939921</v>
      </c>
      <c r="AL513">
        <v>21460999.934</v>
      </c>
      <c r="AM513">
        <v>1425.56014985</v>
      </c>
    </row>
    <row r="514" spans="1:39" ht="14.5" x14ac:dyDescent="0.35">
      <c r="A514" t="s">
        <v>694</v>
      </c>
      <c r="B514">
        <v>1109643.1000000001</v>
      </c>
      <c r="C514">
        <v>0.39158831547156497</v>
      </c>
      <c r="D514">
        <v>933830.45</v>
      </c>
      <c r="E514">
        <v>5.9857304589839696E-3</v>
      </c>
      <c r="F514">
        <v>0.74303620421805805</v>
      </c>
      <c r="G514">
        <v>63.9</v>
      </c>
      <c r="H514">
        <v>46.007462050000001</v>
      </c>
      <c r="I514">
        <v>0.52391434999999997</v>
      </c>
      <c r="J514">
        <v>58.086781950000002</v>
      </c>
      <c r="K514">
        <v>11918.5177684299</v>
      </c>
      <c r="L514">
        <v>1653.0639000000001</v>
      </c>
      <c r="M514">
        <v>1965.6625340175899</v>
      </c>
      <c r="N514">
        <v>0.28844929972156602</v>
      </c>
      <c r="O514">
        <v>0.141374863367351</v>
      </c>
      <c r="P514">
        <v>4.7059127599362602E-3</v>
      </c>
      <c r="Q514">
        <v>10023.120003325899</v>
      </c>
      <c r="R514">
        <v>105.2175</v>
      </c>
      <c r="S514">
        <v>61075.094727588097</v>
      </c>
      <c r="T514">
        <v>15.1771330814741</v>
      </c>
      <c r="U514">
        <v>15.710921662271</v>
      </c>
      <c r="V514">
        <v>13.273</v>
      </c>
      <c r="W514">
        <v>124.543351164017</v>
      </c>
      <c r="X514">
        <v>0.12046284769367099</v>
      </c>
      <c r="Y514">
        <v>0.164089919142408</v>
      </c>
      <c r="Z514">
        <v>0.28940745775498999</v>
      </c>
      <c r="AA514">
        <v>159.10065545560599</v>
      </c>
      <c r="AB514">
        <v>6.8980843908760896</v>
      </c>
      <c r="AC514">
        <v>1.3203028495242699</v>
      </c>
      <c r="AD514">
        <v>3.62197476802119</v>
      </c>
      <c r="AE514">
        <v>1.0671006240535601</v>
      </c>
      <c r="AF514">
        <v>28.6</v>
      </c>
      <c r="AG514">
        <v>2.6651410146816799E-2</v>
      </c>
      <c r="AH514">
        <v>34.648947368420998</v>
      </c>
      <c r="AI514">
        <v>2.95587703653394</v>
      </c>
      <c r="AJ514">
        <v>380923.82650000002</v>
      </c>
      <c r="AK514">
        <v>0.603454692021686</v>
      </c>
      <c r="AL514">
        <v>19702071.464499999</v>
      </c>
      <c r="AM514">
        <v>1653.0639000000001</v>
      </c>
    </row>
    <row r="515" spans="1:39" ht="14.5" x14ac:dyDescent="0.35">
      <c r="A515" t="s">
        <v>695</v>
      </c>
      <c r="B515">
        <v>644239.25</v>
      </c>
      <c r="C515">
        <v>0.65814046112227498</v>
      </c>
      <c r="D515">
        <v>686090.25</v>
      </c>
      <c r="E515">
        <v>1.7639522561328301E-3</v>
      </c>
      <c r="F515">
        <v>0.68403499020495395</v>
      </c>
      <c r="G515">
        <v>50.3</v>
      </c>
      <c r="H515">
        <v>20.713768300000002</v>
      </c>
      <c r="I515">
        <v>0.45</v>
      </c>
      <c r="J515">
        <v>32.957154750000001</v>
      </c>
      <c r="K515">
        <v>14526.559434500199</v>
      </c>
      <c r="L515">
        <v>837.17232664999995</v>
      </c>
      <c r="M515">
        <v>994.92075423934796</v>
      </c>
      <c r="N515">
        <v>0.256442478168243</v>
      </c>
      <c r="O515">
        <v>0.15683034731377399</v>
      </c>
      <c r="P515">
        <v>2.63431139539089E-3</v>
      </c>
      <c r="Q515">
        <v>12223.318800196999</v>
      </c>
      <c r="R515">
        <v>62.453499999999998</v>
      </c>
      <c r="S515">
        <v>60072.762070980803</v>
      </c>
      <c r="T515">
        <v>15.409864939515</v>
      </c>
      <c r="U515">
        <v>13.404730345777301</v>
      </c>
      <c r="V515">
        <v>8.57</v>
      </c>
      <c r="W515">
        <v>97.686385840140005</v>
      </c>
      <c r="X515">
        <v>0.11442238065948</v>
      </c>
      <c r="Y515">
        <v>0.186709795393603</v>
      </c>
      <c r="Z515">
        <v>0.30614587097813301</v>
      </c>
      <c r="AA515">
        <v>186.51428747629899</v>
      </c>
      <c r="AB515">
        <v>8.0099542475372196</v>
      </c>
      <c r="AC515">
        <v>1.5183267817138699</v>
      </c>
      <c r="AD515">
        <v>3.5249779947561399</v>
      </c>
      <c r="AE515">
        <v>1.3552176348337199</v>
      </c>
      <c r="AF515">
        <v>112.45</v>
      </c>
      <c r="AG515">
        <v>2.0919568566624799E-2</v>
      </c>
      <c r="AH515">
        <v>4.2370000000000001</v>
      </c>
      <c r="AI515">
        <v>3.13046874459521</v>
      </c>
      <c r="AJ515">
        <v>186712.11</v>
      </c>
      <c r="AK515">
        <v>0.63859744773267002</v>
      </c>
      <c r="AL515">
        <v>12161233.560000001</v>
      </c>
      <c r="AM515">
        <v>837.17232664999995</v>
      </c>
    </row>
    <row r="516" spans="1:39" ht="14.5" x14ac:dyDescent="0.35">
      <c r="A516" t="s">
        <v>696</v>
      </c>
      <c r="B516">
        <v>323719.15000000002</v>
      </c>
      <c r="C516">
        <v>0.52568856577124001</v>
      </c>
      <c r="D516">
        <v>288991.75</v>
      </c>
      <c r="E516">
        <v>5.1979263343233601E-3</v>
      </c>
      <c r="F516">
        <v>0.69596805547065899</v>
      </c>
      <c r="G516">
        <v>39.4</v>
      </c>
      <c r="H516">
        <v>14.3717176</v>
      </c>
      <c r="I516">
        <v>0.15</v>
      </c>
      <c r="J516">
        <v>59.448090399999998</v>
      </c>
      <c r="K516">
        <v>13831.068071625399</v>
      </c>
      <c r="L516">
        <v>838.16813234999995</v>
      </c>
      <c r="M516">
        <v>982.57342192124497</v>
      </c>
      <c r="N516">
        <v>0.23244649883520499</v>
      </c>
      <c r="O516">
        <v>0.14533778921951601</v>
      </c>
      <c r="P516">
        <v>3.34977946742978E-3</v>
      </c>
      <c r="Q516">
        <v>11798.365633921199</v>
      </c>
      <c r="R516">
        <v>60.773499999999999</v>
      </c>
      <c r="S516">
        <v>62863.738899355798</v>
      </c>
      <c r="T516">
        <v>16.050581256633201</v>
      </c>
      <c r="U516">
        <v>13.791671244045499</v>
      </c>
      <c r="V516">
        <v>9.5830000000000002</v>
      </c>
      <c r="W516">
        <v>87.464064734425605</v>
      </c>
      <c r="X516">
        <v>0.11939516897512301</v>
      </c>
      <c r="Y516">
        <v>0.16646080048576101</v>
      </c>
      <c r="Z516">
        <v>0.29155057481832602</v>
      </c>
      <c r="AA516">
        <v>178.08968659007499</v>
      </c>
      <c r="AB516">
        <v>7.76128227141451</v>
      </c>
      <c r="AC516">
        <v>1.7188444493870501</v>
      </c>
      <c r="AD516">
        <v>3.40507827808971</v>
      </c>
      <c r="AE516">
        <v>1.1875627777951201</v>
      </c>
      <c r="AF516">
        <v>84.05</v>
      </c>
      <c r="AG516">
        <v>2.6922882783232301E-2</v>
      </c>
      <c r="AH516">
        <v>4.8810526315789504</v>
      </c>
      <c r="AI516">
        <v>3.1162337688559498</v>
      </c>
      <c r="AJ516">
        <v>206115.72949999999</v>
      </c>
      <c r="AK516">
        <v>0.62792393676160396</v>
      </c>
      <c r="AL516">
        <v>11592760.494000001</v>
      </c>
      <c r="AM516">
        <v>838.16813234999995</v>
      </c>
    </row>
    <row r="517" spans="1:39" ht="14.5" x14ac:dyDescent="0.35">
      <c r="A517" t="s">
        <v>697</v>
      </c>
      <c r="B517">
        <v>402475</v>
      </c>
      <c r="C517">
        <v>0.69427637942317999</v>
      </c>
      <c r="D517">
        <v>311778.95</v>
      </c>
      <c r="E517">
        <v>2.1199271761807698E-3</v>
      </c>
      <c r="F517">
        <v>0.7163652897517</v>
      </c>
      <c r="G517">
        <v>34.700000000000003</v>
      </c>
      <c r="H517">
        <v>12.571178550000001</v>
      </c>
      <c r="I517">
        <v>0.8</v>
      </c>
      <c r="J517">
        <v>47.059177149999996</v>
      </c>
      <c r="K517">
        <v>14663.5857363546</v>
      </c>
      <c r="L517">
        <v>575.69583005000004</v>
      </c>
      <c r="M517">
        <v>671.998637274972</v>
      </c>
      <c r="N517">
        <v>0.21137916986376501</v>
      </c>
      <c r="O517">
        <v>0.141714602210883</v>
      </c>
      <c r="P517">
        <v>1.16557774952395E-3</v>
      </c>
      <c r="Q517">
        <v>12562.176013082801</v>
      </c>
      <c r="R517">
        <v>43.683</v>
      </c>
      <c r="S517">
        <v>59481.194686720199</v>
      </c>
      <c r="T517">
        <v>15.7372433212005</v>
      </c>
      <c r="U517">
        <v>13.1789444417737</v>
      </c>
      <c r="V517">
        <v>6.008</v>
      </c>
      <c r="W517">
        <v>95.821542951065297</v>
      </c>
      <c r="X517">
        <v>0.114577316473896</v>
      </c>
      <c r="Y517">
        <v>0.186878419617657</v>
      </c>
      <c r="Z517">
        <v>0.30472535322363697</v>
      </c>
      <c r="AA517">
        <v>202.79763011286701</v>
      </c>
      <c r="AB517">
        <v>7.5391142978892898</v>
      </c>
      <c r="AC517">
        <v>1.47442338848691</v>
      </c>
      <c r="AD517">
        <v>3.3770770344262</v>
      </c>
      <c r="AE517">
        <v>1.21990645716112</v>
      </c>
      <c r="AF517">
        <v>71.7</v>
      </c>
      <c r="AG517">
        <v>1.9612152841933E-2</v>
      </c>
      <c r="AH517">
        <v>4.3680000000000003</v>
      </c>
      <c r="AI517">
        <v>3.3299792742017198</v>
      </c>
      <c r="AJ517">
        <v>118306.74099999999</v>
      </c>
      <c r="AK517">
        <v>0.64453451625853597</v>
      </c>
      <c r="AL517">
        <v>8441765.1620000005</v>
      </c>
      <c r="AM517">
        <v>575.69583005000004</v>
      </c>
    </row>
    <row r="518" spans="1:39" ht="14.5" x14ac:dyDescent="0.35">
      <c r="A518" t="s">
        <v>698</v>
      </c>
      <c r="B518">
        <v>320902.84999999998</v>
      </c>
      <c r="C518">
        <v>0.66336105977919702</v>
      </c>
      <c r="D518">
        <v>287998.15000000002</v>
      </c>
      <c r="E518">
        <v>4.6280438762528299E-3</v>
      </c>
      <c r="F518">
        <v>0.71353963752155702</v>
      </c>
      <c r="G518">
        <v>34.200000000000003</v>
      </c>
      <c r="H518">
        <v>11.279767</v>
      </c>
      <c r="I518">
        <v>0.9</v>
      </c>
      <c r="J518">
        <v>27.764284100000001</v>
      </c>
      <c r="K518">
        <v>14208.519266473</v>
      </c>
      <c r="L518">
        <v>725.12288699999999</v>
      </c>
      <c r="M518">
        <v>855.56995638432204</v>
      </c>
      <c r="N518">
        <v>0.27156898496847498</v>
      </c>
      <c r="O518">
        <v>0.14478252091083099</v>
      </c>
      <c r="P518">
        <v>4.1513328347061304E-3</v>
      </c>
      <c r="Q518">
        <v>12042.1742647914</v>
      </c>
      <c r="R518">
        <v>53.438499999999998</v>
      </c>
      <c r="S518">
        <v>61270.431112400198</v>
      </c>
      <c r="T518">
        <v>16.6574660591147</v>
      </c>
      <c r="U518">
        <v>13.5692971733862</v>
      </c>
      <c r="V518">
        <v>8.2245000000000008</v>
      </c>
      <c r="W518">
        <v>88.166196972460298</v>
      </c>
      <c r="X518">
        <v>0.119207008075133</v>
      </c>
      <c r="Y518">
        <v>0.17152179020512201</v>
      </c>
      <c r="Z518">
        <v>0.29641689998674098</v>
      </c>
      <c r="AA518">
        <v>189.83375434404101</v>
      </c>
      <c r="AB518">
        <v>8.2640802003301097</v>
      </c>
      <c r="AC518">
        <v>1.6999443781746499</v>
      </c>
      <c r="AD518">
        <v>3.2246963846721601</v>
      </c>
      <c r="AE518">
        <v>1.21025209021443</v>
      </c>
      <c r="AF518">
        <v>86.5</v>
      </c>
      <c r="AG518">
        <v>2.4791201686797298E-2</v>
      </c>
      <c r="AH518">
        <v>3.8142105263157902</v>
      </c>
      <c r="AI518">
        <v>3.24635586132041</v>
      </c>
      <c r="AJ518">
        <v>170626.9565</v>
      </c>
      <c r="AK518">
        <v>0.63546661834835805</v>
      </c>
      <c r="AL518">
        <v>10302922.510500001</v>
      </c>
      <c r="AM518">
        <v>725.12288699999999</v>
      </c>
    </row>
    <row r="519" spans="1:39" ht="14.5" x14ac:dyDescent="0.35">
      <c r="A519" t="s">
        <v>699</v>
      </c>
      <c r="B519">
        <v>237663</v>
      </c>
      <c r="C519">
        <v>0.494617206398628</v>
      </c>
      <c r="D519">
        <v>192365.3</v>
      </c>
      <c r="E519">
        <v>2.5446032602777198E-3</v>
      </c>
      <c r="F519">
        <v>0.74566412326797205</v>
      </c>
      <c r="G519">
        <v>52.315789473684198</v>
      </c>
      <c r="H519">
        <v>16.3027601052632</v>
      </c>
      <c r="I519">
        <v>0.51700000000000002</v>
      </c>
      <c r="J519">
        <v>71.7659369</v>
      </c>
      <c r="K519">
        <v>12437.290716920899</v>
      </c>
      <c r="L519">
        <v>1063.0355802500001</v>
      </c>
      <c r="M519">
        <v>1222.8633114249601</v>
      </c>
      <c r="N519">
        <v>0.15731817491063699</v>
      </c>
      <c r="O519">
        <v>0.12122680227664</v>
      </c>
      <c r="P519">
        <v>2.0025182971762502E-3</v>
      </c>
      <c r="Q519">
        <v>10811.7419424365</v>
      </c>
      <c r="R519">
        <v>68.549499999999995</v>
      </c>
      <c r="S519">
        <v>62597.978154472301</v>
      </c>
      <c r="T519">
        <v>15.4640077608152</v>
      </c>
      <c r="U519">
        <v>15.5075614008855</v>
      </c>
      <c r="V519">
        <v>9.5589999999999993</v>
      </c>
      <c r="W519">
        <v>111.20782302019001</v>
      </c>
      <c r="X519">
        <v>0.116018233677427</v>
      </c>
      <c r="Y519">
        <v>0.17284014375756099</v>
      </c>
      <c r="Z519">
        <v>0.29642102786836699</v>
      </c>
      <c r="AA519">
        <v>180.64084925063401</v>
      </c>
      <c r="AB519">
        <v>6.5390669286428302</v>
      </c>
      <c r="AC519">
        <v>1.47724799267189</v>
      </c>
      <c r="AD519">
        <v>2.75488248697518</v>
      </c>
      <c r="AE519">
        <v>1.22552097043763</v>
      </c>
      <c r="AF519">
        <v>89.25</v>
      </c>
      <c r="AG519">
        <v>2.8089231451548E-2</v>
      </c>
      <c r="AH519">
        <v>6.3068421052631596</v>
      </c>
      <c r="AI519">
        <v>3.2298778553999501</v>
      </c>
      <c r="AJ519">
        <v>230176.82800000001</v>
      </c>
      <c r="AK519">
        <v>0.61389839198031204</v>
      </c>
      <c r="AL519">
        <v>13221282.554</v>
      </c>
      <c r="AM519">
        <v>1063.0355802500001</v>
      </c>
    </row>
    <row r="520" spans="1:39" ht="14.5" x14ac:dyDescent="0.35">
      <c r="A520" t="s">
        <v>700</v>
      </c>
      <c r="B520">
        <v>230977.25</v>
      </c>
      <c r="C520">
        <v>0.58049909021335999</v>
      </c>
      <c r="D520">
        <v>204720.05</v>
      </c>
      <c r="E520">
        <v>1.08882551542085E-3</v>
      </c>
      <c r="F520">
        <v>0.74264869653065102</v>
      </c>
      <c r="G520">
        <v>38.1</v>
      </c>
      <c r="H520">
        <v>13.1230113684211</v>
      </c>
      <c r="I520">
        <v>0.4</v>
      </c>
      <c r="J520">
        <v>45.6537401</v>
      </c>
      <c r="K520">
        <v>13476.1252848231</v>
      </c>
      <c r="L520">
        <v>705.04445184999997</v>
      </c>
      <c r="M520">
        <v>815.31757897248895</v>
      </c>
      <c r="N520">
        <v>0.15201150334390801</v>
      </c>
      <c r="O520">
        <v>0.129909525150744</v>
      </c>
      <c r="P520">
        <v>2.6601304996851701E-3</v>
      </c>
      <c r="Q520">
        <v>11653.455793844199</v>
      </c>
      <c r="R520">
        <v>50.311999999999998</v>
      </c>
      <c r="S520">
        <v>60839.253160279899</v>
      </c>
      <c r="T520">
        <v>15.8341946255367</v>
      </c>
      <c r="U520">
        <v>14.013445139330599</v>
      </c>
      <c r="V520">
        <v>6.6120000000000001</v>
      </c>
      <c r="W520">
        <v>106.63104232456099</v>
      </c>
      <c r="X520">
        <v>0.115440591354602</v>
      </c>
      <c r="Y520">
        <v>0.17503575548665001</v>
      </c>
      <c r="Z520">
        <v>0.295990737988582</v>
      </c>
      <c r="AA520">
        <v>206.64874337738499</v>
      </c>
      <c r="AB520">
        <v>6.7054006803867399</v>
      </c>
      <c r="AC520">
        <v>1.39295409191227</v>
      </c>
      <c r="AD520">
        <v>3.0671085863048901</v>
      </c>
      <c r="AE520">
        <v>1.19612975098606</v>
      </c>
      <c r="AF520">
        <v>65.2</v>
      </c>
      <c r="AG520">
        <v>3.72809409339067E-2</v>
      </c>
      <c r="AH520">
        <v>4.8831578947368399</v>
      </c>
      <c r="AI520">
        <v>3.3503715607786799</v>
      </c>
      <c r="AJ520">
        <v>149308.913</v>
      </c>
      <c r="AK520">
        <v>0.63289468872215604</v>
      </c>
      <c r="AL520">
        <v>9501267.3644999992</v>
      </c>
      <c r="AM520">
        <v>705.04445184999997</v>
      </c>
    </row>
    <row r="521" spans="1:39" ht="14.5" x14ac:dyDescent="0.35">
      <c r="A521" t="s">
        <v>701</v>
      </c>
      <c r="B521">
        <v>426579.15</v>
      </c>
      <c r="C521">
        <v>0.64221842341281798</v>
      </c>
      <c r="D521">
        <v>419214.35</v>
      </c>
      <c r="E521">
        <v>3.5154029436094999E-3</v>
      </c>
      <c r="F521">
        <v>0.69859085546438504</v>
      </c>
      <c r="G521">
        <v>35.75</v>
      </c>
      <c r="H521">
        <v>12.832349300000001</v>
      </c>
      <c r="I521">
        <v>0.5</v>
      </c>
      <c r="J521">
        <v>62.995484249999997</v>
      </c>
      <c r="K521">
        <v>13643.203721222701</v>
      </c>
      <c r="L521">
        <v>639.20711500000004</v>
      </c>
      <c r="M521">
        <v>743.32711286228698</v>
      </c>
      <c r="N521">
        <v>0.23113210926946601</v>
      </c>
      <c r="O521">
        <v>0.13256941374940701</v>
      </c>
      <c r="P521">
        <v>9.2335697796480198E-4</v>
      </c>
      <c r="Q521">
        <v>11732.160362642</v>
      </c>
      <c r="R521">
        <v>46.869</v>
      </c>
      <c r="S521">
        <v>58526.785828585998</v>
      </c>
      <c r="T521">
        <v>16.120463419317701</v>
      </c>
      <c r="U521">
        <v>13.638164138343001</v>
      </c>
      <c r="V521">
        <v>5.3304999999999998</v>
      </c>
      <c r="W521">
        <v>119.91503892693</v>
      </c>
      <c r="X521">
        <v>0.115729453928603</v>
      </c>
      <c r="Y521">
        <v>0.18170634529400501</v>
      </c>
      <c r="Z521">
        <v>0.30276503286782103</v>
      </c>
      <c r="AA521">
        <v>200.73024374892901</v>
      </c>
      <c r="AB521">
        <v>6.8379297620884696</v>
      </c>
      <c r="AC521">
        <v>1.3397633198813499</v>
      </c>
      <c r="AD521">
        <v>3.2827302308036401</v>
      </c>
      <c r="AE521">
        <v>1.3067803893094101</v>
      </c>
      <c r="AF521">
        <v>69.599999999999994</v>
      </c>
      <c r="AG521">
        <v>6.6896734509291497E-2</v>
      </c>
      <c r="AH521">
        <v>4.8049999999999997</v>
      </c>
      <c r="AI521">
        <v>3.2394948918924902</v>
      </c>
      <c r="AJ521">
        <v>145552.83199999999</v>
      </c>
      <c r="AK521">
        <v>0.67239508468584896</v>
      </c>
      <c r="AL521">
        <v>8720832.8900000006</v>
      </c>
      <c r="AM521">
        <v>639.20711500000004</v>
      </c>
    </row>
    <row r="522" spans="1:39" ht="14.5" x14ac:dyDescent="0.35">
      <c r="A522" t="s">
        <v>702</v>
      </c>
      <c r="B522">
        <v>529723.30000000005</v>
      </c>
      <c r="C522">
        <v>0.63261965116836105</v>
      </c>
      <c r="D522">
        <v>532926.25</v>
      </c>
      <c r="E522">
        <v>2.43065725582558E-3</v>
      </c>
      <c r="F522">
        <v>0.73256660546908603</v>
      </c>
      <c r="G522">
        <v>25</v>
      </c>
      <c r="H522">
        <v>9.5317383684210508</v>
      </c>
      <c r="I522">
        <v>0.4</v>
      </c>
      <c r="J522">
        <v>75.477503749999997</v>
      </c>
      <c r="K522">
        <v>12389.1111614947</v>
      </c>
      <c r="L522">
        <v>783.69005434999997</v>
      </c>
      <c r="M522">
        <v>889.45746195030699</v>
      </c>
      <c r="N522">
        <v>0.14595805065418699</v>
      </c>
      <c r="O522">
        <v>0.111548700171405</v>
      </c>
      <c r="P522">
        <v>1.51921131752461E-3</v>
      </c>
      <c r="Q522">
        <v>10915.893805883299</v>
      </c>
      <c r="R522">
        <v>50.988500000000002</v>
      </c>
      <c r="S522">
        <v>63237.470037361301</v>
      </c>
      <c r="T522">
        <v>17.266638555752799</v>
      </c>
      <c r="U522">
        <v>15.369937424125</v>
      </c>
      <c r="V522">
        <v>6.42</v>
      </c>
      <c r="W522">
        <v>122.07010192367601</v>
      </c>
      <c r="X522">
        <v>0.11652690121011799</v>
      </c>
      <c r="Y522">
        <v>0.17848329586402001</v>
      </c>
      <c r="Z522">
        <v>0.30148082202481902</v>
      </c>
      <c r="AA522">
        <v>204.20215761540001</v>
      </c>
      <c r="AB522">
        <v>6.3842971308094896</v>
      </c>
      <c r="AC522">
        <v>1.25983330438065</v>
      </c>
      <c r="AD522">
        <v>2.8833910574937902</v>
      </c>
      <c r="AE522">
        <v>1.2332810868477699</v>
      </c>
      <c r="AF522">
        <v>56.9</v>
      </c>
      <c r="AG522">
        <v>1.9055769609172601E-2</v>
      </c>
      <c r="AH522">
        <v>6.8155000000000001</v>
      </c>
      <c r="AI522">
        <v>3.5193688888849901</v>
      </c>
      <c r="AJ522">
        <v>175758.43900000001</v>
      </c>
      <c r="AK522">
        <v>0.69130894469982196</v>
      </c>
      <c r="AL522">
        <v>9709223.1995000001</v>
      </c>
      <c r="AM522">
        <v>783.69005434999997</v>
      </c>
    </row>
    <row r="523" spans="1:39" ht="14.5" x14ac:dyDescent="0.35">
      <c r="A523" t="s">
        <v>703</v>
      </c>
      <c r="B523">
        <v>550717.44999999995</v>
      </c>
      <c r="C523">
        <v>0.56306061593981405</v>
      </c>
      <c r="D523">
        <v>527898</v>
      </c>
      <c r="E523">
        <v>2.0892128287637E-3</v>
      </c>
      <c r="F523">
        <v>0.71190677061362995</v>
      </c>
      <c r="G523">
        <v>50.210526315789501</v>
      </c>
      <c r="H523">
        <v>18.647661299999999</v>
      </c>
      <c r="I523">
        <v>0.86350000000000005</v>
      </c>
      <c r="J523">
        <v>31.03715575</v>
      </c>
      <c r="K523">
        <v>13555.25528666</v>
      </c>
      <c r="L523">
        <v>879.09819604999996</v>
      </c>
      <c r="M523">
        <v>1048.4894250155901</v>
      </c>
      <c r="N523">
        <v>0.281303755042554</v>
      </c>
      <c r="O523">
        <v>0.15454773290454199</v>
      </c>
      <c r="P523">
        <v>3.2183189690439102E-3</v>
      </c>
      <c r="Q523">
        <v>11365.3034405405</v>
      </c>
      <c r="R523">
        <v>62.424999999999997</v>
      </c>
      <c r="S523">
        <v>59441.308321986398</v>
      </c>
      <c r="T523">
        <v>14.855426511814199</v>
      </c>
      <c r="U523">
        <v>14.0824701009211</v>
      </c>
      <c r="V523">
        <v>9.5749999999999993</v>
      </c>
      <c r="W523">
        <v>91.8118220417755</v>
      </c>
      <c r="X523">
        <v>0.117571364277667</v>
      </c>
      <c r="Y523">
        <v>0.171875075734681</v>
      </c>
      <c r="Z523">
        <v>0.296068037420195</v>
      </c>
      <c r="AA523">
        <v>178.90003722753099</v>
      </c>
      <c r="AB523">
        <v>7.9675431914527</v>
      </c>
      <c r="AC523">
        <v>1.6830603316447399</v>
      </c>
      <c r="AD523">
        <v>3.2667172524825001</v>
      </c>
      <c r="AE523">
        <v>1.3247895390802999</v>
      </c>
      <c r="AF523">
        <v>104.1</v>
      </c>
      <c r="AG523">
        <v>1.87189884824111E-2</v>
      </c>
      <c r="AH523">
        <v>4.4660000000000002</v>
      </c>
      <c r="AI523">
        <v>3.1780812060326502</v>
      </c>
      <c r="AJ523">
        <v>191748.65599999999</v>
      </c>
      <c r="AK523">
        <v>0.60830772332947303</v>
      </c>
      <c r="AL523">
        <v>11916400.4695</v>
      </c>
      <c r="AM523">
        <v>879.09819604999996</v>
      </c>
    </row>
    <row r="524" spans="1:39" ht="14.5" x14ac:dyDescent="0.35">
      <c r="A524" t="s">
        <v>704</v>
      </c>
      <c r="B524">
        <v>412170.55</v>
      </c>
      <c r="C524">
        <v>0.67962043074407297</v>
      </c>
      <c r="D524">
        <v>391790.2</v>
      </c>
      <c r="E524">
        <v>1.79979499330067E-3</v>
      </c>
      <c r="F524">
        <v>0.71021762881125805</v>
      </c>
      <c r="G524">
        <v>29.55</v>
      </c>
      <c r="H524">
        <v>9.6384188947368408</v>
      </c>
      <c r="I524">
        <v>0.45</v>
      </c>
      <c r="J524">
        <v>72.342129850000006</v>
      </c>
      <c r="K524">
        <v>13179.6665818002</v>
      </c>
      <c r="L524">
        <v>626.93087285000001</v>
      </c>
      <c r="M524">
        <v>717.55602635980699</v>
      </c>
      <c r="N524">
        <v>0.170082504894463</v>
      </c>
      <c r="O524">
        <v>0.127102662352162</v>
      </c>
      <c r="P524">
        <v>1.79954616825822E-3</v>
      </c>
      <c r="Q524">
        <v>11515.114597973999</v>
      </c>
      <c r="R524">
        <v>43.805999999999997</v>
      </c>
      <c r="S524">
        <v>60652.252636625097</v>
      </c>
      <c r="T524">
        <v>16.772816509154001</v>
      </c>
      <c r="U524">
        <v>14.3115297641876</v>
      </c>
      <c r="V524">
        <v>5.4355000000000002</v>
      </c>
      <c r="W524">
        <v>115.340055717045</v>
      </c>
      <c r="X524">
        <v>0.115361552368082</v>
      </c>
      <c r="Y524">
        <v>0.177440395477339</v>
      </c>
      <c r="Z524">
        <v>0.29812439638307597</v>
      </c>
      <c r="AA524">
        <v>207.05624116083101</v>
      </c>
      <c r="AB524">
        <v>6.1605032742097201</v>
      </c>
      <c r="AC524">
        <v>1.30690782948457</v>
      </c>
      <c r="AD524">
        <v>3.0660818912571801</v>
      </c>
      <c r="AE524">
        <v>1.2591848133233099</v>
      </c>
      <c r="AF524">
        <v>58.6</v>
      </c>
      <c r="AG524">
        <v>2.6620936200320602E-2</v>
      </c>
      <c r="AH524">
        <v>5.3959999999999999</v>
      </c>
      <c r="AI524">
        <v>3.3642256786628399</v>
      </c>
      <c r="AJ524">
        <v>141760.27499999999</v>
      </c>
      <c r="AK524">
        <v>0.67744975572176702</v>
      </c>
      <c r="AL524">
        <v>8262739.8739999998</v>
      </c>
      <c r="AM524">
        <v>626.93087285000001</v>
      </c>
    </row>
    <row r="525" spans="1:39" ht="14.5" x14ac:dyDescent="0.35">
      <c r="A525" t="s">
        <v>705</v>
      </c>
      <c r="B525">
        <v>417001.65</v>
      </c>
      <c r="C525">
        <v>0.67625557041721396</v>
      </c>
      <c r="D525">
        <v>414964.65</v>
      </c>
      <c r="E525">
        <v>1.77510284543243E-3</v>
      </c>
      <c r="F525">
        <v>0.75429039575729495</v>
      </c>
      <c r="G525">
        <v>23.55</v>
      </c>
      <c r="H525">
        <v>6.5152436842105299</v>
      </c>
      <c r="I525">
        <v>0</v>
      </c>
      <c r="J525">
        <v>60.913764749999999</v>
      </c>
      <c r="K525">
        <v>12781.594783140999</v>
      </c>
      <c r="L525">
        <v>645.84000890000004</v>
      </c>
      <c r="M525">
        <v>726.95637142375301</v>
      </c>
      <c r="N525">
        <v>0.108553212225747</v>
      </c>
      <c r="O525">
        <v>0.110030063128224</v>
      </c>
      <c r="P525">
        <v>2.08817746100461E-3</v>
      </c>
      <c r="Q525">
        <v>11355.379240067399</v>
      </c>
      <c r="R525">
        <v>44.853000000000002</v>
      </c>
      <c r="S525">
        <v>63024.348683477103</v>
      </c>
      <c r="T525">
        <v>17.318796958954799</v>
      </c>
      <c r="U525">
        <v>14.399037052148101</v>
      </c>
      <c r="V525">
        <v>5.891</v>
      </c>
      <c r="W525">
        <v>109.63164299779299</v>
      </c>
      <c r="X525">
        <v>0.115727749604718</v>
      </c>
      <c r="Y525">
        <v>0.17217551905071299</v>
      </c>
      <c r="Z525">
        <v>0.293318295816625</v>
      </c>
      <c r="AA525">
        <v>209.29502374779199</v>
      </c>
      <c r="AB525">
        <v>6.1466463097511204</v>
      </c>
      <c r="AC525">
        <v>1.27785064632899</v>
      </c>
      <c r="AD525">
        <v>2.9673280013257299</v>
      </c>
      <c r="AE525">
        <v>1.19278936952891</v>
      </c>
      <c r="AF525">
        <v>46.2</v>
      </c>
      <c r="AG525">
        <v>2.6424034332300499E-2</v>
      </c>
      <c r="AH525">
        <v>6.6529999999999996</v>
      </c>
      <c r="AI525">
        <v>3.4967603037103099</v>
      </c>
      <c r="AJ525">
        <v>149016.60800000001</v>
      </c>
      <c r="AK525">
        <v>0.70410110925332403</v>
      </c>
      <c r="AL525">
        <v>8254865.2884999998</v>
      </c>
      <c r="AM525">
        <v>645.84000890000004</v>
      </c>
    </row>
    <row r="526" spans="1:39" ht="14.5" x14ac:dyDescent="0.35">
      <c r="A526" t="s">
        <v>706</v>
      </c>
      <c r="B526">
        <v>-51714.85</v>
      </c>
      <c r="C526">
        <v>0.31333486989008802</v>
      </c>
      <c r="D526">
        <v>-96579.6</v>
      </c>
      <c r="E526">
        <v>3.0283436125322599E-3</v>
      </c>
      <c r="F526">
        <v>0.75289722217448096</v>
      </c>
      <c r="G526">
        <v>60.421052631578902</v>
      </c>
      <c r="H526">
        <v>110.71372295</v>
      </c>
      <c r="I526">
        <v>23.985844950000001</v>
      </c>
      <c r="J526">
        <v>-139.68637570000001</v>
      </c>
      <c r="K526">
        <v>13592.308139574799</v>
      </c>
      <c r="L526">
        <v>2193.8327306000001</v>
      </c>
      <c r="M526">
        <v>2959.34946132503</v>
      </c>
      <c r="N526">
        <v>0.74026231013329902</v>
      </c>
      <c r="O526">
        <v>0.180861031593545</v>
      </c>
      <c r="P526">
        <v>1.9294124118762499E-2</v>
      </c>
      <c r="Q526">
        <v>10076.2856400368</v>
      </c>
      <c r="R526">
        <v>147.74850000000001</v>
      </c>
      <c r="S526">
        <v>62899.510891819598</v>
      </c>
      <c r="T526">
        <v>14.5013316548053</v>
      </c>
      <c r="U526">
        <v>14.8484264178655</v>
      </c>
      <c r="V526">
        <v>19.216000000000001</v>
      </c>
      <c r="W526">
        <v>114.166982233555</v>
      </c>
      <c r="X526">
        <v>0.11236958256606799</v>
      </c>
      <c r="Y526">
        <v>0.18105363307203201</v>
      </c>
      <c r="Z526">
        <v>0.29830088068802602</v>
      </c>
      <c r="AA526">
        <v>186.30736714745601</v>
      </c>
      <c r="AB526">
        <v>7.3909296873317896</v>
      </c>
      <c r="AC526">
        <v>1.3367302653212201</v>
      </c>
      <c r="AD526">
        <v>3.3735294812774899</v>
      </c>
      <c r="AE526">
        <v>1.1679397643382401</v>
      </c>
      <c r="AF526">
        <v>54.65</v>
      </c>
      <c r="AG526">
        <v>4.5507604574053298E-2</v>
      </c>
      <c r="AH526">
        <v>25.966000000000001</v>
      </c>
      <c r="AI526">
        <v>3.2054105446774299</v>
      </c>
      <c r="AJ526">
        <v>443593.73249999998</v>
      </c>
      <c r="AK526">
        <v>0.60117606225225595</v>
      </c>
      <c r="AL526">
        <v>29819250.480999999</v>
      </c>
      <c r="AM526">
        <v>2193.8327306000001</v>
      </c>
    </row>
    <row r="527" spans="1:39" ht="14.5" x14ac:dyDescent="0.35">
      <c r="A527" t="s">
        <v>707</v>
      </c>
      <c r="B527">
        <v>693649.85</v>
      </c>
      <c r="C527">
        <v>0.46264882647504002</v>
      </c>
      <c r="D527">
        <v>712700.6</v>
      </c>
      <c r="E527">
        <v>5.5149830314182302E-3</v>
      </c>
      <c r="F527">
        <v>0.72624255974171903</v>
      </c>
      <c r="G527">
        <v>65</v>
      </c>
      <c r="H527">
        <v>42.720081399999998</v>
      </c>
      <c r="I527">
        <v>6.6429692999999999</v>
      </c>
      <c r="J527">
        <v>51.184723299999902</v>
      </c>
      <c r="K527">
        <v>12684.466289297699</v>
      </c>
      <c r="L527">
        <v>1398.6013121000001</v>
      </c>
      <c r="M527">
        <v>1717.0634979525601</v>
      </c>
      <c r="N527">
        <v>0.41449208493846401</v>
      </c>
      <c r="O527">
        <v>0.15489399218046099</v>
      </c>
      <c r="P527">
        <v>3.3938336886535198E-3</v>
      </c>
      <c r="Q527">
        <v>10331.8900067784</v>
      </c>
      <c r="R527">
        <v>96.758499999999998</v>
      </c>
      <c r="S527">
        <v>58058.765999886302</v>
      </c>
      <c r="T527">
        <v>15.275143785817299</v>
      </c>
      <c r="U527">
        <v>14.454557605791701</v>
      </c>
      <c r="V527">
        <v>12.1045</v>
      </c>
      <c r="W527">
        <v>115.543914420257</v>
      </c>
      <c r="X527">
        <v>0.108212334684588</v>
      </c>
      <c r="Y527">
        <v>0.18671543490164699</v>
      </c>
      <c r="Z527">
        <v>0.30282921977329302</v>
      </c>
      <c r="AA527">
        <v>200.20194288219</v>
      </c>
      <c r="AB527">
        <v>6.2956508633666797</v>
      </c>
      <c r="AC527">
        <v>1.2876123569522699</v>
      </c>
      <c r="AD527">
        <v>2.5995550917901902</v>
      </c>
      <c r="AE527">
        <v>1.1912421086732501</v>
      </c>
      <c r="AF527">
        <v>73.900000000000006</v>
      </c>
      <c r="AG527">
        <v>1.9996061325914399E-2</v>
      </c>
      <c r="AH527">
        <v>11.0235</v>
      </c>
      <c r="AI527">
        <v>3.0095713606169601</v>
      </c>
      <c r="AJ527">
        <v>302697.38949999999</v>
      </c>
      <c r="AK527">
        <v>0.57487691749972003</v>
      </c>
      <c r="AL527">
        <v>17740511.195500001</v>
      </c>
      <c r="AM527">
        <v>1398.6013121000001</v>
      </c>
    </row>
    <row r="528" spans="1:39" ht="14.5" x14ac:dyDescent="0.35">
      <c r="A528" t="s">
        <v>708</v>
      </c>
      <c r="B528">
        <v>1668685.05</v>
      </c>
      <c r="C528">
        <v>0.43558801785408802</v>
      </c>
      <c r="D528">
        <v>1649095.85</v>
      </c>
      <c r="E528">
        <v>2.6633478912191002E-3</v>
      </c>
      <c r="F528">
        <v>0.80122677810343002</v>
      </c>
      <c r="G528">
        <v>120.85</v>
      </c>
      <c r="H528">
        <v>99.9128817</v>
      </c>
      <c r="I528">
        <v>9.4307619000000003</v>
      </c>
      <c r="J528">
        <v>-17.773765449999999</v>
      </c>
      <c r="K528">
        <v>13354.7683004267</v>
      </c>
      <c r="L528">
        <v>5006.2602397500004</v>
      </c>
      <c r="M528">
        <v>6035.9765361618201</v>
      </c>
      <c r="N528">
        <v>0.191827600346233</v>
      </c>
      <c r="O528">
        <v>0.14021254986437801</v>
      </c>
      <c r="P528">
        <v>1.75543716349809E-2</v>
      </c>
      <c r="Q528">
        <v>11076.4919566791</v>
      </c>
      <c r="R528">
        <v>312.14100000000002</v>
      </c>
      <c r="S528">
        <v>75806.019966937994</v>
      </c>
      <c r="T528">
        <v>14.882056506514701</v>
      </c>
      <c r="U528">
        <v>16.038457747460299</v>
      </c>
      <c r="V528">
        <v>32.398000000000003</v>
      </c>
      <c r="W528">
        <v>154.523743433237</v>
      </c>
      <c r="X528">
        <v>0.115328311943725</v>
      </c>
      <c r="Y528">
        <v>0.15450325918102001</v>
      </c>
      <c r="Z528">
        <v>0.27671344590678898</v>
      </c>
      <c r="AA528">
        <v>1474.55848207536</v>
      </c>
      <c r="AB528">
        <v>0.81209699996213802</v>
      </c>
      <c r="AC528">
        <v>0.13142627052054201</v>
      </c>
      <c r="AD528">
        <v>0.39988428531824599</v>
      </c>
      <c r="AE528">
        <v>0.94418898306392696</v>
      </c>
      <c r="AF528">
        <v>29.45</v>
      </c>
      <c r="AG528">
        <v>0.10507391054410301</v>
      </c>
      <c r="AH528">
        <v>95.210499999999996</v>
      </c>
      <c r="AI528">
        <v>2.9663400290084301</v>
      </c>
      <c r="AJ528">
        <v>1181197.1595000001</v>
      </c>
      <c r="AK528">
        <v>0.57275083293820295</v>
      </c>
      <c r="AL528">
        <v>66857445.553499997</v>
      </c>
      <c r="AM528">
        <v>5006.2602397500004</v>
      </c>
    </row>
    <row r="529" spans="1:39" ht="14.5" x14ac:dyDescent="0.35">
      <c r="A529" t="s">
        <v>709</v>
      </c>
      <c r="B529">
        <v>1454803.75</v>
      </c>
      <c r="C529">
        <v>0.34999112348720501</v>
      </c>
      <c r="D529">
        <v>1518605.7</v>
      </c>
      <c r="E529">
        <v>4.33327665022474E-3</v>
      </c>
      <c r="F529">
        <v>0.77178526044215001</v>
      </c>
      <c r="G529">
        <v>105.31578947368401</v>
      </c>
      <c r="H529">
        <v>69.915766500000004</v>
      </c>
      <c r="I529">
        <v>2.78347005</v>
      </c>
      <c r="J529">
        <v>-7.5957728500000004</v>
      </c>
      <c r="K529">
        <v>12283.809683212399</v>
      </c>
      <c r="L529">
        <v>3213.4669088000001</v>
      </c>
      <c r="M529">
        <v>3830.1261634225398</v>
      </c>
      <c r="N529">
        <v>0.212629116073629</v>
      </c>
      <c r="O529">
        <v>0.140360670951621</v>
      </c>
      <c r="P529">
        <v>1.09868207148224E-2</v>
      </c>
      <c r="Q529">
        <v>10306.0876448328</v>
      </c>
      <c r="R529">
        <v>195.547</v>
      </c>
      <c r="S529">
        <v>68840.315491927802</v>
      </c>
      <c r="T529">
        <v>15.0894669823623</v>
      </c>
      <c r="U529">
        <v>16.433220191565201</v>
      </c>
      <c r="V529">
        <v>22.290500000000002</v>
      </c>
      <c r="W529">
        <v>144.16306986384299</v>
      </c>
      <c r="X529">
        <v>0.11246994637355701</v>
      </c>
      <c r="Y529">
        <v>0.158426224612782</v>
      </c>
      <c r="Z529">
        <v>0.27633187827817002</v>
      </c>
      <c r="AA529">
        <v>2210.2950183023199</v>
      </c>
      <c r="AB529">
        <v>0.478151508834677</v>
      </c>
      <c r="AC529">
        <v>9.0031043855529E-2</v>
      </c>
      <c r="AD529">
        <v>0.221927902616437</v>
      </c>
      <c r="AE529">
        <v>1.0787655939048799</v>
      </c>
      <c r="AF529">
        <v>40.5</v>
      </c>
      <c r="AG529">
        <v>7.51574707816344E-2</v>
      </c>
      <c r="AH529">
        <v>60.784210526315803</v>
      </c>
      <c r="AI529">
        <v>3.0387470062350501</v>
      </c>
      <c r="AJ529">
        <v>680661.80649999995</v>
      </c>
      <c r="AK529">
        <v>0.53867530829007004</v>
      </c>
      <c r="AL529">
        <v>39473615.931000002</v>
      </c>
      <c r="AM529">
        <v>3213.4669088000001</v>
      </c>
    </row>
    <row r="530" spans="1:39" ht="14.5" x14ac:dyDescent="0.35">
      <c r="A530" t="s">
        <v>710</v>
      </c>
      <c r="B530">
        <v>876995.65</v>
      </c>
      <c r="C530">
        <v>0.35558266835828101</v>
      </c>
      <c r="D530">
        <v>751156.25</v>
      </c>
      <c r="E530">
        <v>5.0999184904170804E-3</v>
      </c>
      <c r="F530">
        <v>0.75095940623400104</v>
      </c>
      <c r="G530">
        <v>76.684210526315795</v>
      </c>
      <c r="H530">
        <v>59.515976850000001</v>
      </c>
      <c r="I530">
        <v>0.72391435000000004</v>
      </c>
      <c r="J530">
        <v>36.841433700000003</v>
      </c>
      <c r="K530">
        <v>11732.565703858299</v>
      </c>
      <c r="L530">
        <v>2098.8719850000002</v>
      </c>
      <c r="M530">
        <v>2526.76470284375</v>
      </c>
      <c r="N530">
        <v>0.31413429333090098</v>
      </c>
      <c r="O530">
        <v>0.14304208879609201</v>
      </c>
      <c r="P530">
        <v>5.2101909159552699E-3</v>
      </c>
      <c r="Q530">
        <v>9745.7248157240592</v>
      </c>
      <c r="R530">
        <v>126.197</v>
      </c>
      <c r="S530">
        <v>62844.170122903102</v>
      </c>
      <c r="T530">
        <v>15.228967408100001</v>
      </c>
      <c r="U530">
        <v>16.631710619111399</v>
      </c>
      <c r="V530">
        <v>15.997</v>
      </c>
      <c r="W530">
        <v>131.204099831218</v>
      </c>
      <c r="X530">
        <v>0.118521965672337</v>
      </c>
      <c r="Y530">
        <v>0.165924917343268</v>
      </c>
      <c r="Z530">
        <v>0.28932439158297002</v>
      </c>
      <c r="AA530">
        <v>146.34094036945299</v>
      </c>
      <c r="AB530">
        <v>7.5131608469973603</v>
      </c>
      <c r="AC530">
        <v>1.3142514558804801</v>
      </c>
      <c r="AD530">
        <v>3.5598509218107499</v>
      </c>
      <c r="AE530">
        <v>1.1535215071917899</v>
      </c>
      <c r="AF530">
        <v>38.049999999999997</v>
      </c>
      <c r="AG530">
        <v>2.81183701069041E-2</v>
      </c>
      <c r="AH530">
        <v>30.89</v>
      </c>
      <c r="AI530">
        <v>3.0234647315284402</v>
      </c>
      <c r="AJ530">
        <v>435082.39799999999</v>
      </c>
      <c r="AK530">
        <v>0.55755425217131604</v>
      </c>
      <c r="AL530">
        <v>24625153.467999998</v>
      </c>
      <c r="AM530">
        <v>2098.8719850000002</v>
      </c>
    </row>
    <row r="531" spans="1:39" ht="14.5" x14ac:dyDescent="0.35">
      <c r="A531" t="s">
        <v>711</v>
      </c>
      <c r="B531">
        <v>569996.75</v>
      </c>
      <c r="C531">
        <v>0.40130613977595198</v>
      </c>
      <c r="D531">
        <v>639243.65</v>
      </c>
      <c r="E531">
        <v>7.81379014555981E-3</v>
      </c>
      <c r="F531">
        <v>0.73048739947391095</v>
      </c>
      <c r="G531">
        <v>82.95</v>
      </c>
      <c r="H531">
        <v>55.338450250000001</v>
      </c>
      <c r="I531">
        <v>7.1990466499999997</v>
      </c>
      <c r="J531">
        <v>13.7575117</v>
      </c>
      <c r="K531">
        <v>12974.042680840899</v>
      </c>
      <c r="L531">
        <v>1787.9445741500001</v>
      </c>
      <c r="M531">
        <v>2191.6692653210798</v>
      </c>
      <c r="N531">
        <v>0.39901089433332099</v>
      </c>
      <c r="O531">
        <v>0.15447195063711699</v>
      </c>
      <c r="P531">
        <v>6.1355015186727296E-3</v>
      </c>
      <c r="Q531">
        <v>10584.1102866411</v>
      </c>
      <c r="R531">
        <v>120.06</v>
      </c>
      <c r="S531">
        <v>61625.156717474601</v>
      </c>
      <c r="T531">
        <v>15.7487922705314</v>
      </c>
      <c r="U531">
        <v>14.8920920718807</v>
      </c>
      <c r="V531">
        <v>14.695</v>
      </c>
      <c r="W531">
        <v>121.670267039809</v>
      </c>
      <c r="X531">
        <v>0.112524421883301</v>
      </c>
      <c r="Y531">
        <v>0.18043563405403701</v>
      </c>
      <c r="Z531">
        <v>0.299006037964407</v>
      </c>
      <c r="AA531">
        <v>178.879957815274</v>
      </c>
      <c r="AB531">
        <v>7.0187488472299702</v>
      </c>
      <c r="AC531">
        <v>1.4596132742827399</v>
      </c>
      <c r="AD531">
        <v>2.9382318246917198</v>
      </c>
      <c r="AE531">
        <v>1.25755455883953</v>
      </c>
      <c r="AF531">
        <v>91.2</v>
      </c>
      <c r="AG531">
        <v>2.1512624049739901E-2</v>
      </c>
      <c r="AH531">
        <v>10.455500000000001</v>
      </c>
      <c r="AI531">
        <v>3.00315422509982</v>
      </c>
      <c r="AJ531">
        <v>378681.98100000003</v>
      </c>
      <c r="AK531">
        <v>0.59742716978487997</v>
      </c>
      <c r="AL531">
        <v>23196869.215999998</v>
      </c>
      <c r="AM531">
        <v>1787.9445741500001</v>
      </c>
    </row>
    <row r="532" spans="1:39" ht="14.5" x14ac:dyDescent="0.35">
      <c r="A532" t="s">
        <v>712</v>
      </c>
      <c r="B532">
        <v>269894.45</v>
      </c>
      <c r="C532">
        <v>0.42308718262712802</v>
      </c>
      <c r="D532">
        <v>378729.15</v>
      </c>
      <c r="E532">
        <v>2.02939173434153E-3</v>
      </c>
      <c r="F532">
        <v>0.74294408708612203</v>
      </c>
      <c r="G532">
        <v>87.789473684210506</v>
      </c>
      <c r="H532">
        <v>42.473036950000001</v>
      </c>
      <c r="I532">
        <v>3.6303766</v>
      </c>
      <c r="J532">
        <v>1.77847244999998</v>
      </c>
      <c r="K532">
        <v>13199.0238760583</v>
      </c>
      <c r="L532">
        <v>1647.6340670500001</v>
      </c>
      <c r="M532">
        <v>2023.55236798393</v>
      </c>
      <c r="N532">
        <v>0.43955283784383098</v>
      </c>
      <c r="O532">
        <v>0.16138551718955901</v>
      </c>
      <c r="P532">
        <v>3.26717352332861E-3</v>
      </c>
      <c r="Q532">
        <v>10747.021789046499</v>
      </c>
      <c r="R532">
        <v>116.462</v>
      </c>
      <c r="S532">
        <v>59122.321083271803</v>
      </c>
      <c r="T532">
        <v>14.1758685236386</v>
      </c>
      <c r="U532">
        <v>14.147396292782201</v>
      </c>
      <c r="V532">
        <v>14.483499999999999</v>
      </c>
      <c r="W532">
        <v>113.759385994407</v>
      </c>
      <c r="X532">
        <v>0.11244806536693799</v>
      </c>
      <c r="Y532">
        <v>0.190300655884695</v>
      </c>
      <c r="Z532">
        <v>0.30802887286425201</v>
      </c>
      <c r="AA532">
        <v>166.718542359239</v>
      </c>
      <c r="AB532">
        <v>7.5938884798436304</v>
      </c>
      <c r="AC532">
        <v>1.55722615380947</v>
      </c>
      <c r="AD532">
        <v>3.8968446544419102</v>
      </c>
      <c r="AE532">
        <v>1.3427505603477099</v>
      </c>
      <c r="AF532">
        <v>125.05</v>
      </c>
      <c r="AG532">
        <v>1.51030721551696E-2</v>
      </c>
      <c r="AH532">
        <v>8.26</v>
      </c>
      <c r="AI532">
        <v>3.1792248836934398</v>
      </c>
      <c r="AJ532">
        <v>311241.67099999997</v>
      </c>
      <c r="AK532">
        <v>0.57875647752065495</v>
      </c>
      <c r="AL532">
        <v>21747161.390000001</v>
      </c>
      <c r="AM532">
        <v>1647.6340670500001</v>
      </c>
    </row>
    <row r="533" spans="1:39" ht="14.5" x14ac:dyDescent="0.35">
      <c r="A533" t="s">
        <v>713</v>
      </c>
      <c r="B533">
        <v>1108960.75</v>
      </c>
      <c r="C533">
        <v>0.39104107107396602</v>
      </c>
      <c r="D533">
        <v>1002780.15</v>
      </c>
      <c r="E533">
        <v>4.8027089541671604E-3</v>
      </c>
      <c r="F533">
        <v>0.74659878262592105</v>
      </c>
      <c r="G533">
        <v>62.6</v>
      </c>
      <c r="H533">
        <v>45.619163200000003</v>
      </c>
      <c r="I533">
        <v>0.37593749999999998</v>
      </c>
      <c r="J533">
        <v>45.661332899999998</v>
      </c>
      <c r="K533">
        <v>11889.4050996673</v>
      </c>
      <c r="L533">
        <v>1655.38604085</v>
      </c>
      <c r="M533">
        <v>1985.0614571326601</v>
      </c>
      <c r="N533">
        <v>0.29393701900503699</v>
      </c>
      <c r="O533">
        <v>0.14802200903795301</v>
      </c>
      <c r="P533">
        <v>5.9493777324248999E-3</v>
      </c>
      <c r="Q533">
        <v>9914.8342059037404</v>
      </c>
      <c r="R533">
        <v>106.3105</v>
      </c>
      <c r="S533">
        <v>61874.521002158799</v>
      </c>
      <c r="T533">
        <v>15.0742400797663</v>
      </c>
      <c r="U533">
        <v>15.571237468076999</v>
      </c>
      <c r="V533">
        <v>12.5535</v>
      </c>
      <c r="W533">
        <v>131.866494670809</v>
      </c>
      <c r="X533">
        <v>0.113761468422963</v>
      </c>
      <c r="Y533">
        <v>0.16471913493172799</v>
      </c>
      <c r="Z533">
        <v>0.28449074665466301</v>
      </c>
      <c r="AA533">
        <v>156.67097800754101</v>
      </c>
      <c r="AB533">
        <v>7.1291793629443099</v>
      </c>
      <c r="AC533">
        <v>1.2947423809320899</v>
      </c>
      <c r="AD533">
        <v>3.5984113649863199</v>
      </c>
      <c r="AE533">
        <v>1.1010581397533401</v>
      </c>
      <c r="AF533">
        <v>37.950000000000003</v>
      </c>
      <c r="AG533">
        <v>2.3334392786246799E-2</v>
      </c>
      <c r="AH533">
        <v>28.905999999999999</v>
      </c>
      <c r="AI533">
        <v>3.0261112226929598</v>
      </c>
      <c r="AJ533">
        <v>368538.37199999997</v>
      </c>
      <c r="AK533">
        <v>0.608710313298372</v>
      </c>
      <c r="AL533">
        <v>19681555.236000001</v>
      </c>
      <c r="AM533">
        <v>1655.38604085</v>
      </c>
    </row>
    <row r="534" spans="1:39" ht="14.5" x14ac:dyDescent="0.35">
      <c r="A534" t="s">
        <v>714</v>
      </c>
      <c r="B534">
        <v>454246.55</v>
      </c>
      <c r="C534">
        <v>0.523334948835386</v>
      </c>
      <c r="D534">
        <v>429844.15</v>
      </c>
      <c r="E534">
        <v>5.2751701895449796E-3</v>
      </c>
      <c r="F534">
        <v>0.68809845273509895</v>
      </c>
      <c r="G534">
        <v>49.15</v>
      </c>
      <c r="H534">
        <v>32.731384800000001</v>
      </c>
      <c r="I534">
        <v>3.3195000000000001</v>
      </c>
      <c r="J534">
        <v>17.520478050000001</v>
      </c>
      <c r="K534">
        <v>13182.2892388689</v>
      </c>
      <c r="L534">
        <v>1029.821314</v>
      </c>
      <c r="M534">
        <v>1259.10439825813</v>
      </c>
      <c r="N534">
        <v>0.38616994195363902</v>
      </c>
      <c r="O534">
        <v>0.15124290479581201</v>
      </c>
      <c r="P534">
        <v>1.7084178352906E-3</v>
      </c>
      <c r="Q534">
        <v>10781.792553723501</v>
      </c>
      <c r="R534">
        <v>75.895499999999998</v>
      </c>
      <c r="S534">
        <v>57653.187955807698</v>
      </c>
      <c r="T534">
        <v>14.407968851908199</v>
      </c>
      <c r="U534">
        <v>13.568937736756499</v>
      </c>
      <c r="V534">
        <v>9.8569999999999993</v>
      </c>
      <c r="W534">
        <v>104.476140204931</v>
      </c>
      <c r="X534">
        <v>0.116549078730564</v>
      </c>
      <c r="Y534">
        <v>0.17748608957875101</v>
      </c>
      <c r="Z534">
        <v>0.29875844065317197</v>
      </c>
      <c r="AA534">
        <v>198.139470630533</v>
      </c>
      <c r="AB534">
        <v>6.8193681200402398</v>
      </c>
      <c r="AC534">
        <v>1.32699924895215</v>
      </c>
      <c r="AD534">
        <v>3.0669439483063399</v>
      </c>
      <c r="AE534">
        <v>1.09066759640063</v>
      </c>
      <c r="AF534">
        <v>52.3</v>
      </c>
      <c r="AG534">
        <v>2.5307563579620902E-2</v>
      </c>
      <c r="AH534">
        <v>11.1995</v>
      </c>
      <c r="AI534">
        <v>3.20087501421167</v>
      </c>
      <c r="AJ534">
        <v>179477.09349999999</v>
      </c>
      <c r="AK534">
        <v>0.55621731329251201</v>
      </c>
      <c r="AL534">
        <v>13575402.4255</v>
      </c>
      <c r="AM534">
        <v>1029.821314</v>
      </c>
    </row>
    <row r="535" spans="1:39" ht="14.5" x14ac:dyDescent="0.35">
      <c r="A535" t="s">
        <v>715</v>
      </c>
      <c r="B535">
        <v>1230375.68421053</v>
      </c>
      <c r="C535">
        <v>0.378547572777159</v>
      </c>
      <c r="D535">
        <v>1311623.5263157899</v>
      </c>
      <c r="E535">
        <v>5.8754271285772004E-4</v>
      </c>
      <c r="F535">
        <v>0.76019763399218099</v>
      </c>
      <c r="G535">
        <v>134.65</v>
      </c>
      <c r="H535">
        <v>126.60272335000001</v>
      </c>
      <c r="I535">
        <v>11.109555350000001</v>
      </c>
      <c r="J535">
        <v>-54.431319800000097</v>
      </c>
      <c r="K535">
        <v>12542.345880900501</v>
      </c>
      <c r="L535">
        <v>3597.359277</v>
      </c>
      <c r="M535">
        <v>4479.6238449809298</v>
      </c>
      <c r="N535">
        <v>0.37262895294347298</v>
      </c>
      <c r="O535">
        <v>0.15896940027822501</v>
      </c>
      <c r="P535">
        <v>1.4998564945949901E-2</v>
      </c>
      <c r="Q535">
        <v>10072.123435219401</v>
      </c>
      <c r="R535">
        <v>218.39750000000001</v>
      </c>
      <c r="S535">
        <v>66811.338149475196</v>
      </c>
      <c r="T535">
        <v>14.9882668070834</v>
      </c>
      <c r="U535">
        <v>16.471613809681902</v>
      </c>
      <c r="V535">
        <v>24.286999999999999</v>
      </c>
      <c r="W535">
        <v>148.11871688557699</v>
      </c>
      <c r="X535">
        <v>0.1134975961079</v>
      </c>
      <c r="Y535">
        <v>0.16206574524350001</v>
      </c>
      <c r="Z535">
        <v>0.28656291645427001</v>
      </c>
      <c r="AA535">
        <v>158.75342328227501</v>
      </c>
      <c r="AB535">
        <v>6.90750229428442</v>
      </c>
      <c r="AC535">
        <v>1.2705843837020601</v>
      </c>
      <c r="AD535">
        <v>3.56076113071581</v>
      </c>
      <c r="AE535">
        <v>1.0943454732529401</v>
      </c>
      <c r="AF535">
        <v>32.1</v>
      </c>
      <c r="AG535">
        <v>4.3827181185305403E-2</v>
      </c>
      <c r="AH535">
        <v>57.228999999999999</v>
      </c>
      <c r="AI535">
        <v>3.5127530661540698</v>
      </c>
      <c r="AJ535">
        <v>541122.21950000001</v>
      </c>
      <c r="AK535">
        <v>0.56919576528209703</v>
      </c>
      <c r="AL535">
        <v>45119324.310000002</v>
      </c>
      <c r="AM535">
        <v>3597.359277</v>
      </c>
    </row>
    <row r="536" spans="1:39" ht="14.5" x14ac:dyDescent="0.35">
      <c r="A536" t="s">
        <v>716</v>
      </c>
      <c r="B536">
        <v>2592472.15</v>
      </c>
      <c r="C536">
        <v>0.33798692060799601</v>
      </c>
      <c r="D536">
        <v>2573717.75</v>
      </c>
      <c r="E536">
        <v>3.4224541386772599E-3</v>
      </c>
      <c r="F536">
        <v>0.794809915323896</v>
      </c>
      <c r="G536">
        <v>175.3</v>
      </c>
      <c r="H536">
        <v>282.04859379999999</v>
      </c>
      <c r="I536">
        <v>39.673176150000003</v>
      </c>
      <c r="J536">
        <v>-17.012992950000001</v>
      </c>
      <c r="K536">
        <v>13842.073671603701</v>
      </c>
      <c r="L536">
        <v>5526.22010125</v>
      </c>
      <c r="M536">
        <v>6951.69173579774</v>
      </c>
      <c r="N536">
        <v>0.36499778601720101</v>
      </c>
      <c r="O536">
        <v>0.16499939471172201</v>
      </c>
      <c r="P536">
        <v>3.3645190273536803E-2</v>
      </c>
      <c r="Q536">
        <v>11003.7022172736</v>
      </c>
      <c r="R536">
        <v>357.57650000000001</v>
      </c>
      <c r="S536">
        <v>71697.862604226</v>
      </c>
      <c r="T536">
        <v>15.6720310199356</v>
      </c>
      <c r="U536">
        <v>15.4546512459572</v>
      </c>
      <c r="V536">
        <v>37.750999999999998</v>
      </c>
      <c r="W536">
        <v>146.38605868056499</v>
      </c>
      <c r="X536">
        <v>0.11658978207128699</v>
      </c>
      <c r="Y536">
        <v>0.16183691020822699</v>
      </c>
      <c r="Z536">
        <v>0.283443872218342</v>
      </c>
      <c r="AA536">
        <v>148.67796340832501</v>
      </c>
      <c r="AB536">
        <v>7.0414305868543901</v>
      </c>
      <c r="AC536">
        <v>1.29932566128079</v>
      </c>
      <c r="AD536">
        <v>3.89559791993242</v>
      </c>
      <c r="AE536">
        <v>0.95213335238359897</v>
      </c>
      <c r="AF536">
        <v>26.4</v>
      </c>
      <c r="AG536">
        <v>9.5890724230418403E-2</v>
      </c>
      <c r="AH536">
        <v>99.622500000000002</v>
      </c>
      <c r="AI536">
        <v>3.3566832473502601</v>
      </c>
      <c r="AJ536">
        <v>1003969.034</v>
      </c>
      <c r="AK536">
        <v>0.58263780002065502</v>
      </c>
      <c r="AL536">
        <v>76494345.767000005</v>
      </c>
      <c r="AM536">
        <v>5526.22010125</v>
      </c>
    </row>
    <row r="537" spans="1:39" ht="14.5" x14ac:dyDescent="0.35">
      <c r="A537" t="s">
        <v>717</v>
      </c>
      <c r="B537">
        <v>58523</v>
      </c>
      <c r="C537">
        <v>0.53195941105239997</v>
      </c>
      <c r="D537">
        <v>113452.05</v>
      </c>
      <c r="E537">
        <v>1.24727978750062E-2</v>
      </c>
      <c r="F537">
        <v>0.69689923710108403</v>
      </c>
      <c r="G537">
        <v>70.5555555555556</v>
      </c>
      <c r="H537">
        <v>33.926440550000002</v>
      </c>
      <c r="I537">
        <v>0.1135</v>
      </c>
      <c r="J537">
        <v>23.180921049999998</v>
      </c>
      <c r="K537">
        <v>14414.3175057178</v>
      </c>
      <c r="L537">
        <v>1134.9669377</v>
      </c>
      <c r="M537">
        <v>1370.09319175211</v>
      </c>
      <c r="N537">
        <v>0.35046437586637402</v>
      </c>
      <c r="O537">
        <v>0.15693955447808999</v>
      </c>
      <c r="P537">
        <v>6.3493757929227101E-3</v>
      </c>
      <c r="Q537">
        <v>11940.6284893502</v>
      </c>
      <c r="R537">
        <v>82.344999999999999</v>
      </c>
      <c r="S537">
        <v>59136.888305300898</v>
      </c>
      <c r="T537">
        <v>14.8655048879713</v>
      </c>
      <c r="U537">
        <v>13.7830704681523</v>
      </c>
      <c r="V537">
        <v>11.265499999999999</v>
      </c>
      <c r="W537">
        <v>100.747142843194</v>
      </c>
      <c r="X537">
        <v>0.11384314845861999</v>
      </c>
      <c r="Y537">
        <v>0.194677561468723</v>
      </c>
      <c r="Z537">
        <v>0.31283006699265598</v>
      </c>
      <c r="AA537">
        <v>173.81400589498401</v>
      </c>
      <c r="AB537">
        <v>9.46773997120237</v>
      </c>
      <c r="AC537">
        <v>1.71943973622361</v>
      </c>
      <c r="AD537">
        <v>3.8978514967698299</v>
      </c>
      <c r="AE537">
        <v>1.4012585480705699</v>
      </c>
      <c r="AF537">
        <v>118.85</v>
      </c>
      <c r="AG537">
        <v>2.01435524613593E-2</v>
      </c>
      <c r="AH537">
        <v>5.952</v>
      </c>
      <c r="AI537">
        <v>3.0601044881601802</v>
      </c>
      <c r="AJ537">
        <v>263828.98200000002</v>
      </c>
      <c r="AK537">
        <v>0.63161923103871997</v>
      </c>
      <c r="AL537">
        <v>16359773.7985</v>
      </c>
      <c r="AM537">
        <v>1134.9669377</v>
      </c>
    </row>
    <row r="538" spans="1:39" ht="14.5" x14ac:dyDescent="0.35">
      <c r="A538" t="s">
        <v>718</v>
      </c>
      <c r="B538">
        <v>590521.55000000005</v>
      </c>
      <c r="C538">
        <v>0.34592025686317901</v>
      </c>
      <c r="D538">
        <v>540622.75</v>
      </c>
      <c r="E538">
        <v>3.61463174226174E-3</v>
      </c>
      <c r="F538">
        <v>0.70353107644244395</v>
      </c>
      <c r="G538">
        <v>72.8888888888889</v>
      </c>
      <c r="H538">
        <v>43.8203934</v>
      </c>
      <c r="I538">
        <v>3.8214999999999999</v>
      </c>
      <c r="J538">
        <v>45.706221999999997</v>
      </c>
      <c r="K538">
        <v>13100.7708163887</v>
      </c>
      <c r="L538">
        <v>1315.5225872999999</v>
      </c>
      <c r="M538">
        <v>1560.32754315221</v>
      </c>
      <c r="N538">
        <v>0.29066389668366899</v>
      </c>
      <c r="O538">
        <v>0.14603276086219699</v>
      </c>
      <c r="P538">
        <v>2.64855927495028E-3</v>
      </c>
      <c r="Q538">
        <v>11045.347494913</v>
      </c>
      <c r="R538">
        <v>88.168000000000006</v>
      </c>
      <c r="S538">
        <v>61902.7014392977</v>
      </c>
      <c r="T538">
        <v>15.564603937936701</v>
      </c>
      <c r="U538">
        <v>14.9206354607114</v>
      </c>
      <c r="V538">
        <v>11.8565</v>
      </c>
      <c r="W538">
        <v>110.953703647788</v>
      </c>
      <c r="X538">
        <v>0.115160622433551</v>
      </c>
      <c r="Y538">
        <v>0.16509573617503501</v>
      </c>
      <c r="Z538">
        <v>0.28763619622431302</v>
      </c>
      <c r="AA538">
        <v>164.55730375888501</v>
      </c>
      <c r="AB538">
        <v>7.1730467179588198</v>
      </c>
      <c r="AC538">
        <v>1.4584235873389</v>
      </c>
      <c r="AD538">
        <v>3.3305875262179199</v>
      </c>
      <c r="AE538">
        <v>1.1346076718739</v>
      </c>
      <c r="AF538">
        <v>68.2</v>
      </c>
      <c r="AG538">
        <v>2.4613311825027101E-2</v>
      </c>
      <c r="AH538">
        <v>11.0968421052632</v>
      </c>
      <c r="AI538">
        <v>3.1861004322298299</v>
      </c>
      <c r="AJ538">
        <v>279546.37300000002</v>
      </c>
      <c r="AK538">
        <v>0.54762922207950104</v>
      </c>
      <c r="AL538">
        <v>17234359.920000002</v>
      </c>
      <c r="AM538">
        <v>1315.5225872999999</v>
      </c>
    </row>
    <row r="539" spans="1:39" ht="14.5" x14ac:dyDescent="0.35">
      <c r="A539" t="s">
        <v>719</v>
      </c>
      <c r="B539">
        <v>1241644.6499999999</v>
      </c>
      <c r="C539">
        <v>0.52896315523012505</v>
      </c>
      <c r="D539">
        <v>1106777.05</v>
      </c>
      <c r="E539">
        <v>4.0610009319642102E-3</v>
      </c>
      <c r="F539">
        <v>0.77155309345371903</v>
      </c>
      <c r="G539">
        <v>80.849999999999994</v>
      </c>
      <c r="H539">
        <v>94.092540450000001</v>
      </c>
      <c r="I539">
        <v>12.221027149999999</v>
      </c>
      <c r="J539">
        <v>1.7681937000000101</v>
      </c>
      <c r="K539">
        <v>13787.8199269304</v>
      </c>
      <c r="L539">
        <v>2509.2713405999998</v>
      </c>
      <c r="M539">
        <v>3092.22004110338</v>
      </c>
      <c r="N539">
        <v>0.35412003565446498</v>
      </c>
      <c r="O539">
        <v>0.152893027008496</v>
      </c>
      <c r="P539">
        <v>2.2761611718062801E-2</v>
      </c>
      <c r="Q539">
        <v>11188.5250506477</v>
      </c>
      <c r="R539">
        <v>168.05350000000001</v>
      </c>
      <c r="S539">
        <v>68594.905994222107</v>
      </c>
      <c r="T539">
        <v>15.546537263431</v>
      </c>
      <c r="U539">
        <v>14.931383997357999</v>
      </c>
      <c r="V539">
        <v>19.513500000000001</v>
      </c>
      <c r="W539">
        <v>128.59155664539901</v>
      </c>
      <c r="X539">
        <v>0.117519655316944</v>
      </c>
      <c r="Y539">
        <v>0.15169560637367199</v>
      </c>
      <c r="Z539">
        <v>0.27556276437139199</v>
      </c>
      <c r="AA539">
        <v>164.008169758793</v>
      </c>
      <c r="AB539">
        <v>7.6254253756004902</v>
      </c>
      <c r="AC539">
        <v>1.4059804102142901</v>
      </c>
      <c r="AD539">
        <v>3.6250032183913601</v>
      </c>
      <c r="AE539">
        <v>1.08410670626501</v>
      </c>
      <c r="AF539">
        <v>40.049999999999997</v>
      </c>
      <c r="AG539">
        <v>5.8090416809858401E-2</v>
      </c>
      <c r="AH539">
        <v>39.692500000000003</v>
      </c>
      <c r="AI539">
        <v>3.2830031372398101</v>
      </c>
      <c r="AJ539">
        <v>514673.84600000002</v>
      </c>
      <c r="AK539">
        <v>0.59359297228380903</v>
      </c>
      <c r="AL539">
        <v>34597381.391999997</v>
      </c>
      <c r="AM539">
        <v>2509.2713405999998</v>
      </c>
    </row>
    <row r="540" spans="1:39" ht="14.5" x14ac:dyDescent="0.35">
      <c r="A540" t="s">
        <v>720</v>
      </c>
      <c r="B540">
        <v>2322364.75</v>
      </c>
      <c r="C540">
        <v>0.36712837304068102</v>
      </c>
      <c r="D540">
        <v>2036741.9</v>
      </c>
      <c r="E540">
        <v>4.4035858151996298E-3</v>
      </c>
      <c r="F540">
        <v>0.80295689199582598</v>
      </c>
      <c r="G540">
        <v>94.8</v>
      </c>
      <c r="H540">
        <v>81.248872750000004</v>
      </c>
      <c r="I540">
        <v>8.3902619000000005</v>
      </c>
      <c r="J540">
        <v>-11.63979265</v>
      </c>
      <c r="K540">
        <v>13750.4954220579</v>
      </c>
      <c r="L540">
        <v>4649.1639567000002</v>
      </c>
      <c r="M540">
        <v>5536.9080119929604</v>
      </c>
      <c r="N540">
        <v>0.148412820450359</v>
      </c>
      <c r="O540">
        <v>0.12751646877190501</v>
      </c>
      <c r="P540">
        <v>2.6233157592611401E-2</v>
      </c>
      <c r="Q540">
        <v>11545.8496988809</v>
      </c>
      <c r="R540">
        <v>285.25049999999999</v>
      </c>
      <c r="S540">
        <v>77582.352961695098</v>
      </c>
      <c r="T540">
        <v>15.4495785283461</v>
      </c>
      <c r="U540">
        <v>16.298530437983501</v>
      </c>
      <c r="V540">
        <v>28.32</v>
      </c>
      <c r="W540">
        <v>164.165393951271</v>
      </c>
      <c r="X540">
        <v>0.11605567808554799</v>
      </c>
      <c r="Y540">
        <v>0.15802542205932599</v>
      </c>
      <c r="Z540">
        <v>0.28069900377391599</v>
      </c>
      <c r="AA540">
        <v>139.42178766697899</v>
      </c>
      <c r="AB540">
        <v>8.2318228294814197</v>
      </c>
      <c r="AC540">
        <v>1.54685270823313</v>
      </c>
      <c r="AD540">
        <v>4.2620465731942403</v>
      </c>
      <c r="AE540">
        <v>0.91117845164566902</v>
      </c>
      <c r="AF540">
        <v>24</v>
      </c>
      <c r="AG540">
        <v>9.8926263912573906E-2</v>
      </c>
      <c r="AH540">
        <v>108.754</v>
      </c>
      <c r="AI540">
        <v>2.9472904289969502</v>
      </c>
      <c r="AJ540">
        <v>1036584.9365</v>
      </c>
      <c r="AK540">
        <v>0.53872445813055903</v>
      </c>
      <c r="AL540">
        <v>63928307.703000002</v>
      </c>
      <c r="AM540">
        <v>4649.1639567000002</v>
      </c>
    </row>
    <row r="541" spans="1:39" ht="14.5" x14ac:dyDescent="0.35">
      <c r="A541" t="s">
        <v>721</v>
      </c>
      <c r="B541">
        <v>978074.8</v>
      </c>
      <c r="C541">
        <v>0.45550333499261297</v>
      </c>
      <c r="D541">
        <v>967017.7</v>
      </c>
      <c r="E541">
        <v>3.8269104097871901E-3</v>
      </c>
      <c r="F541">
        <v>0.73208666729193805</v>
      </c>
      <c r="G541">
        <v>55.15</v>
      </c>
      <c r="H541">
        <v>58.43854425</v>
      </c>
      <c r="I541">
        <v>4.2522245999999999</v>
      </c>
      <c r="J541">
        <v>61.250788550000003</v>
      </c>
      <c r="K541">
        <v>12932.036435297699</v>
      </c>
      <c r="L541">
        <v>1863.8692482500001</v>
      </c>
      <c r="M541">
        <v>2287.5531891739001</v>
      </c>
      <c r="N541">
        <v>0.36021104979889002</v>
      </c>
      <c r="O541">
        <v>0.15227140633200301</v>
      </c>
      <c r="P541">
        <v>1.8015528788581699E-2</v>
      </c>
      <c r="Q541">
        <v>10536.8588337413</v>
      </c>
      <c r="R541">
        <v>121.63</v>
      </c>
      <c r="S541">
        <v>66250.697118309603</v>
      </c>
      <c r="T541">
        <v>15.821754501356599</v>
      </c>
      <c r="U541">
        <v>15.3240914926416</v>
      </c>
      <c r="V541">
        <v>15.042999999999999</v>
      </c>
      <c r="W541">
        <v>123.90276196569801</v>
      </c>
      <c r="X541">
        <v>0.117061130817769</v>
      </c>
      <c r="Y541">
        <v>0.15225294841189199</v>
      </c>
      <c r="Z541">
        <v>0.28417527873424098</v>
      </c>
      <c r="AA541">
        <v>150.087083770845</v>
      </c>
      <c r="AB541">
        <v>8.3460438073987309</v>
      </c>
      <c r="AC541">
        <v>1.52826991195838</v>
      </c>
      <c r="AD541">
        <v>3.96772994433814</v>
      </c>
      <c r="AE541">
        <v>0.97673824053845404</v>
      </c>
      <c r="AF541">
        <v>20.25</v>
      </c>
      <c r="AG541">
        <v>5.5165813443728499E-2</v>
      </c>
      <c r="AH541">
        <v>51.32</v>
      </c>
      <c r="AI541">
        <v>2.9857123573150601</v>
      </c>
      <c r="AJ541">
        <v>421096.50799999997</v>
      </c>
      <c r="AK541">
        <v>0.55555384219920001</v>
      </c>
      <c r="AL541">
        <v>24103625.028999999</v>
      </c>
      <c r="AM541">
        <v>1863.8692482500001</v>
      </c>
    </row>
    <row r="542" spans="1:39" ht="14.5" x14ac:dyDescent="0.35">
      <c r="A542" t="s">
        <v>722</v>
      </c>
      <c r="B542">
        <v>832732.75</v>
      </c>
      <c r="C542">
        <v>0.39944434329425599</v>
      </c>
      <c r="D542">
        <v>778120</v>
      </c>
      <c r="E542">
        <v>1.8587710425393401E-3</v>
      </c>
      <c r="F542">
        <v>0.76081420128673405</v>
      </c>
      <c r="G542">
        <v>52.1</v>
      </c>
      <c r="H542">
        <v>40.435067150000002</v>
      </c>
      <c r="I542">
        <v>0.49797685000000003</v>
      </c>
      <c r="J542">
        <v>75.044772850000001</v>
      </c>
      <c r="K542">
        <v>11896.7924862454</v>
      </c>
      <c r="L542">
        <v>1493.18100295</v>
      </c>
      <c r="M542">
        <v>1767.3236323932799</v>
      </c>
      <c r="N542">
        <v>0.27773454968331601</v>
      </c>
      <c r="O542">
        <v>0.141068114805807</v>
      </c>
      <c r="P542">
        <v>4.8664295123257203E-3</v>
      </c>
      <c r="Q542">
        <v>10051.393084380499</v>
      </c>
      <c r="R542">
        <v>97.507499999999993</v>
      </c>
      <c r="S542">
        <v>60913.938527805498</v>
      </c>
      <c r="T542">
        <v>14.6619490808399</v>
      </c>
      <c r="U542">
        <v>15.3134989918724</v>
      </c>
      <c r="V542">
        <v>11.9625</v>
      </c>
      <c r="W542">
        <v>124.82181842842201</v>
      </c>
      <c r="X542">
        <v>0.114197077779395</v>
      </c>
      <c r="Y542">
        <v>0.16211779620021199</v>
      </c>
      <c r="Z542">
        <v>0.28253761679177303</v>
      </c>
      <c r="AA542">
        <v>153.69981907523999</v>
      </c>
      <c r="AB542">
        <v>7.60216679487925</v>
      </c>
      <c r="AC542">
        <v>1.2740091171457799</v>
      </c>
      <c r="AD542">
        <v>3.5216596068045698</v>
      </c>
      <c r="AE542">
        <v>1.01865650453224</v>
      </c>
      <c r="AF542">
        <v>29.2</v>
      </c>
      <c r="AG542">
        <v>3.7904373382451402E-2</v>
      </c>
      <c r="AH542">
        <v>29.7084210526316</v>
      </c>
      <c r="AI542">
        <v>3.0410774099184898</v>
      </c>
      <c r="AJ542">
        <v>334893.92749999999</v>
      </c>
      <c r="AK542">
        <v>0.57618600712187695</v>
      </c>
      <c r="AL542">
        <v>17764064.536499999</v>
      </c>
      <c r="AM542">
        <v>1493.18100295</v>
      </c>
    </row>
    <row r="543" spans="1:39" ht="14.5" x14ac:dyDescent="0.35">
      <c r="A543" t="s">
        <v>723</v>
      </c>
      <c r="B543">
        <v>822292.85</v>
      </c>
      <c r="C543">
        <v>0.40890001170860601</v>
      </c>
      <c r="D543">
        <v>857196.5</v>
      </c>
      <c r="E543">
        <v>3.1777769156010401E-3</v>
      </c>
      <c r="F543">
        <v>0.79441213885006401</v>
      </c>
      <c r="G543">
        <v>114.75</v>
      </c>
      <c r="H543">
        <v>76.352788000000004</v>
      </c>
      <c r="I543">
        <v>2.0215000000000001</v>
      </c>
      <c r="J543">
        <v>-12.48527335</v>
      </c>
      <c r="K543">
        <v>13004.1695986712</v>
      </c>
      <c r="L543">
        <v>4231.7945062500003</v>
      </c>
      <c r="M543">
        <v>5048.3903136981398</v>
      </c>
      <c r="N543">
        <v>0.18638909864008499</v>
      </c>
      <c r="O543">
        <v>0.13545273174380801</v>
      </c>
      <c r="P543">
        <v>1.30378138679734E-2</v>
      </c>
      <c r="Q543">
        <v>10900.697063117501</v>
      </c>
      <c r="R543">
        <v>261.52749999999997</v>
      </c>
      <c r="S543">
        <v>73375.736855588795</v>
      </c>
      <c r="T543">
        <v>14.881226639645901</v>
      </c>
      <c r="U543">
        <v>16.181068936345099</v>
      </c>
      <c r="V543">
        <v>27.1325</v>
      </c>
      <c r="W543">
        <v>155.96773265456599</v>
      </c>
      <c r="X543">
        <v>0.1164247251175</v>
      </c>
      <c r="Y543">
        <v>0.15318517932275</v>
      </c>
      <c r="Z543">
        <v>0.276370797144665</v>
      </c>
      <c r="AA543">
        <v>1702.5021747533699</v>
      </c>
      <c r="AB543">
        <v>0.68975250246218101</v>
      </c>
      <c r="AC543">
        <v>0.110656758620402</v>
      </c>
      <c r="AD543">
        <v>0.31851481566527001</v>
      </c>
      <c r="AE543">
        <v>0.95550390532931595</v>
      </c>
      <c r="AF543">
        <v>28.9</v>
      </c>
      <c r="AG543">
        <v>9.7197083846723001E-2</v>
      </c>
      <c r="AH543">
        <v>83.650499999999994</v>
      </c>
      <c r="AI543">
        <v>2.90967440892525</v>
      </c>
      <c r="AJ543">
        <v>1057399.3959999999</v>
      </c>
      <c r="AK543">
        <v>0.60790759007805695</v>
      </c>
      <c r="AL543">
        <v>55030973.465999998</v>
      </c>
      <c r="AM543">
        <v>4231.7945062500003</v>
      </c>
    </row>
    <row r="544" spans="1:39" ht="14.5" x14ac:dyDescent="0.35">
      <c r="A544" t="s">
        <v>724</v>
      </c>
      <c r="B544">
        <v>3630441.6</v>
      </c>
      <c r="C544">
        <v>0.434237678662934</v>
      </c>
      <c r="D544">
        <v>3584641.85</v>
      </c>
      <c r="E544">
        <v>2.9471430995178299E-3</v>
      </c>
      <c r="F544">
        <v>0.77686770633032398</v>
      </c>
      <c r="G544">
        <v>87.05</v>
      </c>
      <c r="H544">
        <v>39.709077499999999</v>
      </c>
      <c r="I544">
        <v>0.1</v>
      </c>
      <c r="J544">
        <v>-14.364058399999999</v>
      </c>
      <c r="K544">
        <v>14495.7002309288</v>
      </c>
      <c r="L544">
        <v>4118.8025116999997</v>
      </c>
      <c r="M544">
        <v>4846.7097312284905</v>
      </c>
      <c r="N544">
        <v>7.2491234090940895E-2</v>
      </c>
      <c r="O544">
        <v>0.12058582979862401</v>
      </c>
      <c r="P544">
        <v>2.1759202169906799E-2</v>
      </c>
      <c r="Q544">
        <v>12318.651173869001</v>
      </c>
      <c r="R544">
        <v>265.262</v>
      </c>
      <c r="S544">
        <v>80435.739293603998</v>
      </c>
      <c r="T544">
        <v>14.8055507385151</v>
      </c>
      <c r="U544">
        <v>15.527299468827</v>
      </c>
      <c r="V544">
        <v>26.215499999999999</v>
      </c>
      <c r="W544">
        <v>157.113254055807</v>
      </c>
      <c r="X544">
        <v>0.115198947935902</v>
      </c>
      <c r="Y544">
        <v>0.13934879993320301</v>
      </c>
      <c r="Z544">
        <v>0.25991747212309302</v>
      </c>
      <c r="AA544">
        <v>167.05782761990201</v>
      </c>
      <c r="AB544">
        <v>7.3121653490838696</v>
      </c>
      <c r="AC544">
        <v>1.27820091815145</v>
      </c>
      <c r="AD544">
        <v>3.6891688350248599</v>
      </c>
      <c r="AE544">
        <v>0.90739526209597898</v>
      </c>
      <c r="AF544">
        <v>21.85</v>
      </c>
      <c r="AG544">
        <v>0.126178425785099</v>
      </c>
      <c r="AH544">
        <v>95.967777777777798</v>
      </c>
      <c r="AI544">
        <v>3.5614625876035699</v>
      </c>
      <c r="AJ544">
        <v>889839.17111111199</v>
      </c>
      <c r="AK544">
        <v>0.48202069652912799</v>
      </c>
      <c r="AL544">
        <v>59704926.520000003</v>
      </c>
      <c r="AM544">
        <v>4118.8025116999997</v>
      </c>
    </row>
    <row r="545" spans="1:39" ht="14.5" x14ac:dyDescent="0.35">
      <c r="A545" t="s">
        <v>725</v>
      </c>
      <c r="B545">
        <v>713218.3</v>
      </c>
      <c r="C545">
        <v>0.42306591778771302</v>
      </c>
      <c r="D545">
        <v>595366.85</v>
      </c>
      <c r="E545">
        <v>1.8495876917180301E-3</v>
      </c>
      <c r="F545">
        <v>0.75625579585239699</v>
      </c>
      <c r="G545">
        <v>42.8</v>
      </c>
      <c r="H545">
        <v>28.668181149999999</v>
      </c>
      <c r="I545">
        <v>0.44797684999999998</v>
      </c>
      <c r="J545">
        <v>80.546172249999998</v>
      </c>
      <c r="K545">
        <v>12105.250576398699</v>
      </c>
      <c r="L545">
        <v>1321.13399525</v>
      </c>
      <c r="M545">
        <v>1553.6074536362</v>
      </c>
      <c r="N545">
        <v>0.27396442310267599</v>
      </c>
      <c r="O545">
        <v>0.13622591046561</v>
      </c>
      <c r="P545">
        <v>4.1361884711519801E-3</v>
      </c>
      <c r="Q545">
        <v>10293.886026402201</v>
      </c>
      <c r="R545">
        <v>85.784499999999994</v>
      </c>
      <c r="S545">
        <v>60778.437083622302</v>
      </c>
      <c r="T545">
        <v>15.5774061747752</v>
      </c>
      <c r="U545">
        <v>15.400614274723299</v>
      </c>
      <c r="V545">
        <v>10.185</v>
      </c>
      <c r="W545">
        <v>129.71369614629401</v>
      </c>
      <c r="X545">
        <v>0.112878899402201</v>
      </c>
      <c r="Y545">
        <v>0.16487910539875</v>
      </c>
      <c r="Z545">
        <v>0.282868112222116</v>
      </c>
      <c r="AA545">
        <v>160.00405769590299</v>
      </c>
      <c r="AB545">
        <v>8.1975486856322206</v>
      </c>
      <c r="AC545">
        <v>1.3239138512906199</v>
      </c>
      <c r="AD545">
        <v>3.7186544571373399</v>
      </c>
      <c r="AE545">
        <v>1.01194618048228</v>
      </c>
      <c r="AF545">
        <v>23.45</v>
      </c>
      <c r="AG545">
        <v>1.92156589478873E-2</v>
      </c>
      <c r="AH545">
        <v>30.4857894736842</v>
      </c>
      <c r="AI545">
        <v>2.9870926430996301</v>
      </c>
      <c r="AJ545">
        <v>287947.50949999999</v>
      </c>
      <c r="AK545">
        <v>0.57402643188348701</v>
      </c>
      <c r="AL545">
        <v>15992658.057499999</v>
      </c>
      <c r="AM545">
        <v>1321.13399525</v>
      </c>
    </row>
    <row r="546" spans="1:39" ht="14.5" x14ac:dyDescent="0.35">
      <c r="A546" t="s">
        <v>726</v>
      </c>
      <c r="B546">
        <v>1705107.5</v>
      </c>
      <c r="C546">
        <v>0.48567967530689199</v>
      </c>
      <c r="D546">
        <v>1754767.15</v>
      </c>
      <c r="E546">
        <v>3.5083667040190598E-3</v>
      </c>
      <c r="F546">
        <v>0.78829269175372596</v>
      </c>
      <c r="G546">
        <v>122.2</v>
      </c>
      <c r="H546">
        <v>93.706064400000002</v>
      </c>
      <c r="I546">
        <v>8.6197619000000003</v>
      </c>
      <c r="J546">
        <v>-9.1775464999999805</v>
      </c>
      <c r="K546">
        <v>13106.7447976075</v>
      </c>
      <c r="L546">
        <v>4519.4642587999997</v>
      </c>
      <c r="M546">
        <v>5427.8542240265197</v>
      </c>
      <c r="N546">
        <v>0.18240539177731799</v>
      </c>
      <c r="O546">
        <v>0.136447657905306</v>
      </c>
      <c r="P546">
        <v>2.2737312558653799E-2</v>
      </c>
      <c r="Q546">
        <v>10913.2379421306</v>
      </c>
      <c r="R546">
        <v>280.07</v>
      </c>
      <c r="S546">
        <v>73590.305355803896</v>
      </c>
      <c r="T546">
        <v>14.5051237190702</v>
      </c>
      <c r="U546">
        <v>16.136909554040098</v>
      </c>
      <c r="V546">
        <v>29.242000000000001</v>
      </c>
      <c r="W546">
        <v>154.55386973531199</v>
      </c>
      <c r="X546">
        <v>0.11871125781071699</v>
      </c>
      <c r="Y546">
        <v>0.15353568299130901</v>
      </c>
      <c r="Z546">
        <v>0.27928420546365101</v>
      </c>
      <c r="AA546">
        <v>134.36273974677599</v>
      </c>
      <c r="AB546">
        <v>8.4641408949166692</v>
      </c>
      <c r="AC546">
        <v>1.4478022045702601</v>
      </c>
      <c r="AD546">
        <v>4.0706434698136302</v>
      </c>
      <c r="AE546">
        <v>0.95984219879562904</v>
      </c>
      <c r="AF546">
        <v>27.8</v>
      </c>
      <c r="AG546">
        <v>8.12841888849965E-2</v>
      </c>
      <c r="AH546">
        <v>98.227999999999994</v>
      </c>
      <c r="AI546">
        <v>2.9110648684944902</v>
      </c>
      <c r="AJ546">
        <v>1060583.4985</v>
      </c>
      <c r="AK546">
        <v>0.60208451458513101</v>
      </c>
      <c r="AL546">
        <v>59235464.662</v>
      </c>
      <c r="AM546">
        <v>4519.4642587999997</v>
      </c>
    </row>
    <row r="547" spans="1:39" ht="14.5" x14ac:dyDescent="0.35">
      <c r="A547" t="s">
        <v>727</v>
      </c>
      <c r="B547">
        <v>1502771.85</v>
      </c>
      <c r="C547">
        <v>0.334469935897033</v>
      </c>
      <c r="D547">
        <v>1585228.95</v>
      </c>
      <c r="E547">
        <v>2.5043764504680799E-3</v>
      </c>
      <c r="F547">
        <v>0.79891394387603598</v>
      </c>
      <c r="G547">
        <v>143.25</v>
      </c>
      <c r="H547">
        <v>63.230987200000001</v>
      </c>
      <c r="I547">
        <v>0.65649999999999997</v>
      </c>
      <c r="J547">
        <v>-31.673265950000001</v>
      </c>
      <c r="K547">
        <v>13364.3590065268</v>
      </c>
      <c r="L547">
        <v>4042.9956201499999</v>
      </c>
      <c r="M547">
        <v>4705.2373405530698</v>
      </c>
      <c r="N547">
        <v>9.1800820745442699E-2</v>
      </c>
      <c r="O547">
        <v>0.115626415626108</v>
      </c>
      <c r="P547">
        <v>1.52916960117078E-2</v>
      </c>
      <c r="Q547">
        <v>11483.383519002</v>
      </c>
      <c r="R547">
        <v>242.482</v>
      </c>
      <c r="S547">
        <v>76347.310272515097</v>
      </c>
      <c r="T547">
        <v>15.4291864963173</v>
      </c>
      <c r="U547">
        <v>16.6733844992618</v>
      </c>
      <c r="V547">
        <v>23.358000000000001</v>
      </c>
      <c r="W547">
        <v>173.08826184390799</v>
      </c>
      <c r="X547">
        <v>0.11596002203342599</v>
      </c>
      <c r="Y547">
        <v>0.15116554423353301</v>
      </c>
      <c r="Z547">
        <v>0.27250519024731601</v>
      </c>
      <c r="AA547">
        <v>166.696507570047</v>
      </c>
      <c r="AB547">
        <v>6.8567550145354996</v>
      </c>
      <c r="AC547">
        <v>1.2660850199921101</v>
      </c>
      <c r="AD547">
        <v>2.8465238486497402</v>
      </c>
      <c r="AE547">
        <v>1.0016240605820099</v>
      </c>
      <c r="AF547">
        <v>40.049999999999997</v>
      </c>
      <c r="AG547">
        <v>7.4213603752747201E-2</v>
      </c>
      <c r="AH547">
        <v>75.646500000000003</v>
      </c>
      <c r="AI547">
        <v>3.3951480997510601</v>
      </c>
      <c r="AJ547">
        <v>845660.74600000004</v>
      </c>
      <c r="AK547">
        <v>0.51529420705752005</v>
      </c>
      <c r="AL547">
        <v>54032044.929499999</v>
      </c>
      <c r="AM547">
        <v>4042.9956201499999</v>
      </c>
    </row>
    <row r="548" spans="1:39" ht="14.5" x14ac:dyDescent="0.35">
      <c r="A548" t="s">
        <v>728</v>
      </c>
      <c r="B548">
        <v>1050729.45</v>
      </c>
      <c r="C548">
        <v>0.42650972894489098</v>
      </c>
      <c r="D548">
        <v>960295.9</v>
      </c>
      <c r="E548">
        <v>3.6696726912319598E-3</v>
      </c>
      <c r="F548">
        <v>0.75077863755877805</v>
      </c>
      <c r="G548">
        <v>66.349999999999994</v>
      </c>
      <c r="H548">
        <v>88.273154050000002</v>
      </c>
      <c r="I548">
        <v>3.2973094500000002</v>
      </c>
      <c r="J548">
        <v>-13.5045492</v>
      </c>
      <c r="K548">
        <v>12924.0281739292</v>
      </c>
      <c r="L548">
        <v>2259.0163364</v>
      </c>
      <c r="M548">
        <v>2827.74689038827</v>
      </c>
      <c r="N548">
        <v>0.44603802943529702</v>
      </c>
      <c r="O548">
        <v>0.163033507069241</v>
      </c>
      <c r="P548">
        <v>1.72690248058004E-2</v>
      </c>
      <c r="Q548">
        <v>10324.6831872535</v>
      </c>
      <c r="R548">
        <v>146.01650000000001</v>
      </c>
      <c r="S548">
        <v>64682.503350648702</v>
      </c>
      <c r="T548">
        <v>15.218485582108899</v>
      </c>
      <c r="U548">
        <v>15.470966201764901</v>
      </c>
      <c r="V548">
        <v>16.694500000000001</v>
      </c>
      <c r="W548">
        <v>135.31500412710801</v>
      </c>
      <c r="X548">
        <v>0.116558715923017</v>
      </c>
      <c r="Y548">
        <v>0.173148048355284</v>
      </c>
      <c r="Z548">
        <v>0.29681102052458402</v>
      </c>
      <c r="AA548">
        <v>175.19840101321</v>
      </c>
      <c r="AB548">
        <v>7.1656927105619497</v>
      </c>
      <c r="AC548">
        <v>1.2909289129546899</v>
      </c>
      <c r="AD548">
        <v>3.38082720897336</v>
      </c>
      <c r="AE548">
        <v>1.1777612638495301</v>
      </c>
      <c r="AF548">
        <v>29.75</v>
      </c>
      <c r="AG548">
        <v>2.69632359309065E-2</v>
      </c>
      <c r="AH548">
        <v>51.8765</v>
      </c>
      <c r="AI548">
        <v>3.0482335438222901</v>
      </c>
      <c r="AJ548">
        <v>498135.68800000002</v>
      </c>
      <c r="AK548">
        <v>0.56951103074910103</v>
      </c>
      <c r="AL548">
        <v>29195590.776999999</v>
      </c>
      <c r="AM548">
        <v>2259.0163364</v>
      </c>
    </row>
    <row r="549" spans="1:39" ht="14.5" x14ac:dyDescent="0.35">
      <c r="A549" t="s">
        <v>729</v>
      </c>
      <c r="B549">
        <v>2539111.2999999998</v>
      </c>
      <c r="C549">
        <v>0.39482816046563501</v>
      </c>
      <c r="D549">
        <v>2246364.7999999998</v>
      </c>
      <c r="E549">
        <v>2.94611144698012E-3</v>
      </c>
      <c r="F549">
        <v>0.79857610686573399</v>
      </c>
      <c r="G549">
        <v>148.19999999999999</v>
      </c>
      <c r="H549">
        <v>119.036444</v>
      </c>
      <c r="I549">
        <v>9.6292044499999996</v>
      </c>
      <c r="J549">
        <v>-12.879151800000001</v>
      </c>
      <c r="K549">
        <v>13911.7733739389</v>
      </c>
      <c r="L549">
        <v>5437.7668468000002</v>
      </c>
      <c r="M549">
        <v>6583.35742113168</v>
      </c>
      <c r="N549">
        <v>0.17450616854939599</v>
      </c>
      <c r="O549">
        <v>0.137127822966299</v>
      </c>
      <c r="P549">
        <v>3.2379906202417597E-2</v>
      </c>
      <c r="Q549">
        <v>11490.942264531601</v>
      </c>
      <c r="R549">
        <v>335.21249999999998</v>
      </c>
      <c r="S549">
        <v>77579.573959801593</v>
      </c>
      <c r="T549">
        <v>15.172614386396701</v>
      </c>
      <c r="U549">
        <v>16.221849861804099</v>
      </c>
      <c r="V549">
        <v>33.825000000000003</v>
      </c>
      <c r="W549">
        <v>160.76176930672599</v>
      </c>
      <c r="X549">
        <v>0.11853368011519</v>
      </c>
      <c r="Y549">
        <v>0.14889790190122701</v>
      </c>
      <c r="Z549">
        <v>0.27641446106751799</v>
      </c>
      <c r="AA549">
        <v>149.87419890567699</v>
      </c>
      <c r="AB549">
        <v>7.9253627081712796</v>
      </c>
      <c r="AC549">
        <v>1.3931866757131</v>
      </c>
      <c r="AD549">
        <v>3.9929495026846902</v>
      </c>
      <c r="AE549">
        <v>0.93395352987830405</v>
      </c>
      <c r="AF549">
        <v>29.35</v>
      </c>
      <c r="AG549">
        <v>8.7974579765397506E-2</v>
      </c>
      <c r="AH549">
        <v>99.731499999999997</v>
      </c>
      <c r="AI549">
        <v>2.9819475088914502</v>
      </c>
      <c r="AJ549">
        <v>1201127.4450000001</v>
      </c>
      <c r="AK549">
        <v>0.56374214262925004</v>
      </c>
      <c r="AL549">
        <v>75648980.033000007</v>
      </c>
      <c r="AM549">
        <v>5437.7668468000002</v>
      </c>
    </row>
    <row r="550" spans="1:39" ht="14.5" x14ac:dyDescent="0.35">
      <c r="A550" t="s">
        <v>730</v>
      </c>
      <c r="B550">
        <v>573479.5</v>
      </c>
      <c r="C550">
        <v>0.55116997563838299</v>
      </c>
      <c r="D550">
        <v>575879.41666666698</v>
      </c>
      <c r="E550">
        <v>4.0741638642294202E-3</v>
      </c>
      <c r="F550">
        <v>0.67259352153376695</v>
      </c>
      <c r="G550">
        <v>42.090909090909101</v>
      </c>
      <c r="H550">
        <v>18.760326583333299</v>
      </c>
      <c r="I550">
        <v>0</v>
      </c>
      <c r="J550">
        <v>-7.7119158333333102</v>
      </c>
      <c r="K550">
        <v>14916.840128435</v>
      </c>
      <c r="L550">
        <v>628.80382608333298</v>
      </c>
      <c r="M550">
        <v>784.50793885265603</v>
      </c>
      <c r="N550">
        <v>0.46041170869344</v>
      </c>
      <c r="O550">
        <v>0.16634780275569</v>
      </c>
      <c r="P550">
        <v>1.1900642706450301E-2</v>
      </c>
      <c r="Q550">
        <v>11956.2412071333</v>
      </c>
      <c r="R550">
        <v>52.26</v>
      </c>
      <c r="S550">
        <v>57334.954075775</v>
      </c>
      <c r="T550">
        <v>15.239507590253901</v>
      </c>
      <c r="U550">
        <v>12.0322201699834</v>
      </c>
      <c r="V550">
        <v>7.5225</v>
      </c>
      <c r="W550">
        <v>83.589740921679393</v>
      </c>
      <c r="X550">
        <v>0.11176157502759999</v>
      </c>
      <c r="Y550">
        <v>0.19700069787895</v>
      </c>
      <c r="Z550">
        <v>0.313273171962825</v>
      </c>
      <c r="AA550">
        <v>247.70841642327699</v>
      </c>
      <c r="AB550">
        <v>7.0971678757918202</v>
      </c>
      <c r="AC550">
        <v>1.53308796117959</v>
      </c>
      <c r="AD550">
        <v>2.88058124143982</v>
      </c>
      <c r="AE550">
        <v>1.3504270824508999</v>
      </c>
      <c r="AF550">
        <v>84.1666666666667</v>
      </c>
      <c r="AG550">
        <v>9.3275536145215297E-3</v>
      </c>
      <c r="AH550">
        <v>4.5391666666666701</v>
      </c>
      <c r="AI550">
        <v>3.0521527473420398</v>
      </c>
      <c r="AJ550">
        <v>144162.68166666699</v>
      </c>
      <c r="AK550">
        <v>0.66935879349212202</v>
      </c>
      <c r="AL550">
        <v>9379766.1458333302</v>
      </c>
      <c r="AM550">
        <v>628.80382608333298</v>
      </c>
    </row>
    <row r="551" spans="1:39" ht="14.5" x14ac:dyDescent="0.35">
      <c r="A551" t="s">
        <v>731</v>
      </c>
      <c r="B551">
        <v>-77341.25</v>
      </c>
      <c r="C551">
        <v>0.54072579843735202</v>
      </c>
      <c r="D551">
        <v>-69681.95</v>
      </c>
      <c r="E551">
        <v>9.4561375432562003E-3</v>
      </c>
      <c r="F551">
        <v>0.70725496240520702</v>
      </c>
      <c r="G551">
        <v>41.789473684210499</v>
      </c>
      <c r="H551">
        <v>16.507803450000001</v>
      </c>
      <c r="I551">
        <v>0.2</v>
      </c>
      <c r="J551">
        <v>23.198122999999999</v>
      </c>
      <c r="K551">
        <v>14568.484804097299</v>
      </c>
      <c r="L551">
        <v>719.90424080000003</v>
      </c>
      <c r="M551">
        <v>872.845475041138</v>
      </c>
      <c r="N551">
        <v>0.40421493298418099</v>
      </c>
      <c r="O551">
        <v>0.15868434261903</v>
      </c>
      <c r="P551">
        <v>1.3818703149942599E-3</v>
      </c>
      <c r="Q551">
        <v>12015.774031486701</v>
      </c>
      <c r="R551">
        <v>53.868499999999997</v>
      </c>
      <c r="S551">
        <v>56882.063385837697</v>
      </c>
      <c r="T551">
        <v>14.6839061789357</v>
      </c>
      <c r="U551">
        <v>13.364104083091201</v>
      </c>
      <c r="V551">
        <v>7.2945000000000002</v>
      </c>
      <c r="W551">
        <v>98.691375803687706</v>
      </c>
      <c r="X551">
        <v>0.11717592830566299</v>
      </c>
      <c r="Y551">
        <v>0.18246661129040201</v>
      </c>
      <c r="Z551">
        <v>0.30561134987379601</v>
      </c>
      <c r="AA551">
        <v>224.96158630768801</v>
      </c>
      <c r="AB551">
        <v>7.7071514990972601</v>
      </c>
      <c r="AC551">
        <v>1.39625487802468</v>
      </c>
      <c r="AD551">
        <v>2.8649093984098899</v>
      </c>
      <c r="AE551">
        <v>1.36403915281584</v>
      </c>
      <c r="AF551">
        <v>90.2</v>
      </c>
      <c r="AG551">
        <v>5.4986139978564302E-2</v>
      </c>
      <c r="AH551">
        <v>4.6805000000000003</v>
      </c>
      <c r="AI551">
        <v>3.02103006072422</v>
      </c>
      <c r="AJ551">
        <v>168698.791</v>
      </c>
      <c r="AK551">
        <v>0.62684687302403497</v>
      </c>
      <c r="AL551">
        <v>10487913.9925</v>
      </c>
      <c r="AM551">
        <v>719.90424080000003</v>
      </c>
    </row>
    <row r="552" spans="1:39" ht="14.5" x14ac:dyDescent="0.35">
      <c r="A552" t="s">
        <v>732</v>
      </c>
      <c r="B552">
        <v>546670.94999999995</v>
      </c>
      <c r="C552">
        <v>0.47633658579911903</v>
      </c>
      <c r="D552">
        <v>578769.30000000005</v>
      </c>
      <c r="E552">
        <v>4.76021763972659E-3</v>
      </c>
      <c r="F552">
        <v>0.684900115420078</v>
      </c>
      <c r="G552">
        <v>55.578947368421098</v>
      </c>
      <c r="H552">
        <v>35.770201149999998</v>
      </c>
      <c r="I552">
        <v>5.7644164</v>
      </c>
      <c r="J552">
        <v>42.5741266</v>
      </c>
      <c r="K552">
        <v>12916.943845461399</v>
      </c>
      <c r="L552">
        <v>1251.8099264</v>
      </c>
      <c r="M552">
        <v>1562.0299894874299</v>
      </c>
      <c r="N552">
        <v>0.47824218459560602</v>
      </c>
      <c r="O552">
        <v>0.15830602727356699</v>
      </c>
      <c r="P552">
        <v>3.8416028652447001E-3</v>
      </c>
      <c r="Q552">
        <v>10351.631296020099</v>
      </c>
      <c r="R552">
        <v>85.486500000000007</v>
      </c>
      <c r="S552">
        <v>58388.474320506699</v>
      </c>
      <c r="T552">
        <v>14.816374515274299</v>
      </c>
      <c r="U552">
        <v>14.643363880846699</v>
      </c>
      <c r="V552">
        <v>11.247</v>
      </c>
      <c r="W552">
        <v>111.301673904152</v>
      </c>
      <c r="X552">
        <v>0.113473502949726</v>
      </c>
      <c r="Y552">
        <v>0.184913820906838</v>
      </c>
      <c r="Z552">
        <v>0.30549849398818402</v>
      </c>
      <c r="AA552">
        <v>211.890794605541</v>
      </c>
      <c r="AB552">
        <v>6.0850668678627802</v>
      </c>
      <c r="AC552">
        <v>1.30987647928158</v>
      </c>
      <c r="AD552">
        <v>2.6220669319539902</v>
      </c>
      <c r="AE552">
        <v>1.10183035280075</v>
      </c>
      <c r="AF552">
        <v>48.25</v>
      </c>
      <c r="AG552">
        <v>3.7659961026006897E-2</v>
      </c>
      <c r="AH552">
        <v>14.878</v>
      </c>
      <c r="AI552">
        <v>2.9018014959691101</v>
      </c>
      <c r="AJ552">
        <v>283599.96149999998</v>
      </c>
      <c r="AK552">
        <v>0.57548917001107103</v>
      </c>
      <c r="AL552">
        <v>16169558.524499999</v>
      </c>
      <c r="AM552">
        <v>1251.8099264</v>
      </c>
    </row>
    <row r="553" spans="1:39" ht="14.5" x14ac:dyDescent="0.35">
      <c r="A553" t="s">
        <v>733</v>
      </c>
      <c r="B553">
        <v>991611.9</v>
      </c>
      <c r="C553">
        <v>0.48226108190577899</v>
      </c>
      <c r="D553">
        <v>918708.6</v>
      </c>
      <c r="E553">
        <v>3.4388059810531398E-3</v>
      </c>
      <c r="F553">
        <v>0.72494645432628002</v>
      </c>
      <c r="G553">
        <v>55.5</v>
      </c>
      <c r="H553">
        <v>37.757595500000001</v>
      </c>
      <c r="I553">
        <v>3.0979768499999998</v>
      </c>
      <c r="J553">
        <v>33.270931150000003</v>
      </c>
      <c r="K553">
        <v>12045.108961620501</v>
      </c>
      <c r="L553">
        <v>1357.7652688000001</v>
      </c>
      <c r="M553">
        <v>1619.86957940305</v>
      </c>
      <c r="N553">
        <v>0.31178394114038599</v>
      </c>
      <c r="O553">
        <v>0.14485139255610899</v>
      </c>
      <c r="P553">
        <v>3.5914651538478102E-3</v>
      </c>
      <c r="Q553">
        <v>10096.1403405248</v>
      </c>
      <c r="R553">
        <v>89.4435</v>
      </c>
      <c r="S553">
        <v>60450.274983648902</v>
      </c>
      <c r="T553">
        <v>14.7797212765601</v>
      </c>
      <c r="U553">
        <v>15.180144658918801</v>
      </c>
      <c r="V553">
        <v>11.335000000000001</v>
      </c>
      <c r="W553">
        <v>119.785202364358</v>
      </c>
      <c r="X553">
        <v>0.114440809198796</v>
      </c>
      <c r="Y553">
        <v>0.16819717528372599</v>
      </c>
      <c r="Z553">
        <v>0.288395976569989</v>
      </c>
      <c r="AA553">
        <v>183.488711727165</v>
      </c>
      <c r="AB553">
        <v>6.46255654573873</v>
      </c>
      <c r="AC553">
        <v>1.2497408148045299</v>
      </c>
      <c r="AD553">
        <v>2.9316844187840601</v>
      </c>
      <c r="AE553">
        <v>1.12529583235576</v>
      </c>
      <c r="AF553">
        <v>42.75</v>
      </c>
      <c r="AG553">
        <v>1.9971515276277999E-2</v>
      </c>
      <c r="AH553">
        <v>17.080500000000001</v>
      </c>
      <c r="AI553">
        <v>3.1583719191526698</v>
      </c>
      <c r="AJ553">
        <v>255425.07250000001</v>
      </c>
      <c r="AK553">
        <v>0.55482957963649204</v>
      </c>
      <c r="AL553">
        <v>16354430.607000001</v>
      </c>
      <c r="AM553">
        <v>1357.7652688000001</v>
      </c>
    </row>
    <row r="554" spans="1:39" ht="14.5" x14ac:dyDescent="0.35">
      <c r="A554" t="s">
        <v>734</v>
      </c>
      <c r="B554">
        <v>508870.35</v>
      </c>
      <c r="C554">
        <v>0.56155073290684798</v>
      </c>
      <c r="D554">
        <v>456638</v>
      </c>
      <c r="E554">
        <v>2.88172624034339E-3</v>
      </c>
      <c r="F554">
        <v>0.65901530330311697</v>
      </c>
      <c r="G554">
        <v>53.6111111111111</v>
      </c>
      <c r="H554">
        <v>26.619129050000002</v>
      </c>
      <c r="I554">
        <v>0.5</v>
      </c>
      <c r="J554">
        <v>33.097283849999997</v>
      </c>
      <c r="K554">
        <v>13783.5296080228</v>
      </c>
      <c r="L554">
        <v>782.59376144999999</v>
      </c>
      <c r="M554">
        <v>937.75167063978495</v>
      </c>
      <c r="N554">
        <v>0.35327138097517702</v>
      </c>
      <c r="O554">
        <v>0.14786467762737601</v>
      </c>
      <c r="P554">
        <v>1.6762624040976501E-3</v>
      </c>
      <c r="Q554">
        <v>11502.943284164599</v>
      </c>
      <c r="R554">
        <v>60.448500000000003</v>
      </c>
      <c r="S554">
        <v>55885.114055766498</v>
      </c>
      <c r="T554">
        <v>13.729869227524301</v>
      </c>
      <c r="U554">
        <v>12.9464546092955</v>
      </c>
      <c r="V554">
        <v>7.18</v>
      </c>
      <c r="W554">
        <v>108.99634560585</v>
      </c>
      <c r="X554">
        <v>0.11928995383973399</v>
      </c>
      <c r="Y554">
        <v>0.17492724141056301</v>
      </c>
      <c r="Z554">
        <v>0.299749132955479</v>
      </c>
      <c r="AA554">
        <v>200.866219159151</v>
      </c>
      <c r="AB554">
        <v>7.2206993914946702</v>
      </c>
      <c r="AC554">
        <v>1.4916704904334801</v>
      </c>
      <c r="AD554">
        <v>3.16952471951533</v>
      </c>
      <c r="AE554">
        <v>1.20788962094788</v>
      </c>
      <c r="AF554">
        <v>69.05</v>
      </c>
      <c r="AG554">
        <v>6.2570933989164301E-2</v>
      </c>
      <c r="AH554">
        <v>6.6559999999999997</v>
      </c>
      <c r="AI554">
        <v>3.038728596006</v>
      </c>
      <c r="AJ554">
        <v>189574.7795</v>
      </c>
      <c r="AK554">
        <v>0.62526764160363002</v>
      </c>
      <c r="AL554">
        <v>10786904.282</v>
      </c>
      <c r="AM554">
        <v>782.59376144999999</v>
      </c>
    </row>
    <row r="555" spans="1:39" ht="14.5" x14ac:dyDescent="0.35">
      <c r="A555" t="s">
        <v>735</v>
      </c>
      <c r="B555">
        <v>1078024.45</v>
      </c>
      <c r="C555">
        <v>0.34176533082970101</v>
      </c>
      <c r="D555">
        <v>1093430.45</v>
      </c>
      <c r="E555">
        <v>5.1482475632015799E-3</v>
      </c>
      <c r="F555">
        <v>0.77394397599049403</v>
      </c>
      <c r="G555">
        <v>93.55</v>
      </c>
      <c r="H555">
        <v>89.024018999999996</v>
      </c>
      <c r="I555">
        <v>12.68272455</v>
      </c>
      <c r="J555">
        <v>3.1595956499999698</v>
      </c>
      <c r="K555">
        <v>13177.070281546499</v>
      </c>
      <c r="L555">
        <v>2711.6394021999999</v>
      </c>
      <c r="M555">
        <v>3355.9848473735901</v>
      </c>
      <c r="N555">
        <v>0.35671864874998399</v>
      </c>
      <c r="O555">
        <v>0.15777198500394299</v>
      </c>
      <c r="P555">
        <v>2.3220014578234801E-2</v>
      </c>
      <c r="Q555">
        <v>10647.0871014104</v>
      </c>
      <c r="R555">
        <v>173.25550000000001</v>
      </c>
      <c r="S555">
        <v>68465.196366060496</v>
      </c>
      <c r="T555">
        <v>16.1642776131205</v>
      </c>
      <c r="U555">
        <v>15.651101420734101</v>
      </c>
      <c r="V555">
        <v>22.234000000000002</v>
      </c>
      <c r="W555">
        <v>121.959134757578</v>
      </c>
      <c r="X555">
        <v>0.116699428512545</v>
      </c>
      <c r="Y555">
        <v>0.16166677441771601</v>
      </c>
      <c r="Z555">
        <v>0.29054189252124801</v>
      </c>
      <c r="AA555">
        <v>162.525924222241</v>
      </c>
      <c r="AB555">
        <v>7.0542643887148904</v>
      </c>
      <c r="AC555">
        <v>1.3676109563236001</v>
      </c>
      <c r="AD555">
        <v>3.7946193645414898</v>
      </c>
      <c r="AE555">
        <v>1.0125586920573999</v>
      </c>
      <c r="AF555">
        <v>25.2</v>
      </c>
      <c r="AG555">
        <v>5.02986940916429E-2</v>
      </c>
      <c r="AH555">
        <v>58.380499999999998</v>
      </c>
      <c r="AI555">
        <v>3.0457324416709701</v>
      </c>
      <c r="AJ555">
        <v>603680.30550000002</v>
      </c>
      <c r="AK555">
        <v>0.56445189532140805</v>
      </c>
      <c r="AL555">
        <v>35731462.980999999</v>
      </c>
      <c r="AM555">
        <v>2711.6394021999999</v>
      </c>
    </row>
    <row r="556" spans="1:39" ht="14.5" x14ac:dyDescent="0.35">
      <c r="A556" t="s">
        <v>736</v>
      </c>
      <c r="B556">
        <v>58748.55</v>
      </c>
      <c r="C556">
        <v>0.64478146773596601</v>
      </c>
      <c r="D556">
        <v>40087.050000000003</v>
      </c>
      <c r="E556">
        <v>2.2179270712832599E-3</v>
      </c>
      <c r="F556">
        <v>0.69439582579039905</v>
      </c>
      <c r="G556">
        <v>46.368421052631597</v>
      </c>
      <c r="H556">
        <v>19.410325749999998</v>
      </c>
      <c r="I556">
        <v>1.2</v>
      </c>
      <c r="J556">
        <v>15.53175195</v>
      </c>
      <c r="K556">
        <v>14789.1070528584</v>
      </c>
      <c r="L556">
        <v>760.49653709999995</v>
      </c>
      <c r="M556">
        <v>913.82839671543695</v>
      </c>
      <c r="N556">
        <v>0.34945869735768997</v>
      </c>
      <c r="O556">
        <v>0.160783574197816</v>
      </c>
      <c r="P556">
        <v>1.9285838638962E-3</v>
      </c>
      <c r="Q556">
        <v>12307.633184660501</v>
      </c>
      <c r="R556">
        <v>57.9925</v>
      </c>
      <c r="S556">
        <v>58735.069646937103</v>
      </c>
      <c r="T556">
        <v>14.806224942880499</v>
      </c>
      <c r="U556">
        <v>13.113704998060101</v>
      </c>
      <c r="V556">
        <v>8.8699999999999992</v>
      </c>
      <c r="W556">
        <v>85.738053788049598</v>
      </c>
      <c r="X556">
        <v>0.1173572237398</v>
      </c>
      <c r="Y556">
        <v>0.17873242032364101</v>
      </c>
      <c r="Z556">
        <v>0.30082975760767999</v>
      </c>
      <c r="AA556">
        <v>197.119766740355</v>
      </c>
      <c r="AB556">
        <v>8.5430289595881206</v>
      </c>
      <c r="AC556">
        <v>1.5179929210340399</v>
      </c>
      <c r="AD556">
        <v>3.2733423465851601</v>
      </c>
      <c r="AE556">
        <v>1.28110240586897</v>
      </c>
      <c r="AF556">
        <v>90.65</v>
      </c>
      <c r="AG556">
        <v>5.6794215512484099E-2</v>
      </c>
      <c r="AH556">
        <v>4.6159999999999997</v>
      </c>
      <c r="AI556">
        <v>3.1743573616139602</v>
      </c>
      <c r="AJ556">
        <v>153692.85500000001</v>
      </c>
      <c r="AK556">
        <v>0.59123945162215996</v>
      </c>
      <c r="AL556">
        <v>11247064.7005</v>
      </c>
      <c r="AM556">
        <v>760.49653709999995</v>
      </c>
    </row>
    <row r="557" spans="1:39" ht="14.5" x14ac:dyDescent="0.35">
      <c r="A557" t="s">
        <v>737</v>
      </c>
      <c r="B557">
        <v>755687.75</v>
      </c>
      <c r="C557">
        <v>0.44688508332795002</v>
      </c>
      <c r="D557">
        <v>716971.3</v>
      </c>
      <c r="E557">
        <v>6.3210014113328997E-3</v>
      </c>
      <c r="F557">
        <v>0.75523918506265597</v>
      </c>
      <c r="G557">
        <v>80.05</v>
      </c>
      <c r="H557">
        <v>46.499426399999997</v>
      </c>
      <c r="I557">
        <v>0.68888439999999995</v>
      </c>
      <c r="J557">
        <v>47.712544950000002</v>
      </c>
      <c r="K557">
        <v>12048.843585152001</v>
      </c>
      <c r="L557">
        <v>1783.0532408500001</v>
      </c>
      <c r="M557">
        <v>2092.4484552351</v>
      </c>
      <c r="N557">
        <v>0.23932421978413501</v>
      </c>
      <c r="O557">
        <v>0.12860653871484201</v>
      </c>
      <c r="P557">
        <v>6.3553133133579199E-3</v>
      </c>
      <c r="Q557">
        <v>10267.268256596601</v>
      </c>
      <c r="R557">
        <v>113.2795</v>
      </c>
      <c r="S557">
        <v>63671.183493041499</v>
      </c>
      <c r="T557">
        <v>15.520019067880799</v>
      </c>
      <c r="U557">
        <v>15.740299355576299</v>
      </c>
      <c r="V557">
        <v>13.657500000000001</v>
      </c>
      <c r="W557">
        <v>130.55487760205</v>
      </c>
      <c r="X557">
        <v>0.116737162123436</v>
      </c>
      <c r="Y557">
        <v>0.156877177795644</v>
      </c>
      <c r="Z557">
        <v>0.27767474838676798</v>
      </c>
      <c r="AA557">
        <v>157.76267559229001</v>
      </c>
      <c r="AB557">
        <v>7.2238447329667599</v>
      </c>
      <c r="AC557">
        <v>1.37546928226791</v>
      </c>
      <c r="AD557">
        <v>3.6272732010483502</v>
      </c>
      <c r="AE557">
        <v>1.05385349909964</v>
      </c>
      <c r="AF557">
        <v>36.200000000000003</v>
      </c>
      <c r="AG557">
        <v>3.8319469202433301E-2</v>
      </c>
      <c r="AH557">
        <v>28.501000000000001</v>
      </c>
      <c r="AI557">
        <v>3.0872974141046998</v>
      </c>
      <c r="AJ557">
        <v>369281.31150000001</v>
      </c>
      <c r="AK557">
        <v>0.570876422663807</v>
      </c>
      <c r="AL557">
        <v>21483729.603</v>
      </c>
      <c r="AM557">
        <v>1783.0532408500001</v>
      </c>
    </row>
    <row r="558" spans="1:39" ht="14.5" x14ac:dyDescent="0.35">
      <c r="A558" t="s">
        <v>738</v>
      </c>
      <c r="B558">
        <v>392515.05</v>
      </c>
      <c r="C558">
        <v>0.52246603495209099</v>
      </c>
      <c r="D558">
        <v>59160.65</v>
      </c>
      <c r="E558">
        <v>3.9288970708155702E-3</v>
      </c>
      <c r="F558">
        <v>0.751240085081884</v>
      </c>
      <c r="G558">
        <v>60.55</v>
      </c>
      <c r="H558">
        <v>140.73705340000001</v>
      </c>
      <c r="I558">
        <v>21.896847099999999</v>
      </c>
      <c r="J558">
        <v>-3.40801789999992</v>
      </c>
      <c r="K558">
        <v>14730.0939459074</v>
      </c>
      <c r="L558">
        <v>1872.5758142</v>
      </c>
      <c r="M558">
        <v>2458.7379745440599</v>
      </c>
      <c r="N558">
        <v>0.68332125428345203</v>
      </c>
      <c r="O558">
        <v>0.16262995889974399</v>
      </c>
      <c r="P558">
        <v>1.59387451358016E-2</v>
      </c>
      <c r="Q558">
        <v>11218.4453770902</v>
      </c>
      <c r="R558">
        <v>134.7645</v>
      </c>
      <c r="S558">
        <v>64890.686330598903</v>
      </c>
      <c r="T558">
        <v>14.517176259326501</v>
      </c>
      <c r="U558">
        <v>13.895171311435901</v>
      </c>
      <c r="V558">
        <v>16.818999999999999</v>
      </c>
      <c r="W558">
        <v>111.336929318033</v>
      </c>
      <c r="X558">
        <v>0.11662512429397701</v>
      </c>
      <c r="Y558">
        <v>0.147229041813038</v>
      </c>
      <c r="Z558">
        <v>0.26867335706739498</v>
      </c>
      <c r="AA558">
        <v>164.47993596007399</v>
      </c>
      <c r="AB558">
        <v>8.4719142493461508</v>
      </c>
      <c r="AC558">
        <v>1.6856019433693701</v>
      </c>
      <c r="AD558">
        <v>3.8687410663888699</v>
      </c>
      <c r="AE558">
        <v>0.92591370973818998</v>
      </c>
      <c r="AF558">
        <v>29.65</v>
      </c>
      <c r="AG558">
        <v>5.6946410029678103E-2</v>
      </c>
      <c r="AH558">
        <v>42.439500000000002</v>
      </c>
      <c r="AI558">
        <v>3.2795202628373499</v>
      </c>
      <c r="AJ558">
        <v>373497.80349999998</v>
      </c>
      <c r="AK558">
        <v>0.610990393370068</v>
      </c>
      <c r="AL558">
        <v>27583217.664000001</v>
      </c>
      <c r="AM558">
        <v>1872.5758142</v>
      </c>
    </row>
    <row r="559" spans="1:39" ht="14.5" x14ac:dyDescent="0.35">
      <c r="A559" t="s">
        <v>739</v>
      </c>
      <c r="B559">
        <v>192547.95</v>
      </c>
      <c r="C559">
        <v>0.73704452146629995</v>
      </c>
      <c r="D559">
        <v>104247.25</v>
      </c>
      <c r="E559">
        <v>4.71955012443823E-3</v>
      </c>
      <c r="F559">
        <v>0.69265431681608103</v>
      </c>
      <c r="G559">
        <v>27.5555555555556</v>
      </c>
      <c r="H559">
        <v>20.427805899999999</v>
      </c>
      <c r="I559">
        <v>1.4</v>
      </c>
      <c r="J559">
        <v>16.757566799999999</v>
      </c>
      <c r="K559">
        <v>15257.304617760599</v>
      </c>
      <c r="L559">
        <v>654.58233499999994</v>
      </c>
      <c r="M559">
        <v>819.90062368800704</v>
      </c>
      <c r="N559">
        <v>0.52184898909623001</v>
      </c>
      <c r="O559">
        <v>0.16337474024562501</v>
      </c>
      <c r="P559">
        <v>4.6841260236575102E-3</v>
      </c>
      <c r="Q559">
        <v>12180.942170255499</v>
      </c>
      <c r="R559">
        <v>55.564500000000002</v>
      </c>
      <c r="S559">
        <v>55998.0863680947</v>
      </c>
      <c r="T559">
        <v>13.7119923692286</v>
      </c>
      <c r="U559">
        <v>11.780585355757699</v>
      </c>
      <c r="V559">
        <v>8.0265000000000004</v>
      </c>
      <c r="W559">
        <v>81.552648726094802</v>
      </c>
      <c r="X559">
        <v>0.115277172176546</v>
      </c>
      <c r="Y559">
        <v>0.178468587830659</v>
      </c>
      <c r="Z559">
        <v>0.30148734499819402</v>
      </c>
      <c r="AA559">
        <v>208.35721147287001</v>
      </c>
      <c r="AB559">
        <v>8.4274307989144095</v>
      </c>
      <c r="AC559">
        <v>1.54879633278697</v>
      </c>
      <c r="AD559">
        <v>3.3541822403096502</v>
      </c>
      <c r="AE559">
        <v>1.25658076394555</v>
      </c>
      <c r="AF559">
        <v>71.05</v>
      </c>
      <c r="AG559">
        <v>1.33453152615621E-2</v>
      </c>
      <c r="AH559">
        <v>5.66</v>
      </c>
      <c r="AI559">
        <v>3.10548227000415</v>
      </c>
      <c r="AJ559">
        <v>154074.60500000001</v>
      </c>
      <c r="AK559">
        <v>0.64440497177656197</v>
      </c>
      <c r="AL559">
        <v>9987162.0824999996</v>
      </c>
      <c r="AM559">
        <v>654.58233499999994</v>
      </c>
    </row>
    <row r="560" spans="1:39" ht="14.5" x14ac:dyDescent="0.35">
      <c r="A560" t="s">
        <v>740</v>
      </c>
      <c r="B560">
        <v>94561.2</v>
      </c>
      <c r="C560">
        <v>0.61694838843972399</v>
      </c>
      <c r="D560">
        <v>139653.70000000001</v>
      </c>
      <c r="E560">
        <v>8.7837920872649092E-3</v>
      </c>
      <c r="F560">
        <v>0.68127654523634296</v>
      </c>
      <c r="G560">
        <v>48.526315789473699</v>
      </c>
      <c r="H560">
        <v>19.92266235</v>
      </c>
      <c r="I560">
        <v>0.5</v>
      </c>
      <c r="J560">
        <v>34.34593615</v>
      </c>
      <c r="K560">
        <v>14345.212112843899</v>
      </c>
      <c r="L560">
        <v>798.99536324999997</v>
      </c>
      <c r="M560">
        <v>956.10089866940802</v>
      </c>
      <c r="N560">
        <v>0.32793416764549699</v>
      </c>
      <c r="O560">
        <v>0.156480824421105</v>
      </c>
      <c r="P560">
        <v>9.5301235153945005E-4</v>
      </c>
      <c r="Q560">
        <v>11988.021325940799</v>
      </c>
      <c r="R560">
        <v>58.171999999999997</v>
      </c>
      <c r="S560">
        <v>57953.996321254199</v>
      </c>
      <c r="T560">
        <v>14.5405005844736</v>
      </c>
      <c r="U560">
        <v>13.735050595647399</v>
      </c>
      <c r="V560">
        <v>8.4209999999999994</v>
      </c>
      <c r="W560">
        <v>94.881292394015006</v>
      </c>
      <c r="X560">
        <v>0.11800728538220701</v>
      </c>
      <c r="Y560">
        <v>0.178928351242231</v>
      </c>
      <c r="Z560">
        <v>0.30232190072630699</v>
      </c>
      <c r="AA560">
        <v>191.48484088527701</v>
      </c>
      <c r="AB560">
        <v>8.2719121346706306</v>
      </c>
      <c r="AC560">
        <v>1.52640280923295</v>
      </c>
      <c r="AD560">
        <v>3.3140274713962201</v>
      </c>
      <c r="AE560">
        <v>1.2971620607925201</v>
      </c>
      <c r="AF560">
        <v>83.3</v>
      </c>
      <c r="AG560">
        <v>6.1818972053280401E-2</v>
      </c>
      <c r="AH560">
        <v>5.3715000000000002</v>
      </c>
      <c r="AI560">
        <v>2.9755959286773201</v>
      </c>
      <c r="AJ560">
        <v>201855.87349999999</v>
      </c>
      <c r="AK560">
        <v>0.64077968852968803</v>
      </c>
      <c r="AL560">
        <v>11461757.963</v>
      </c>
      <c r="AM560">
        <v>798.99536324999997</v>
      </c>
    </row>
    <row r="561" spans="1:39" ht="14.5" x14ac:dyDescent="0.35">
      <c r="A561" t="s">
        <v>741</v>
      </c>
      <c r="B561">
        <v>1043415.35</v>
      </c>
      <c r="C561">
        <v>0.46484417237262698</v>
      </c>
      <c r="D561">
        <v>1042848.55</v>
      </c>
      <c r="E561">
        <v>6.0084528948501203E-3</v>
      </c>
      <c r="F561">
        <v>0.71241121281487696</v>
      </c>
      <c r="G561">
        <v>35.950000000000003</v>
      </c>
      <c r="H561">
        <v>44.141694899999997</v>
      </c>
      <c r="I561">
        <v>1.3028716499999999</v>
      </c>
      <c r="J561">
        <v>90.006841600000001</v>
      </c>
      <c r="K561">
        <v>13249.1040423838</v>
      </c>
      <c r="L561">
        <v>1352.8724356499999</v>
      </c>
      <c r="M561">
        <v>1661.60946188444</v>
      </c>
      <c r="N561">
        <v>0.39717456519973798</v>
      </c>
      <c r="O561">
        <v>0.151112345046617</v>
      </c>
      <c r="P561">
        <v>7.3456253436232797E-3</v>
      </c>
      <c r="Q561">
        <v>10787.3408686972</v>
      </c>
      <c r="R561">
        <v>91.613500000000002</v>
      </c>
      <c r="S561">
        <v>62645.6245258614</v>
      </c>
      <c r="T561">
        <v>15.835002483258499</v>
      </c>
      <c r="U561">
        <v>14.7671733494518</v>
      </c>
      <c r="V561">
        <v>11.845499999999999</v>
      </c>
      <c r="W561">
        <v>114.209821083956</v>
      </c>
      <c r="X561">
        <v>0.116308273954839</v>
      </c>
      <c r="Y561">
        <v>0.155245124546005</v>
      </c>
      <c r="Z561">
        <v>0.29079427217555398</v>
      </c>
      <c r="AA561">
        <v>151.33751313488099</v>
      </c>
      <c r="AB561">
        <v>8.7313310908182</v>
      </c>
      <c r="AC561">
        <v>1.6306026242506699</v>
      </c>
      <c r="AD561">
        <v>3.9598185970669699</v>
      </c>
      <c r="AE561">
        <v>1.0015774616214299</v>
      </c>
      <c r="AF561">
        <v>12.6</v>
      </c>
      <c r="AG561">
        <v>4.4101017922129601E-2</v>
      </c>
      <c r="AH561">
        <v>52.966000000000001</v>
      </c>
      <c r="AI561">
        <v>3.0055325536989601</v>
      </c>
      <c r="AJ561">
        <v>311377.96315789502</v>
      </c>
      <c r="AK561">
        <v>0.55556646417623101</v>
      </c>
      <c r="AL561">
        <v>17924347.655999999</v>
      </c>
      <c r="AM561">
        <v>1352.8724356499999</v>
      </c>
    </row>
    <row r="562" spans="1:39" ht="14.5" x14ac:dyDescent="0.35">
      <c r="A562" t="s">
        <v>742</v>
      </c>
      <c r="B562">
        <v>258673.9</v>
      </c>
      <c r="C562">
        <v>0.62978363964483497</v>
      </c>
      <c r="D562">
        <v>200621</v>
      </c>
      <c r="E562">
        <v>1.67470916462908E-3</v>
      </c>
      <c r="F562">
        <v>0.70099675819238105</v>
      </c>
      <c r="G562">
        <v>31.2222222222222</v>
      </c>
      <c r="H562">
        <v>13.374063899999999</v>
      </c>
      <c r="I562">
        <v>0.45</v>
      </c>
      <c r="J562">
        <v>33.302539400000001</v>
      </c>
      <c r="K562">
        <v>14654.4491949643</v>
      </c>
      <c r="L562">
        <v>595.65867449999996</v>
      </c>
      <c r="M562">
        <v>718.59219542392498</v>
      </c>
      <c r="N562">
        <v>0.38365824528926601</v>
      </c>
      <c r="O562">
        <v>0.15501258296541401</v>
      </c>
      <c r="P562">
        <v>3.8916551529209701E-3</v>
      </c>
      <c r="Q562">
        <v>12147.431935091399</v>
      </c>
      <c r="R562">
        <v>50.273000000000003</v>
      </c>
      <c r="S562">
        <v>57070.961669285702</v>
      </c>
      <c r="T562">
        <v>14.3556183239512</v>
      </c>
      <c r="U562">
        <v>11.8484807849144</v>
      </c>
      <c r="V562">
        <v>7.3745000000000003</v>
      </c>
      <c r="W562">
        <v>80.772754017221501</v>
      </c>
      <c r="X562">
        <v>0.11556578275536</v>
      </c>
      <c r="Y562">
        <v>0.168828591921134</v>
      </c>
      <c r="Z562">
        <v>0.29074301861048601</v>
      </c>
      <c r="AA562">
        <v>233.533575443633</v>
      </c>
      <c r="AB562">
        <v>7.8764164743077796</v>
      </c>
      <c r="AC562">
        <v>1.52198159249437</v>
      </c>
      <c r="AD562">
        <v>2.8835309723571099</v>
      </c>
      <c r="AE562">
        <v>1.15585974561104</v>
      </c>
      <c r="AF562">
        <v>62.1</v>
      </c>
      <c r="AG562">
        <v>1.37394142128413E-2</v>
      </c>
      <c r="AH562">
        <v>5.0057894736842101</v>
      </c>
      <c r="AI562">
        <v>3.0939712921681801</v>
      </c>
      <c r="AJ562">
        <v>147533.56049999999</v>
      </c>
      <c r="AK562">
        <v>0.63033115825499897</v>
      </c>
      <c r="AL562">
        <v>8729049.7829999998</v>
      </c>
      <c r="AM562">
        <v>595.65867449999996</v>
      </c>
    </row>
    <row r="563" spans="1:39" ht="14.5" x14ac:dyDescent="0.35">
      <c r="A563" t="s">
        <v>743</v>
      </c>
      <c r="B563">
        <v>504132.85</v>
      </c>
      <c r="C563">
        <v>0.47429162021299098</v>
      </c>
      <c r="D563">
        <v>490456.05</v>
      </c>
      <c r="E563">
        <v>7.57632949806293E-3</v>
      </c>
      <c r="F563">
        <v>0.68842464716736196</v>
      </c>
      <c r="G563">
        <v>46.842105263157897</v>
      </c>
      <c r="H563">
        <v>39.342359899999998</v>
      </c>
      <c r="I563">
        <v>8.6756306999999993</v>
      </c>
      <c r="J563">
        <v>-7.5811699000000097</v>
      </c>
      <c r="K563">
        <v>13440.4600885584</v>
      </c>
      <c r="L563">
        <v>1228.9803814500001</v>
      </c>
      <c r="M563">
        <v>1554.0502283333501</v>
      </c>
      <c r="N563">
        <v>0.47530992342676898</v>
      </c>
      <c r="O563">
        <v>0.174693183829912</v>
      </c>
      <c r="P563">
        <v>9.3671280874456798E-3</v>
      </c>
      <c r="Q563">
        <v>10629.039824674701</v>
      </c>
      <c r="R563">
        <v>88.339500000000001</v>
      </c>
      <c r="S563">
        <v>58677.776957080401</v>
      </c>
      <c r="T563">
        <v>14.5359663570656</v>
      </c>
      <c r="U563">
        <v>13.9120142342893</v>
      </c>
      <c r="V563">
        <v>11.8475</v>
      </c>
      <c r="W563">
        <v>103.73330925933701</v>
      </c>
      <c r="X563">
        <v>0.11751118385256799</v>
      </c>
      <c r="Y563">
        <v>0.17864944062921301</v>
      </c>
      <c r="Z563">
        <v>0.29972843411078698</v>
      </c>
      <c r="AA563">
        <v>211.14360645354</v>
      </c>
      <c r="AB563">
        <v>6.1623297751543502</v>
      </c>
      <c r="AC563">
        <v>1.44905636353582</v>
      </c>
      <c r="AD563">
        <v>2.8829329590369799</v>
      </c>
      <c r="AE563">
        <v>1.1409151773998101</v>
      </c>
      <c r="AF563">
        <v>49.8</v>
      </c>
      <c r="AG563">
        <v>4.2528021985070698E-2</v>
      </c>
      <c r="AH563">
        <v>14.667999999999999</v>
      </c>
      <c r="AI563">
        <v>3.2729137616733301</v>
      </c>
      <c r="AJ563">
        <v>231321.027</v>
      </c>
      <c r="AK563">
        <v>0.60028193562521603</v>
      </c>
      <c r="AL563">
        <v>16518061.7665</v>
      </c>
      <c r="AM563">
        <v>1228.9803814500001</v>
      </c>
    </row>
    <row r="564" spans="1:39" ht="14.5" x14ac:dyDescent="0.35">
      <c r="A564" t="s">
        <v>744</v>
      </c>
      <c r="B564">
        <v>580052.44999999995</v>
      </c>
      <c r="C564">
        <v>0.40104952761420298</v>
      </c>
      <c r="D564">
        <v>524548</v>
      </c>
      <c r="E564">
        <v>6.9546494571085101E-3</v>
      </c>
      <c r="F564">
        <v>0.71321490376076901</v>
      </c>
      <c r="G564">
        <v>44.15</v>
      </c>
      <c r="H564">
        <v>36.487384599999999</v>
      </c>
      <c r="I564">
        <v>1.2684134</v>
      </c>
      <c r="J564">
        <v>-8.7600085499999807</v>
      </c>
      <c r="K564">
        <v>13147.080635006399</v>
      </c>
      <c r="L564">
        <v>1284.9536408500001</v>
      </c>
      <c r="M564">
        <v>1590.337383025</v>
      </c>
      <c r="N564">
        <v>0.41094851604972599</v>
      </c>
      <c r="O564">
        <v>0.16345109237642699</v>
      </c>
      <c r="P564">
        <v>4.0715284066896E-3</v>
      </c>
      <c r="Q564">
        <v>10622.5190382979</v>
      </c>
      <c r="R564">
        <v>89.471999999999994</v>
      </c>
      <c r="S564">
        <v>60431.0871781116</v>
      </c>
      <c r="T564">
        <v>14.6252458869814</v>
      </c>
      <c r="U564">
        <v>14.3615169086418</v>
      </c>
      <c r="V564">
        <v>11.641500000000001</v>
      </c>
      <c r="W564">
        <v>110.37698242064999</v>
      </c>
      <c r="X564">
        <v>0.11632877694093</v>
      </c>
      <c r="Y564">
        <v>0.15611977421949799</v>
      </c>
      <c r="Z564">
        <v>0.29228243554156902</v>
      </c>
      <c r="AA564">
        <v>200.58420148878201</v>
      </c>
      <c r="AB564">
        <v>6.5566753653080196</v>
      </c>
      <c r="AC564">
        <v>1.3953288819723999</v>
      </c>
      <c r="AD564">
        <v>3.2148483247161699</v>
      </c>
      <c r="AE564">
        <v>1.05725719793923</v>
      </c>
      <c r="AF564">
        <v>32.299999999999997</v>
      </c>
      <c r="AG564">
        <v>4.0637814381334902E-2</v>
      </c>
      <c r="AH564">
        <v>23.317</v>
      </c>
      <c r="AI564">
        <v>3.1952751016410499</v>
      </c>
      <c r="AJ564">
        <v>247964.902</v>
      </c>
      <c r="AK564">
        <v>0.564895650042332</v>
      </c>
      <c r="AL564">
        <v>16893389.1285</v>
      </c>
      <c r="AM564">
        <v>1284.9536408500001</v>
      </c>
    </row>
    <row r="565" spans="1:39" ht="14.5" x14ac:dyDescent="0.35">
      <c r="A565" t="s">
        <v>745</v>
      </c>
      <c r="B565">
        <v>-349295.9</v>
      </c>
      <c r="C565">
        <v>0.52627333920878905</v>
      </c>
      <c r="D565">
        <v>-306466.2</v>
      </c>
      <c r="E565">
        <v>3.9454261541470199E-3</v>
      </c>
      <c r="F565">
        <v>0.71235310649064199</v>
      </c>
      <c r="G565">
        <v>68.684210526315795</v>
      </c>
      <c r="H565">
        <v>36.455095900000003</v>
      </c>
      <c r="I565">
        <v>0.46350000000000002</v>
      </c>
      <c r="J565">
        <v>13.5229461</v>
      </c>
      <c r="K565">
        <v>14303.3359947875</v>
      </c>
      <c r="L565">
        <v>1012.1017043000001</v>
      </c>
      <c r="M565">
        <v>1225.9141098657201</v>
      </c>
      <c r="N565">
        <v>0.29464744643054702</v>
      </c>
      <c r="O565">
        <v>0.15984204236854799</v>
      </c>
      <c r="P565">
        <v>6.4378756327720197E-3</v>
      </c>
      <c r="Q565">
        <v>11808.6826972614</v>
      </c>
      <c r="R565">
        <v>74.430499999999995</v>
      </c>
      <c r="S565">
        <v>59031.482154493096</v>
      </c>
      <c r="T565">
        <v>14.3133527250254</v>
      </c>
      <c r="U565">
        <v>13.597943105313</v>
      </c>
      <c r="V565">
        <v>10.723000000000001</v>
      </c>
      <c r="W565">
        <v>94.386058407162196</v>
      </c>
      <c r="X565">
        <v>0.116128245900424</v>
      </c>
      <c r="Y565">
        <v>0.18371182590485699</v>
      </c>
      <c r="Z565">
        <v>0.30353880182391901</v>
      </c>
      <c r="AA565">
        <v>162.01015105829401</v>
      </c>
      <c r="AB565">
        <v>9.44058967834202</v>
      </c>
      <c r="AC565">
        <v>1.73734577965887</v>
      </c>
      <c r="AD565">
        <v>4.0559477955672003</v>
      </c>
      <c r="AE565">
        <v>1.3229856392838599</v>
      </c>
      <c r="AF565">
        <v>99.85</v>
      </c>
      <c r="AG565">
        <v>2.3406118681979001E-2</v>
      </c>
      <c r="AH565">
        <v>5.6805000000000003</v>
      </c>
      <c r="AI565">
        <v>2.9170584145393801</v>
      </c>
      <c r="AJ565">
        <v>250161.101</v>
      </c>
      <c r="AK565">
        <v>0.60811686068327797</v>
      </c>
      <c r="AL565">
        <v>14476430.737500001</v>
      </c>
      <c r="AM565">
        <v>1012.1017043000001</v>
      </c>
    </row>
    <row r="566" spans="1:39" ht="14.5" x14ac:dyDescent="0.35">
      <c r="A566" t="s">
        <v>746</v>
      </c>
      <c r="B566">
        <v>821235.8</v>
      </c>
      <c r="C566">
        <v>0.39795067215372198</v>
      </c>
      <c r="D566">
        <v>761339.15</v>
      </c>
      <c r="E566">
        <v>1.08560067438469E-2</v>
      </c>
      <c r="F566">
        <v>0.72283191255123602</v>
      </c>
      <c r="G566">
        <v>74.05</v>
      </c>
      <c r="H566">
        <v>45.552274250000004</v>
      </c>
      <c r="I566">
        <v>0.84661889999999995</v>
      </c>
      <c r="J566">
        <v>46.387062299999997</v>
      </c>
      <c r="K566">
        <v>13310.525979972601</v>
      </c>
      <c r="L566">
        <v>1511.8202429999999</v>
      </c>
      <c r="M566">
        <v>1840.4438774622099</v>
      </c>
      <c r="N566">
        <v>0.39514086788160602</v>
      </c>
      <c r="O566">
        <v>0.15672226284643001</v>
      </c>
      <c r="P566">
        <v>1.34573879362985E-3</v>
      </c>
      <c r="Q566">
        <v>10933.8420301345</v>
      </c>
      <c r="R566">
        <v>104.351</v>
      </c>
      <c r="S566">
        <v>61200.010105317597</v>
      </c>
      <c r="T566">
        <v>15.418156031087401</v>
      </c>
      <c r="U566">
        <v>14.4878366570517</v>
      </c>
      <c r="V566">
        <v>13.0395</v>
      </c>
      <c r="W566">
        <v>115.941580812148</v>
      </c>
      <c r="X566">
        <v>0.11186237755068</v>
      </c>
      <c r="Y566">
        <v>0.182505809304702</v>
      </c>
      <c r="Z566">
        <v>0.30083590586002101</v>
      </c>
      <c r="AA566">
        <v>161.53272925847401</v>
      </c>
      <c r="AB566">
        <v>8.3519108409229901</v>
      </c>
      <c r="AC566">
        <v>1.5711661287723699</v>
      </c>
      <c r="AD566">
        <v>4.1778108804179404</v>
      </c>
      <c r="AE566">
        <v>1.40380002810305</v>
      </c>
      <c r="AF566">
        <v>137.44999999999999</v>
      </c>
      <c r="AG566">
        <v>1.4771528443729099E-2</v>
      </c>
      <c r="AH566">
        <v>6.8369999999999997</v>
      </c>
      <c r="AI566">
        <v>3.63374629360779</v>
      </c>
      <c r="AJ566">
        <v>304269.25550000003</v>
      </c>
      <c r="AK566">
        <v>0.58761082778043205</v>
      </c>
      <c r="AL566">
        <v>20123122.6215</v>
      </c>
      <c r="AM566">
        <v>1511.8202429999999</v>
      </c>
    </row>
    <row r="567" spans="1:39" ht="14.5" x14ac:dyDescent="0.35">
      <c r="A567" t="s">
        <v>747</v>
      </c>
      <c r="B567">
        <v>638175.6</v>
      </c>
      <c r="C567">
        <v>0.51818668247326705</v>
      </c>
      <c r="D567">
        <v>576763.69999999995</v>
      </c>
      <c r="E567">
        <v>3.2401771109992301E-3</v>
      </c>
      <c r="F567">
        <v>0.72091175510997396</v>
      </c>
      <c r="G567">
        <v>44.5</v>
      </c>
      <c r="H567">
        <v>25.415587500000001</v>
      </c>
      <c r="I567">
        <v>3.39</v>
      </c>
      <c r="J567">
        <v>23.631808450000001</v>
      </c>
      <c r="K567">
        <v>13734.2349062335</v>
      </c>
      <c r="L567">
        <v>906.57941600000004</v>
      </c>
      <c r="M567">
        <v>1083.9239500502099</v>
      </c>
      <c r="N567">
        <v>0.31681927278613597</v>
      </c>
      <c r="O567">
        <v>0.148254015674673</v>
      </c>
      <c r="P567">
        <v>5.7816965149360897E-3</v>
      </c>
      <c r="Q567">
        <v>11487.1293875582</v>
      </c>
      <c r="R567">
        <v>64.486500000000007</v>
      </c>
      <c r="S567">
        <v>59627.695036945697</v>
      </c>
      <c r="T567">
        <v>14.801547610740201</v>
      </c>
      <c r="U567">
        <v>14.058437285323301</v>
      </c>
      <c r="V567">
        <v>8.7829999999999995</v>
      </c>
      <c r="W567">
        <v>103.219790048958</v>
      </c>
      <c r="X567">
        <v>0.11880198834475</v>
      </c>
      <c r="Y567">
        <v>0.17032071199957699</v>
      </c>
      <c r="Z567">
        <v>0.29392258126333998</v>
      </c>
      <c r="AA567">
        <v>209.698010615322</v>
      </c>
      <c r="AB567">
        <v>6.76832653982291</v>
      </c>
      <c r="AC567">
        <v>1.2961026133053899</v>
      </c>
      <c r="AD567">
        <v>2.9824639559955202</v>
      </c>
      <c r="AE567">
        <v>1.0915640082400799</v>
      </c>
      <c r="AF567">
        <v>43.3</v>
      </c>
      <c r="AG567">
        <v>2.1509357170817301E-2</v>
      </c>
      <c r="AH567">
        <v>10.711499999999999</v>
      </c>
      <c r="AI567">
        <v>3.4973265960102702</v>
      </c>
      <c r="AJ567">
        <v>137282.91399999999</v>
      </c>
      <c r="AK567">
        <v>0.55396936369689498</v>
      </c>
      <c r="AL567">
        <v>12451174.660499999</v>
      </c>
      <c r="AM567">
        <v>906.57941600000004</v>
      </c>
    </row>
    <row r="568" spans="1:39" ht="14.5" x14ac:dyDescent="0.35">
      <c r="A568" t="s">
        <v>748</v>
      </c>
      <c r="B568">
        <v>1137592.3</v>
      </c>
      <c r="C568">
        <v>0.47922262943429</v>
      </c>
      <c r="D568">
        <v>990242.45</v>
      </c>
      <c r="E568">
        <v>4.0849634291246798E-3</v>
      </c>
      <c r="F568">
        <v>0.696395906275876</v>
      </c>
      <c r="G568">
        <v>78.263157894736807</v>
      </c>
      <c r="H568">
        <v>34.635778799999997</v>
      </c>
      <c r="I568">
        <v>2.36232145</v>
      </c>
      <c r="J568">
        <v>66.459183550000006</v>
      </c>
      <c r="K568">
        <v>12813.280416535001</v>
      </c>
      <c r="L568">
        <v>1303.58192715</v>
      </c>
      <c r="M568">
        <v>1560.763259863</v>
      </c>
      <c r="N568">
        <v>0.29059402789373801</v>
      </c>
      <c r="O568">
        <v>0.15305309677482401</v>
      </c>
      <c r="P568">
        <v>2.2132009426577598E-3</v>
      </c>
      <c r="Q568">
        <v>10701.918226833501</v>
      </c>
      <c r="R568">
        <v>86.861999999999995</v>
      </c>
      <c r="S568">
        <v>59963.603629895697</v>
      </c>
      <c r="T568">
        <v>14.892588243420599</v>
      </c>
      <c r="U568">
        <v>15.0075053205084</v>
      </c>
      <c r="V568">
        <v>10.4285</v>
      </c>
      <c r="W568">
        <v>125.001862890157</v>
      </c>
      <c r="X568">
        <v>0.114834368747444</v>
      </c>
      <c r="Y568">
        <v>0.16673056879661599</v>
      </c>
      <c r="Z568">
        <v>0.287974267117238</v>
      </c>
      <c r="AA568">
        <v>156.66951631226399</v>
      </c>
      <c r="AB568">
        <v>8.0332589308556894</v>
      </c>
      <c r="AC568">
        <v>1.61269181230814</v>
      </c>
      <c r="AD568">
        <v>3.6222806980606101</v>
      </c>
      <c r="AE568">
        <v>1.25929261139755</v>
      </c>
      <c r="AF568">
        <v>88.4</v>
      </c>
      <c r="AG568">
        <v>2.5745660730576499E-2</v>
      </c>
      <c r="AH568">
        <v>9.4250000000000007</v>
      </c>
      <c r="AI568">
        <v>3.0822945578749601</v>
      </c>
      <c r="AJ568">
        <v>284000.05200000003</v>
      </c>
      <c r="AK568">
        <v>0.56446543874167598</v>
      </c>
      <c r="AL568">
        <v>16703160.7785</v>
      </c>
      <c r="AM568">
        <v>1303.58192715</v>
      </c>
    </row>
    <row r="569" spans="1:39" ht="14.5" x14ac:dyDescent="0.35">
      <c r="A569" t="s">
        <v>749</v>
      </c>
      <c r="B569">
        <v>384227.15</v>
      </c>
      <c r="C569">
        <v>0.50302877013223002</v>
      </c>
      <c r="D569">
        <v>375333.25</v>
      </c>
      <c r="E569">
        <v>1.35699181249843E-3</v>
      </c>
      <c r="F569">
        <v>0.73281591718994998</v>
      </c>
      <c r="G569">
        <v>72.1111111111111</v>
      </c>
      <c r="H569">
        <v>26.775314842105299</v>
      </c>
      <c r="I569">
        <v>0.58199999999999996</v>
      </c>
      <c r="J569">
        <v>62.645924350000001</v>
      </c>
      <c r="K569">
        <v>12231.145366627199</v>
      </c>
      <c r="L569">
        <v>1388.7738875499999</v>
      </c>
      <c r="M569">
        <v>1594.32089764292</v>
      </c>
      <c r="N569">
        <v>0.15414429041984201</v>
      </c>
      <c r="O569">
        <v>0.114456380498641</v>
      </c>
      <c r="P569">
        <v>1.6264040426225802E-2</v>
      </c>
      <c r="Q569">
        <v>10654.2511768571</v>
      </c>
      <c r="R569">
        <v>84.976500000000001</v>
      </c>
      <c r="S569">
        <v>63964.230004766003</v>
      </c>
      <c r="T569">
        <v>15.7502368301825</v>
      </c>
      <c r="U569">
        <v>16.343034692532601</v>
      </c>
      <c r="V569">
        <v>10.980499999999999</v>
      </c>
      <c r="W569">
        <v>126.476379723146</v>
      </c>
      <c r="X569">
        <v>0.11150501106673701</v>
      </c>
      <c r="Y569">
        <v>0.17272739824144701</v>
      </c>
      <c r="Z569">
        <v>0.28770555850242302</v>
      </c>
      <c r="AA569">
        <v>149.14018895141601</v>
      </c>
      <c r="AB569">
        <v>7.8571643379264398</v>
      </c>
      <c r="AC569">
        <v>1.6731191616535199</v>
      </c>
      <c r="AD569">
        <v>3.2980600588059201</v>
      </c>
      <c r="AE569">
        <v>1.2251006570690499</v>
      </c>
      <c r="AF569">
        <v>80.5</v>
      </c>
      <c r="AG569">
        <v>3.9655392220447297E-2</v>
      </c>
      <c r="AH569">
        <v>10.936315789473699</v>
      </c>
      <c r="AI569">
        <v>3.0681660862954501</v>
      </c>
      <c r="AJ569">
        <v>339248.56900000002</v>
      </c>
      <c r="AK569">
        <v>0.59609195698867101</v>
      </c>
      <c r="AL569">
        <v>16986295.300000001</v>
      </c>
      <c r="AM569">
        <v>1388.7738875499999</v>
      </c>
    </row>
    <row r="570" spans="1:39" ht="14.5" x14ac:dyDescent="0.35">
      <c r="A570" t="s">
        <v>750</v>
      </c>
      <c r="B570">
        <v>737890.15</v>
      </c>
      <c r="C570">
        <v>0.471996558250459</v>
      </c>
      <c r="D570">
        <v>699103.45</v>
      </c>
      <c r="E570">
        <v>6.6948307338386597E-3</v>
      </c>
      <c r="F570">
        <v>0.72027621792714402</v>
      </c>
      <c r="G570">
        <v>87</v>
      </c>
      <c r="H570">
        <v>36.627534300000001</v>
      </c>
      <c r="I570">
        <v>2.6165630499999999</v>
      </c>
      <c r="J570">
        <v>36.866528850000002</v>
      </c>
      <c r="K570">
        <v>12903.400009003901</v>
      </c>
      <c r="L570">
        <v>1431.2735184999999</v>
      </c>
      <c r="M570">
        <v>1729.8374464303499</v>
      </c>
      <c r="N570">
        <v>0.30482937045970399</v>
      </c>
      <c r="O570">
        <v>0.15461856957426801</v>
      </c>
      <c r="P570">
        <v>9.780526097255529E-4</v>
      </c>
      <c r="Q570">
        <v>10676.318037634601</v>
      </c>
      <c r="R570">
        <v>92.420500000000004</v>
      </c>
      <c r="S570">
        <v>60705.080663922003</v>
      </c>
      <c r="T570">
        <v>15.068626549304501</v>
      </c>
      <c r="U570">
        <v>15.486537277984899</v>
      </c>
      <c r="V570">
        <v>13.788</v>
      </c>
      <c r="W570">
        <v>103.805738214389</v>
      </c>
      <c r="X570">
        <v>0.115957725366541</v>
      </c>
      <c r="Y570">
        <v>0.164168385016636</v>
      </c>
      <c r="Z570">
        <v>0.298843477651145</v>
      </c>
      <c r="AA570">
        <v>148.39281049689899</v>
      </c>
      <c r="AB570">
        <v>8.7365597858098294</v>
      </c>
      <c r="AC570">
        <v>1.8690035180448099</v>
      </c>
      <c r="AD570">
        <v>3.6708720367699699</v>
      </c>
      <c r="AE570">
        <v>1.4817256294494101</v>
      </c>
      <c r="AF570">
        <v>131</v>
      </c>
      <c r="AG570">
        <v>1.8585022437225599E-2</v>
      </c>
      <c r="AH570">
        <v>6.2610000000000001</v>
      </c>
      <c r="AI570">
        <v>3.36839249187046</v>
      </c>
      <c r="AJ570">
        <v>341103.11300000001</v>
      </c>
      <c r="AK570">
        <v>0.60947450710639395</v>
      </c>
      <c r="AL570">
        <v>18468294.7315</v>
      </c>
      <c r="AM570">
        <v>1431.2735184999999</v>
      </c>
    </row>
    <row r="571" spans="1:39" ht="14.5" x14ac:dyDescent="0.35">
      <c r="A571" t="s">
        <v>751</v>
      </c>
      <c r="B571">
        <v>495005.95</v>
      </c>
      <c r="C571">
        <v>0.592140172866505</v>
      </c>
      <c r="D571">
        <v>518171.55</v>
      </c>
      <c r="E571">
        <v>1.3030301316684101E-3</v>
      </c>
      <c r="F571">
        <v>0.69780726127611703</v>
      </c>
      <c r="G571">
        <v>46.368421052631597</v>
      </c>
      <c r="H571">
        <v>22.597160500000001</v>
      </c>
      <c r="I571">
        <v>0.4</v>
      </c>
      <c r="J571">
        <v>30.157451550000001</v>
      </c>
      <c r="K571">
        <v>14253.725874253199</v>
      </c>
      <c r="L571">
        <v>897.38272759999995</v>
      </c>
      <c r="M571">
        <v>1070.9720190135199</v>
      </c>
      <c r="N571">
        <v>0.27497547647249798</v>
      </c>
      <c r="O571">
        <v>0.160279692795817</v>
      </c>
      <c r="P571">
        <v>1.9993262571460298E-3</v>
      </c>
      <c r="Q571">
        <v>11943.400178915899</v>
      </c>
      <c r="R571">
        <v>64.320499999999996</v>
      </c>
      <c r="S571">
        <v>60849.218942638799</v>
      </c>
      <c r="T571">
        <v>14.9182608966037</v>
      </c>
      <c r="U571">
        <v>13.951737433633101</v>
      </c>
      <c r="V571">
        <v>8.58</v>
      </c>
      <c r="W571">
        <v>104.590061491841</v>
      </c>
      <c r="X571">
        <v>0.114214540887445</v>
      </c>
      <c r="Y571">
        <v>0.181450534200879</v>
      </c>
      <c r="Z571">
        <v>0.301643443415885</v>
      </c>
      <c r="AA571">
        <v>181.27154111273299</v>
      </c>
      <c r="AB571">
        <v>7.7792764121461904</v>
      </c>
      <c r="AC571">
        <v>1.54803641053557</v>
      </c>
      <c r="AD571">
        <v>3.33766824173733</v>
      </c>
      <c r="AE571">
        <v>1.3693826186051501</v>
      </c>
      <c r="AF571">
        <v>117.25</v>
      </c>
      <c r="AG571">
        <v>2.25386542480236E-2</v>
      </c>
      <c r="AH571">
        <v>4.4115000000000002</v>
      </c>
      <c r="AI571">
        <v>3.06355461303523</v>
      </c>
      <c r="AJ571">
        <v>204379.16450000001</v>
      </c>
      <c r="AK571">
        <v>0.61319804405530398</v>
      </c>
      <c r="AL571">
        <v>12791047.4035</v>
      </c>
      <c r="AM571">
        <v>897.38272759999995</v>
      </c>
    </row>
    <row r="572" spans="1:39" ht="14.5" x14ac:dyDescent="0.35">
      <c r="A572" t="s">
        <v>752</v>
      </c>
      <c r="B572">
        <v>463574.9</v>
      </c>
      <c r="C572">
        <v>0.60611103859570803</v>
      </c>
      <c r="D572">
        <v>497472.45</v>
      </c>
      <c r="E572">
        <v>1.7631017359954701E-3</v>
      </c>
      <c r="F572">
        <v>0.71614735221416104</v>
      </c>
      <c r="G572">
        <v>46.052631578947398</v>
      </c>
      <c r="H572">
        <v>20.074859499999999</v>
      </c>
      <c r="I572">
        <v>0.45</v>
      </c>
      <c r="J572">
        <v>21.966523200000001</v>
      </c>
      <c r="K572">
        <v>14567.7086830711</v>
      </c>
      <c r="L572">
        <v>874.80641164999997</v>
      </c>
      <c r="M572">
        <v>1043.0585527819801</v>
      </c>
      <c r="N572">
        <v>0.269879022782537</v>
      </c>
      <c r="O572">
        <v>0.16196380229170901</v>
      </c>
      <c r="P572">
        <v>2.8385262921386601E-3</v>
      </c>
      <c r="Q572">
        <v>12217.842349319901</v>
      </c>
      <c r="R572">
        <v>63.301499999999997</v>
      </c>
      <c r="S572">
        <v>60664.905428781298</v>
      </c>
      <c r="T572">
        <v>14.226361144680601</v>
      </c>
      <c r="U572">
        <v>13.819679022614</v>
      </c>
      <c r="V572">
        <v>9.3625000000000007</v>
      </c>
      <c r="W572">
        <v>93.437266931909207</v>
      </c>
      <c r="X572">
        <v>0.11565179322878</v>
      </c>
      <c r="Y572">
        <v>0.18219827117187701</v>
      </c>
      <c r="Z572">
        <v>0.30196627712926599</v>
      </c>
      <c r="AA572">
        <v>160.97915850249001</v>
      </c>
      <c r="AB572">
        <v>9.02372998588325</v>
      </c>
      <c r="AC572">
        <v>1.7366315818998801</v>
      </c>
      <c r="AD572">
        <v>3.8101472211018499</v>
      </c>
      <c r="AE572">
        <v>1.43906054769893</v>
      </c>
      <c r="AF572">
        <v>126.5</v>
      </c>
      <c r="AG572">
        <v>1.7282668187452901E-2</v>
      </c>
      <c r="AH572">
        <v>4.2610000000000001</v>
      </c>
      <c r="AI572">
        <v>3.1439494068087899</v>
      </c>
      <c r="AJ572">
        <v>187585.239</v>
      </c>
      <c r="AK572">
        <v>0.61790908952505696</v>
      </c>
      <c r="AL572">
        <v>12743924.959000001</v>
      </c>
      <c r="AM572">
        <v>874.80641164999997</v>
      </c>
    </row>
    <row r="573" spans="1:39" ht="14.5" x14ac:dyDescent="0.35">
      <c r="A573" t="s">
        <v>753</v>
      </c>
      <c r="B573">
        <v>893418.05</v>
      </c>
      <c r="C573">
        <v>0.44620154901490999</v>
      </c>
      <c r="D573">
        <v>859047.8</v>
      </c>
      <c r="E573">
        <v>6.6880865763403203E-3</v>
      </c>
      <c r="F573">
        <v>0.73870455327179696</v>
      </c>
      <c r="G573">
        <v>40.9</v>
      </c>
      <c r="H573">
        <v>29.07577075</v>
      </c>
      <c r="I573">
        <v>2.8872748499999998</v>
      </c>
      <c r="J573">
        <v>-19.2139533</v>
      </c>
      <c r="K573">
        <v>15377.938917121401</v>
      </c>
      <c r="L573">
        <v>1279.9049001999999</v>
      </c>
      <c r="M573">
        <v>1827.9175023396699</v>
      </c>
      <c r="N573">
        <v>0.96177811836461002</v>
      </c>
      <c r="O573">
        <v>0.18493845551572799</v>
      </c>
      <c r="P573">
        <v>5.9372352577230904E-4</v>
      </c>
      <c r="Q573">
        <v>10767.6081386645</v>
      </c>
      <c r="R573">
        <v>96.174999999999997</v>
      </c>
      <c r="S573">
        <v>60529.301663634003</v>
      </c>
      <c r="T573">
        <v>14.8942032752794</v>
      </c>
      <c r="U573">
        <v>13.308083183779599</v>
      </c>
      <c r="V573">
        <v>12.791499999999999</v>
      </c>
      <c r="W573">
        <v>100.059015768284</v>
      </c>
      <c r="X573">
        <v>0.10647681824944299</v>
      </c>
      <c r="Y573">
        <v>0.19670536691529</v>
      </c>
      <c r="Z573">
        <v>0.307893138470404</v>
      </c>
      <c r="AA573">
        <v>197.743519819677</v>
      </c>
      <c r="AB573">
        <v>8.0838765587655796</v>
      </c>
      <c r="AC573">
        <v>1.5977043528285499</v>
      </c>
      <c r="AD573">
        <v>4.0213070971173002</v>
      </c>
      <c r="AE573">
        <v>1.30441594702004</v>
      </c>
      <c r="AF573">
        <v>157.05000000000001</v>
      </c>
      <c r="AG573">
        <v>1.7795631725307799E-2</v>
      </c>
      <c r="AH573">
        <v>5.1254999999999997</v>
      </c>
      <c r="AI573">
        <v>3.4695093013247602</v>
      </c>
      <c r="AJ573">
        <v>143758.19450000001</v>
      </c>
      <c r="AK573">
        <v>0.63369682117782899</v>
      </c>
      <c r="AL573">
        <v>19682299.375</v>
      </c>
      <c r="AM573">
        <v>1279.9049001999999</v>
      </c>
    </row>
    <row r="574" spans="1:39" ht="14.5" x14ac:dyDescent="0.35">
      <c r="A574" t="s">
        <v>755</v>
      </c>
      <c r="B574">
        <v>862818.3</v>
      </c>
      <c r="C574">
        <v>0.37959968999265498</v>
      </c>
      <c r="D574">
        <v>722873.35</v>
      </c>
      <c r="E574">
        <v>5.5447380074631599E-3</v>
      </c>
      <c r="F574">
        <v>0.74562204478393601</v>
      </c>
      <c r="G574">
        <v>60.35</v>
      </c>
      <c r="H574">
        <v>46.948093149999998</v>
      </c>
      <c r="I574">
        <v>0.89991434999999997</v>
      </c>
      <c r="J574">
        <v>99.596815250000006</v>
      </c>
      <c r="K574">
        <v>12065.2303948684</v>
      </c>
      <c r="L574">
        <v>1766.3598071500001</v>
      </c>
      <c r="M574">
        <v>2147.0486322638399</v>
      </c>
      <c r="N574">
        <v>0.33300226098840902</v>
      </c>
      <c r="O574">
        <v>0.157860086133811</v>
      </c>
      <c r="P574">
        <v>6.1694195632671497E-3</v>
      </c>
      <c r="Q574">
        <v>9925.9689385932597</v>
      </c>
      <c r="R574">
        <v>110.58750000000001</v>
      </c>
      <c r="S574">
        <v>62535.155894653602</v>
      </c>
      <c r="T574">
        <v>15.040126596586401</v>
      </c>
      <c r="U574">
        <v>15.972508711653701</v>
      </c>
      <c r="V574">
        <v>13.8025</v>
      </c>
      <c r="W574">
        <v>127.97390379641401</v>
      </c>
      <c r="X574">
        <v>0.116833050274947</v>
      </c>
      <c r="Y574">
        <v>0.16258669573406001</v>
      </c>
      <c r="Z574">
        <v>0.28475367637128701</v>
      </c>
      <c r="AA574">
        <v>164.21858039672199</v>
      </c>
      <c r="AB574">
        <v>6.8413005849295896</v>
      </c>
      <c r="AC574">
        <v>1.30888952149677</v>
      </c>
      <c r="AD574">
        <v>3.4622032560517502</v>
      </c>
      <c r="AE574">
        <v>1.0898127574754199</v>
      </c>
      <c r="AF574">
        <v>27.75</v>
      </c>
      <c r="AG574">
        <v>2.2830866037702399E-2</v>
      </c>
      <c r="AH574">
        <v>35.219499999999996</v>
      </c>
      <c r="AI574">
        <v>3.0354132238272298</v>
      </c>
      <c r="AJ574">
        <v>366436.04700000002</v>
      </c>
      <c r="AK574">
        <v>0.58362857407794899</v>
      </c>
      <c r="AL574">
        <v>21311538.033500001</v>
      </c>
      <c r="AM574">
        <v>1766.3598071500001</v>
      </c>
    </row>
    <row r="575" spans="1:39" ht="14.5" x14ac:dyDescent="0.35">
      <c r="A575" t="s">
        <v>756</v>
      </c>
      <c r="B575">
        <v>1443451.75</v>
      </c>
      <c r="C575">
        <v>0.36510363563337001</v>
      </c>
      <c r="D575">
        <v>1488889.4</v>
      </c>
      <c r="E575">
        <v>2.8989254471166602E-3</v>
      </c>
      <c r="F575">
        <v>0.792109725548091</v>
      </c>
      <c r="G575">
        <v>106.5</v>
      </c>
      <c r="H575">
        <v>50.324839750000002</v>
      </c>
      <c r="I575">
        <v>0.50649999999999995</v>
      </c>
      <c r="J575">
        <v>-14.826275450000001</v>
      </c>
      <c r="K575">
        <v>14046.8300008638</v>
      </c>
      <c r="L575">
        <v>3841.2499654500002</v>
      </c>
      <c r="M575">
        <v>4508.9273372826601</v>
      </c>
      <c r="N575">
        <v>8.4487374778793006E-2</v>
      </c>
      <c r="O575">
        <v>0.118751311709172</v>
      </c>
      <c r="P575">
        <v>2.1531809422433799E-2</v>
      </c>
      <c r="Q575">
        <v>11966.7897083518</v>
      </c>
      <c r="R575">
        <v>240.4915</v>
      </c>
      <c r="S575">
        <v>78072.5546828058</v>
      </c>
      <c r="T575">
        <v>15.6797641496685</v>
      </c>
      <c r="U575">
        <v>15.972497844830301</v>
      </c>
      <c r="V575">
        <v>23.492999999999999</v>
      </c>
      <c r="W575">
        <v>163.506149297663</v>
      </c>
      <c r="X575">
        <v>0.116023754971183</v>
      </c>
      <c r="Y575">
        <v>0.14461384094749799</v>
      </c>
      <c r="Z575">
        <v>0.26586355458155497</v>
      </c>
      <c r="AA575">
        <v>163.77852408943701</v>
      </c>
      <c r="AB575">
        <v>7.4055520797692997</v>
      </c>
      <c r="AC575">
        <v>1.2611974796310801</v>
      </c>
      <c r="AD575">
        <v>3.1850793413120102</v>
      </c>
      <c r="AE575">
        <v>0.98668435113536401</v>
      </c>
      <c r="AF575">
        <v>24.85</v>
      </c>
      <c r="AG575">
        <v>9.2788223630290004E-2</v>
      </c>
      <c r="AH575">
        <v>97.258421052631604</v>
      </c>
      <c r="AI575">
        <v>3.3061962831831102</v>
      </c>
      <c r="AJ575">
        <v>856243.11300000001</v>
      </c>
      <c r="AK575">
        <v>0.51526174668895797</v>
      </c>
      <c r="AL575">
        <v>53957385.255500004</v>
      </c>
      <c r="AM575">
        <v>3841.2499654500002</v>
      </c>
    </row>
    <row r="576" spans="1:39" ht="14.5" x14ac:dyDescent="0.35">
      <c r="A576" t="s">
        <v>757</v>
      </c>
      <c r="B576">
        <v>2574025</v>
      </c>
      <c r="C576">
        <v>0.364157678261121</v>
      </c>
      <c r="D576">
        <v>2324630.75</v>
      </c>
      <c r="E576">
        <v>3.5557312469973201E-3</v>
      </c>
      <c r="F576">
        <v>0.80380827231114704</v>
      </c>
      <c r="G576">
        <v>140.94999999999999</v>
      </c>
      <c r="H576">
        <v>95.209344950000002</v>
      </c>
      <c r="I576">
        <v>8.1902618999999994</v>
      </c>
      <c r="J576">
        <v>-11.02878235</v>
      </c>
      <c r="K576">
        <v>13482.5197094833</v>
      </c>
      <c r="L576">
        <v>5116.9189072999998</v>
      </c>
      <c r="M576">
        <v>6064.5995734982298</v>
      </c>
      <c r="N576">
        <v>0.14565394087772701</v>
      </c>
      <c r="O576">
        <v>0.12465941603842599</v>
      </c>
      <c r="P576">
        <v>2.39510708729734E-2</v>
      </c>
      <c r="Q576">
        <v>11375.6826289036</v>
      </c>
      <c r="R576">
        <v>311.339</v>
      </c>
      <c r="S576">
        <v>77034.414700695997</v>
      </c>
      <c r="T576">
        <v>15.344688587038601</v>
      </c>
      <c r="U576">
        <v>16.435200560482301</v>
      </c>
      <c r="V576">
        <v>30.414000000000001</v>
      </c>
      <c r="W576">
        <v>168.24222092786201</v>
      </c>
      <c r="X576">
        <v>0.116489520454457</v>
      </c>
      <c r="Y576">
        <v>0.152036775064086</v>
      </c>
      <c r="Z576">
        <v>0.27571002394132299</v>
      </c>
      <c r="AA576">
        <v>143.73948724313399</v>
      </c>
      <c r="AB576">
        <v>7.5176473871701202</v>
      </c>
      <c r="AC576">
        <v>1.3906459957419599</v>
      </c>
      <c r="AD576">
        <v>3.8799416732732501</v>
      </c>
      <c r="AE576">
        <v>0.95082170270765598</v>
      </c>
      <c r="AF576">
        <v>26.25</v>
      </c>
      <c r="AG576">
        <v>0.100729339446523</v>
      </c>
      <c r="AH576">
        <v>108.45099999999999</v>
      </c>
      <c r="AI576">
        <v>2.8899663890185998</v>
      </c>
      <c r="AJ576">
        <v>1269089.702</v>
      </c>
      <c r="AK576">
        <v>0.58170357082531898</v>
      </c>
      <c r="AL576">
        <v>68988960.019500002</v>
      </c>
      <c r="AM576">
        <v>5116.9189072999998</v>
      </c>
    </row>
    <row r="577" spans="1:39" ht="14.5" x14ac:dyDescent="0.35">
      <c r="A577" t="s">
        <v>758</v>
      </c>
      <c r="B577">
        <v>1294419.8</v>
      </c>
      <c r="C577">
        <v>0.46919707455666698</v>
      </c>
      <c r="D577">
        <v>1352026.4</v>
      </c>
      <c r="E577">
        <v>1.8547591456010201E-3</v>
      </c>
      <c r="F577">
        <v>0.80052321376861801</v>
      </c>
      <c r="G577">
        <v>144.80000000000001</v>
      </c>
      <c r="H577">
        <v>70.775483850000001</v>
      </c>
      <c r="I577">
        <v>2.8184999999999998</v>
      </c>
      <c r="J577">
        <v>-31.682042750000001</v>
      </c>
      <c r="K577">
        <v>12679.057288275</v>
      </c>
      <c r="L577">
        <v>3447.3403285999998</v>
      </c>
      <c r="M577">
        <v>4064.2675434870198</v>
      </c>
      <c r="N577">
        <v>0.154943971347593</v>
      </c>
      <c r="O577">
        <v>0.13087087576097201</v>
      </c>
      <c r="P577">
        <v>1.4044312886178601E-2</v>
      </c>
      <c r="Q577">
        <v>10754.4656080881</v>
      </c>
      <c r="R577">
        <v>203.91050000000001</v>
      </c>
      <c r="S577">
        <v>72890.673641131798</v>
      </c>
      <c r="T577">
        <v>15.4866963692404</v>
      </c>
      <c r="U577">
        <v>16.906144257407</v>
      </c>
      <c r="V577">
        <v>22.613499999999998</v>
      </c>
      <c r="W577">
        <v>152.44611973378699</v>
      </c>
      <c r="X577">
        <v>0.11902363787018901</v>
      </c>
      <c r="Y577">
        <v>0.14742064470732999</v>
      </c>
      <c r="Z577">
        <v>0.27173788967051699</v>
      </c>
      <c r="AA577">
        <v>174.57414778784101</v>
      </c>
      <c r="AB577">
        <v>6.9559050732241499</v>
      </c>
      <c r="AC577">
        <v>1.2092551084923699</v>
      </c>
      <c r="AD577">
        <v>2.86176936906848</v>
      </c>
      <c r="AE577">
        <v>1.04903499903509</v>
      </c>
      <c r="AF577">
        <v>56.85</v>
      </c>
      <c r="AG577">
        <v>8.7020272523958594E-2</v>
      </c>
      <c r="AH577">
        <v>39.714500000000001</v>
      </c>
      <c r="AI577">
        <v>3.2416197689119199</v>
      </c>
      <c r="AJ577">
        <v>707055.48499999999</v>
      </c>
      <c r="AK577">
        <v>0.54457981095439301</v>
      </c>
      <c r="AL577">
        <v>43709025.5185</v>
      </c>
      <c r="AM577">
        <v>3447.3403285999998</v>
      </c>
    </row>
    <row r="578" spans="1:39" ht="14.5" x14ac:dyDescent="0.35">
      <c r="A578" t="s">
        <v>759</v>
      </c>
      <c r="B578">
        <v>2890525.45</v>
      </c>
      <c r="C578">
        <v>0.40301848824842701</v>
      </c>
      <c r="D578">
        <v>2356213.0499999998</v>
      </c>
      <c r="E578">
        <v>3.1403081118887501E-3</v>
      </c>
      <c r="F578">
        <v>0.80555088552516296</v>
      </c>
      <c r="G578">
        <v>178.1</v>
      </c>
      <c r="H578">
        <v>124.44185969999999</v>
      </c>
      <c r="I578">
        <v>2.2103548000000002</v>
      </c>
      <c r="J578">
        <v>-23.66558895</v>
      </c>
      <c r="K578">
        <v>14176.353730418799</v>
      </c>
      <c r="L578">
        <v>7329.9161068499998</v>
      </c>
      <c r="M578">
        <v>8835.2565021589107</v>
      </c>
      <c r="N578">
        <v>0.13304673822100499</v>
      </c>
      <c r="O578">
        <v>0.13205347183925301</v>
      </c>
      <c r="P578">
        <v>5.3674235416191401E-2</v>
      </c>
      <c r="Q578">
        <v>11761.003601831901</v>
      </c>
      <c r="R578">
        <v>441.11599999999999</v>
      </c>
      <c r="S578">
        <v>80360.998813237398</v>
      </c>
      <c r="T578">
        <v>15.4013910173288</v>
      </c>
      <c r="U578">
        <v>16.616754111957</v>
      </c>
      <c r="V578">
        <v>44.157499999999999</v>
      </c>
      <c r="W578">
        <v>165.99481643775101</v>
      </c>
      <c r="X578">
        <v>0.11542883261047999</v>
      </c>
      <c r="Y578">
        <v>0.14689844748772901</v>
      </c>
      <c r="Z578">
        <v>0.26700470180723401</v>
      </c>
      <c r="AA578">
        <v>152.692804895005</v>
      </c>
      <c r="AB578">
        <v>7.0614474925494202</v>
      </c>
      <c r="AC578">
        <v>1.2636558827356901</v>
      </c>
      <c r="AD578">
        <v>3.5843522268011299</v>
      </c>
      <c r="AE578">
        <v>0.90972561652105699</v>
      </c>
      <c r="AF578">
        <v>29.85</v>
      </c>
      <c r="AG578">
        <v>7.9792227607436705E-2</v>
      </c>
      <c r="AH578">
        <v>127.73350000000001</v>
      </c>
      <c r="AI578">
        <v>3.1139105654972101</v>
      </c>
      <c r="AJ578">
        <v>1573043.6310000001</v>
      </c>
      <c r="AK578">
        <v>0.53608602039569897</v>
      </c>
      <c r="AL578">
        <v>103911483.545</v>
      </c>
      <c r="AM578">
        <v>7329.9161068499998</v>
      </c>
    </row>
    <row r="579" spans="1:39" ht="14.5" x14ac:dyDescent="0.35">
      <c r="A579" t="s">
        <v>760</v>
      </c>
      <c r="B579">
        <v>1069088.55</v>
      </c>
      <c r="C579">
        <v>0.55753955991386295</v>
      </c>
      <c r="D579">
        <v>1061060.3500000001</v>
      </c>
      <c r="E579">
        <v>3.2088270439059499E-4</v>
      </c>
      <c r="F579">
        <v>0.72681523491834699</v>
      </c>
      <c r="G579">
        <v>73.789473684210506</v>
      </c>
      <c r="H579">
        <v>37.091489950000003</v>
      </c>
      <c r="I579">
        <v>0.89800000000000002</v>
      </c>
      <c r="J579">
        <v>73.276816299999993</v>
      </c>
      <c r="K579">
        <v>12271.8585187116</v>
      </c>
      <c r="L579">
        <v>1531.2868133500001</v>
      </c>
      <c r="M579">
        <v>1767.91460302678</v>
      </c>
      <c r="N579">
        <v>0.19735511927962099</v>
      </c>
      <c r="O579">
        <v>0.119035503088563</v>
      </c>
      <c r="P579">
        <v>1.5839318694933598E-2</v>
      </c>
      <c r="Q579">
        <v>10629.322871606701</v>
      </c>
      <c r="R579">
        <v>94.218500000000006</v>
      </c>
      <c r="S579">
        <v>64134.773855453001</v>
      </c>
      <c r="T579">
        <v>16.0913196452926</v>
      </c>
      <c r="U579">
        <v>16.252506815009799</v>
      </c>
      <c r="V579">
        <v>11.422000000000001</v>
      </c>
      <c r="W579">
        <v>134.064683361058</v>
      </c>
      <c r="X579">
        <v>0.113899832245018</v>
      </c>
      <c r="Y579">
        <v>0.160591086032492</v>
      </c>
      <c r="Z579">
        <v>0.28014518955520701</v>
      </c>
      <c r="AA579">
        <v>129.485474746709</v>
      </c>
      <c r="AB579">
        <v>10.376800630827001</v>
      </c>
      <c r="AC579">
        <v>1.5930853129472899</v>
      </c>
      <c r="AD579">
        <v>3.9986205324405901</v>
      </c>
      <c r="AE579">
        <v>1.12445789693569</v>
      </c>
      <c r="AF579">
        <v>57.9</v>
      </c>
      <c r="AG579">
        <v>3.65088105641257E-2</v>
      </c>
      <c r="AH579">
        <v>14.734210526315801</v>
      </c>
      <c r="AI579">
        <v>3.0295676691686499</v>
      </c>
      <c r="AJ579">
        <v>363719.679</v>
      </c>
      <c r="AK579">
        <v>0.58525069167550403</v>
      </c>
      <c r="AL579">
        <v>18791735.125</v>
      </c>
      <c r="AM579">
        <v>1531.2868133500001</v>
      </c>
    </row>
    <row r="580" spans="1:39" ht="14.5" x14ac:dyDescent="0.35">
      <c r="A580" t="s">
        <v>761</v>
      </c>
      <c r="B580">
        <v>410539.15</v>
      </c>
      <c r="C580">
        <v>0.52411397832635098</v>
      </c>
      <c r="D580">
        <v>511929.65</v>
      </c>
      <c r="E580">
        <v>1.7277420837400699E-2</v>
      </c>
      <c r="F580">
        <v>0.69341010862983199</v>
      </c>
      <c r="G580">
        <v>46.1</v>
      </c>
      <c r="H580">
        <v>21.410410649999999</v>
      </c>
      <c r="I580">
        <v>0.05</v>
      </c>
      <c r="J580">
        <v>36.942467499999999</v>
      </c>
      <c r="K580">
        <v>14261.2909109757</v>
      </c>
      <c r="L580">
        <v>913.38863264999998</v>
      </c>
      <c r="M580">
        <v>1096.78704624445</v>
      </c>
      <c r="N580">
        <v>0.36792367951306998</v>
      </c>
      <c r="O580">
        <v>0.14500337410127501</v>
      </c>
      <c r="P580">
        <v>1.20042379640622E-3</v>
      </c>
      <c r="Q580">
        <v>11876.599974081701</v>
      </c>
      <c r="R580">
        <v>65.988</v>
      </c>
      <c r="S580">
        <v>58838.548342122798</v>
      </c>
      <c r="T580">
        <v>15.9021337212827</v>
      </c>
      <c r="U580">
        <v>13.841738386524799</v>
      </c>
      <c r="V580">
        <v>9.6905000000000001</v>
      </c>
      <c r="W580">
        <v>94.256089226562096</v>
      </c>
      <c r="X580">
        <v>0.11324720317138701</v>
      </c>
      <c r="Y580">
        <v>0.195463935387998</v>
      </c>
      <c r="Z580">
        <v>0.31319599273016102</v>
      </c>
      <c r="AA580">
        <v>202.219015430616</v>
      </c>
      <c r="AB580">
        <v>8.3316454981753303</v>
      </c>
      <c r="AC580">
        <v>1.4049610634930201</v>
      </c>
      <c r="AD580">
        <v>3.26338673573553</v>
      </c>
      <c r="AE580">
        <v>1.44407467716715</v>
      </c>
      <c r="AF580">
        <v>124.35</v>
      </c>
      <c r="AG580">
        <v>1.2937153610067E-2</v>
      </c>
      <c r="AH580">
        <v>4.3795000000000002</v>
      </c>
      <c r="AI580">
        <v>3.7068717738046901</v>
      </c>
      <c r="AJ580">
        <v>209207.99400000001</v>
      </c>
      <c r="AK580">
        <v>0.600690819935908</v>
      </c>
      <c r="AL580">
        <v>13026101.005000001</v>
      </c>
      <c r="AM580">
        <v>913.38863264999998</v>
      </c>
    </row>
    <row r="581" spans="1:39" ht="14.5" x14ac:dyDescent="0.35">
      <c r="A581" t="s">
        <v>762</v>
      </c>
      <c r="B581">
        <v>38882.9</v>
      </c>
      <c r="C581">
        <v>0.60890510211469795</v>
      </c>
      <c r="D581">
        <v>66407.45</v>
      </c>
      <c r="E581">
        <v>8.8378145573792307E-3</v>
      </c>
      <c r="F581">
        <v>0.69517655902328401</v>
      </c>
      <c r="G581">
        <v>31.4</v>
      </c>
      <c r="H581">
        <v>17.581526650000001</v>
      </c>
      <c r="I581">
        <v>0.1</v>
      </c>
      <c r="J581">
        <v>42.598337149999999</v>
      </c>
      <c r="K581">
        <v>14656.8952179711</v>
      </c>
      <c r="L581">
        <v>761.99303010000006</v>
      </c>
      <c r="M581">
        <v>917.64086603223302</v>
      </c>
      <c r="N581">
        <v>0.36956666685395201</v>
      </c>
      <c r="O581">
        <v>0.15454481445131499</v>
      </c>
      <c r="P581">
        <v>1.4870794813586299E-3</v>
      </c>
      <c r="Q581">
        <v>12170.831108787699</v>
      </c>
      <c r="R581">
        <v>56.2455</v>
      </c>
      <c r="S581">
        <v>57336.371629730398</v>
      </c>
      <c r="T581">
        <v>14.9523072956948</v>
      </c>
      <c r="U581">
        <v>13.5476265674587</v>
      </c>
      <c r="V581">
        <v>8.1519999999999992</v>
      </c>
      <c r="W581">
        <v>93.473139119234503</v>
      </c>
      <c r="X581">
        <v>0.11344575517033</v>
      </c>
      <c r="Y581">
        <v>0.19326127727189499</v>
      </c>
      <c r="Z581">
        <v>0.31272954097207101</v>
      </c>
      <c r="AA581">
        <v>204.00048800918799</v>
      </c>
      <c r="AB581">
        <v>8.3677824074386802</v>
      </c>
      <c r="AC581">
        <v>1.3177056802980101</v>
      </c>
      <c r="AD581">
        <v>3.3033734981612701</v>
      </c>
      <c r="AE581">
        <v>1.5027152634266501</v>
      </c>
      <c r="AF581">
        <v>111.8</v>
      </c>
      <c r="AG581">
        <v>1.0995229059341E-2</v>
      </c>
      <c r="AH581">
        <v>3.9615</v>
      </c>
      <c r="AI581">
        <v>3.07394836808554</v>
      </c>
      <c r="AJ581">
        <v>160605.01199999999</v>
      </c>
      <c r="AK581">
        <v>0.61834409276296698</v>
      </c>
      <c r="AL581">
        <v>11168451.999</v>
      </c>
      <c r="AM581">
        <v>761.99303010000006</v>
      </c>
    </row>
    <row r="582" spans="1:39" ht="14.5" x14ac:dyDescent="0.35">
      <c r="A582" t="s">
        <v>763</v>
      </c>
      <c r="B582">
        <v>831617.6</v>
      </c>
      <c r="C582">
        <v>0.49861263536698902</v>
      </c>
      <c r="D582">
        <v>692837.85</v>
      </c>
      <c r="E582">
        <v>1.2071621002838801E-3</v>
      </c>
      <c r="F582">
        <v>0.73710912627244796</v>
      </c>
      <c r="G582">
        <v>100.944444444444</v>
      </c>
      <c r="H582">
        <v>44.146627049999999</v>
      </c>
      <c r="I582">
        <v>0.87856305000000001</v>
      </c>
      <c r="J582">
        <v>50.510804200000003</v>
      </c>
      <c r="K582">
        <v>13196.563385117401</v>
      </c>
      <c r="L582">
        <v>1503.1163096499999</v>
      </c>
      <c r="M582">
        <v>1814.73105237661</v>
      </c>
      <c r="N582">
        <v>0.31760439916400202</v>
      </c>
      <c r="O582">
        <v>0.15750372069020099</v>
      </c>
      <c r="P582">
        <v>1.8081283082031401E-3</v>
      </c>
      <c r="Q582">
        <v>10930.528592389701</v>
      </c>
      <c r="R582">
        <v>101.256</v>
      </c>
      <c r="S582">
        <v>60714.858635537603</v>
      </c>
      <c r="T582">
        <v>15.092932764478199</v>
      </c>
      <c r="U582">
        <v>14.8447134950028</v>
      </c>
      <c r="V582">
        <v>14.807499999999999</v>
      </c>
      <c r="W582">
        <v>101.510471696775</v>
      </c>
      <c r="X582">
        <v>0.11661112900589</v>
      </c>
      <c r="Y582">
        <v>0.16695395189131801</v>
      </c>
      <c r="Z582">
        <v>0.28760046343443901</v>
      </c>
      <c r="AA582">
        <v>169.224728896215</v>
      </c>
      <c r="AB582">
        <v>7.5601350876665396</v>
      </c>
      <c r="AC582">
        <v>1.6056153464055201</v>
      </c>
      <c r="AD582">
        <v>3.4764056435559301</v>
      </c>
      <c r="AE582">
        <v>1.4411619159523199</v>
      </c>
      <c r="AF582">
        <v>135.85</v>
      </c>
      <c r="AG582">
        <v>1.7110697459306799E-2</v>
      </c>
      <c r="AH582">
        <v>6.4455</v>
      </c>
      <c r="AI582">
        <v>3.6439601706551601</v>
      </c>
      <c r="AJ582">
        <v>310242.89750000002</v>
      </c>
      <c r="AK582">
        <v>0.607243982034809</v>
      </c>
      <c r="AL582">
        <v>19835969.655499998</v>
      </c>
      <c r="AM582">
        <v>1503.1163096499999</v>
      </c>
    </row>
    <row r="583" spans="1:39" ht="14.5" x14ac:dyDescent="0.35">
      <c r="A583" t="s">
        <v>764</v>
      </c>
      <c r="B583">
        <v>346111.7</v>
      </c>
      <c r="C583">
        <v>0.60971047158286495</v>
      </c>
      <c r="D583">
        <v>340512.55</v>
      </c>
      <c r="E583">
        <v>6.8442439386516701E-3</v>
      </c>
      <c r="F583">
        <v>0.67920319666055395</v>
      </c>
      <c r="G583">
        <v>41.3</v>
      </c>
      <c r="H583">
        <v>18.567719499999999</v>
      </c>
      <c r="I583">
        <v>0.75</v>
      </c>
      <c r="J583">
        <v>51.884881149999998</v>
      </c>
      <c r="K583">
        <v>14001.922711192999</v>
      </c>
      <c r="L583">
        <v>727.27521694999996</v>
      </c>
      <c r="M583">
        <v>852.17514939635805</v>
      </c>
      <c r="N583">
        <v>0.27720681621117299</v>
      </c>
      <c r="O583">
        <v>0.139218766692776</v>
      </c>
      <c r="P583">
        <v>7.7414400611798496E-4</v>
      </c>
      <c r="Q583">
        <v>11949.716422396699</v>
      </c>
      <c r="R583">
        <v>53.533999999999999</v>
      </c>
      <c r="S583">
        <v>59632.0680875705</v>
      </c>
      <c r="T583">
        <v>16.2298726043262</v>
      </c>
      <c r="U583">
        <v>13.5852956429559</v>
      </c>
      <c r="V583">
        <v>6.2210000000000001</v>
      </c>
      <c r="W583">
        <v>116.90648078283201</v>
      </c>
      <c r="X583">
        <v>0.11493808410779099</v>
      </c>
      <c r="Y583">
        <v>0.175155904863391</v>
      </c>
      <c r="Z583">
        <v>0.29370132689130801</v>
      </c>
      <c r="AA583">
        <v>181.926727209098</v>
      </c>
      <c r="AB583">
        <v>7.9788364819803101</v>
      </c>
      <c r="AC583">
        <v>1.54900784365297</v>
      </c>
      <c r="AD583">
        <v>3.5478073974308999</v>
      </c>
      <c r="AE583">
        <v>1.3163927572634899</v>
      </c>
      <c r="AF583">
        <v>94.7</v>
      </c>
      <c r="AG583">
        <v>1.40747114944166E-2</v>
      </c>
      <c r="AH583">
        <v>4.1574999999999998</v>
      </c>
      <c r="AI583">
        <v>3.2243042368772499</v>
      </c>
      <c r="AJ583">
        <v>156666.40150000001</v>
      </c>
      <c r="AK583">
        <v>0.62730340810387797</v>
      </c>
      <c r="AL583">
        <v>10183251.377499999</v>
      </c>
      <c r="AM583">
        <v>727.27521694999996</v>
      </c>
    </row>
    <row r="584" spans="1:39" ht="14.5" x14ac:dyDescent="0.35">
      <c r="A584" t="s">
        <v>765</v>
      </c>
      <c r="B584">
        <v>822562</v>
      </c>
      <c r="C584">
        <v>0.43191170373047</v>
      </c>
      <c r="D584">
        <v>664342.25</v>
      </c>
      <c r="E584">
        <v>1.5631544170633799E-3</v>
      </c>
      <c r="F584">
        <v>0.74655699073708903</v>
      </c>
      <c r="G584">
        <v>44.95</v>
      </c>
      <c r="H584">
        <v>43.330710850000003</v>
      </c>
      <c r="I584">
        <v>0.79797684999999996</v>
      </c>
      <c r="J584">
        <v>54.826182950000003</v>
      </c>
      <c r="K584">
        <v>12144.860688409</v>
      </c>
      <c r="L584">
        <v>1285.6790648000001</v>
      </c>
      <c r="M584">
        <v>1509.7426005637401</v>
      </c>
      <c r="N584">
        <v>0.264525006559786</v>
      </c>
      <c r="O584">
        <v>0.13595998864397199</v>
      </c>
      <c r="P584">
        <v>5.0086234397864497E-3</v>
      </c>
      <c r="Q584">
        <v>10342.4207054697</v>
      </c>
      <c r="R584">
        <v>84.061999999999998</v>
      </c>
      <c r="S584">
        <v>60669.3510623111</v>
      </c>
      <c r="T584">
        <v>14.4672979467536</v>
      </c>
      <c r="U584">
        <v>15.2944144179296</v>
      </c>
      <c r="V584">
        <v>9.5485000000000007</v>
      </c>
      <c r="W584">
        <v>134.64722886317199</v>
      </c>
      <c r="X584">
        <v>0.115609265038443</v>
      </c>
      <c r="Y584">
        <v>0.159073883002672</v>
      </c>
      <c r="Z584">
        <v>0.28019725960528802</v>
      </c>
      <c r="AA584">
        <v>154.43760844848799</v>
      </c>
      <c r="AB584">
        <v>8.3445883428049896</v>
      </c>
      <c r="AC584">
        <v>1.32874698323707</v>
      </c>
      <c r="AD584">
        <v>3.8234341262870299</v>
      </c>
      <c r="AE584">
        <v>1.05099189042496</v>
      </c>
      <c r="AF584">
        <v>33.5</v>
      </c>
      <c r="AG584">
        <v>1.7475757020015199E-2</v>
      </c>
      <c r="AH584">
        <v>19.822631578947401</v>
      </c>
      <c r="AI584">
        <v>3.1986727528033998</v>
      </c>
      <c r="AJ584">
        <v>257232.70749999999</v>
      </c>
      <c r="AK584">
        <v>0.56571250332629797</v>
      </c>
      <c r="AL584">
        <v>15614393.131999999</v>
      </c>
      <c r="AM584">
        <v>1285.6790648000001</v>
      </c>
    </row>
    <row r="585" spans="1:39" ht="14.5" x14ac:dyDescent="0.35">
      <c r="A585" t="s">
        <v>766</v>
      </c>
      <c r="B585">
        <v>347678.15</v>
      </c>
      <c r="C585">
        <v>0.31355424023817302</v>
      </c>
      <c r="D585">
        <v>293582.34999999998</v>
      </c>
      <c r="E585">
        <v>2.9404002772153701E-3</v>
      </c>
      <c r="F585">
        <v>0.72453677836243102</v>
      </c>
      <c r="G585">
        <v>47.45</v>
      </c>
      <c r="H585">
        <v>33.757769400000001</v>
      </c>
      <c r="I585">
        <v>6.2565</v>
      </c>
      <c r="J585">
        <v>51.162110349999999</v>
      </c>
      <c r="K585">
        <v>13081.0738700519</v>
      </c>
      <c r="L585">
        <v>1112.42170865</v>
      </c>
      <c r="M585">
        <v>1306.20833641076</v>
      </c>
      <c r="N585">
        <v>0.26297125799982002</v>
      </c>
      <c r="O585">
        <v>0.14181298056601899</v>
      </c>
      <c r="P585">
        <v>6.0954139489320198E-3</v>
      </c>
      <c r="Q585">
        <v>11140.390196471701</v>
      </c>
      <c r="R585">
        <v>75.872500000000002</v>
      </c>
      <c r="S585">
        <v>62353.383551352599</v>
      </c>
      <c r="T585">
        <v>16.877656594945499</v>
      </c>
      <c r="U585">
        <v>14.6617247177831</v>
      </c>
      <c r="V585">
        <v>10.896000000000001</v>
      </c>
      <c r="W585">
        <v>102.09450336362001</v>
      </c>
      <c r="X585">
        <v>0.11923821543870999</v>
      </c>
      <c r="Y585">
        <v>0.15760363569428601</v>
      </c>
      <c r="Z585">
        <v>0.28261737880041199</v>
      </c>
      <c r="AA585">
        <v>164.71446806118601</v>
      </c>
      <c r="AB585">
        <v>7.2026555849020903</v>
      </c>
      <c r="AC585">
        <v>1.5777516775867999</v>
      </c>
      <c r="AD585">
        <v>3.2924063652654501</v>
      </c>
      <c r="AE585">
        <v>1.2279419414472601</v>
      </c>
      <c r="AF585">
        <v>57.4</v>
      </c>
      <c r="AG585">
        <v>2.61797632110022E-2</v>
      </c>
      <c r="AH585">
        <v>10.932499999999999</v>
      </c>
      <c r="AI585">
        <v>3.1430710831055899</v>
      </c>
      <c r="AJ585">
        <v>222882.95199999999</v>
      </c>
      <c r="AK585">
        <v>0.55980319098407105</v>
      </c>
      <c r="AL585">
        <v>14551670.545499999</v>
      </c>
      <c r="AM585">
        <v>1112.42170865</v>
      </c>
    </row>
    <row r="586" spans="1:39" ht="14.5" x14ac:dyDescent="0.35">
      <c r="A586" t="s">
        <v>767</v>
      </c>
      <c r="B586">
        <v>654064.80000000005</v>
      </c>
      <c r="C586">
        <v>0.35093924808733301</v>
      </c>
      <c r="D586">
        <v>521858.45</v>
      </c>
      <c r="E586">
        <v>3.1501260230553702E-3</v>
      </c>
      <c r="F586">
        <v>0.69333653269884099</v>
      </c>
      <c r="G586">
        <v>65.368421052631604</v>
      </c>
      <c r="H586">
        <v>37.539178049999997</v>
      </c>
      <c r="I586">
        <v>3.3214999999999999</v>
      </c>
      <c r="J586">
        <v>57.889797899999998</v>
      </c>
      <c r="K586">
        <v>13127.606995382201</v>
      </c>
      <c r="L586">
        <v>1196.1237143999999</v>
      </c>
      <c r="M586">
        <v>1397.43358392711</v>
      </c>
      <c r="N586">
        <v>0.25250172466608201</v>
      </c>
      <c r="O586">
        <v>0.137730242044936</v>
      </c>
      <c r="P586">
        <v>4.0402898895990696E-3</v>
      </c>
      <c r="Q586">
        <v>11236.485383708199</v>
      </c>
      <c r="R586">
        <v>75.977500000000006</v>
      </c>
      <c r="S586">
        <v>64107.476121220097</v>
      </c>
      <c r="T586">
        <v>16.8799973676417</v>
      </c>
      <c r="U586">
        <v>15.7431307215952</v>
      </c>
      <c r="V586">
        <v>11.6945</v>
      </c>
      <c r="W586">
        <v>102.280876856642</v>
      </c>
      <c r="X586">
        <v>0.119005638720297</v>
      </c>
      <c r="Y586">
        <v>0.15930914428985599</v>
      </c>
      <c r="Z586">
        <v>0.28460145924668501</v>
      </c>
      <c r="AA586">
        <v>160.664317316373</v>
      </c>
      <c r="AB586">
        <v>7.5664742858570104</v>
      </c>
      <c r="AC586">
        <v>1.5725767375883599</v>
      </c>
      <c r="AD586">
        <v>3.5159324472978701</v>
      </c>
      <c r="AE586">
        <v>1.1919536884070201</v>
      </c>
      <c r="AF586">
        <v>72.45</v>
      </c>
      <c r="AG586">
        <v>2.86052420657955E-2</v>
      </c>
      <c r="AH586">
        <v>8.9384210526315808</v>
      </c>
      <c r="AI586">
        <v>3.1097356320862</v>
      </c>
      <c r="AJ586">
        <v>279823.80900000001</v>
      </c>
      <c r="AK586">
        <v>0.57036486797409902</v>
      </c>
      <c r="AL586">
        <v>15702242.0405</v>
      </c>
      <c r="AM586">
        <v>1196.1237143999999</v>
      </c>
    </row>
    <row r="587" spans="1:39" ht="14.5" x14ac:dyDescent="0.35">
      <c r="A587" t="s">
        <v>768</v>
      </c>
      <c r="B587">
        <v>830539.65</v>
      </c>
      <c r="C587">
        <v>0.36911880078873999</v>
      </c>
      <c r="D587">
        <v>656930.55000000005</v>
      </c>
      <c r="E587">
        <v>4.3511862837803898E-3</v>
      </c>
      <c r="F587">
        <v>0.71382316147980795</v>
      </c>
      <c r="G587">
        <v>81.3888888888889</v>
      </c>
      <c r="H587">
        <v>48.9459181</v>
      </c>
      <c r="I587">
        <v>1.0235000000000001</v>
      </c>
      <c r="J587">
        <v>52.7800686</v>
      </c>
      <c r="K587">
        <v>13216.985372586199</v>
      </c>
      <c r="L587">
        <v>1284.7667079</v>
      </c>
      <c r="M587">
        <v>1535.79324615464</v>
      </c>
      <c r="N587">
        <v>0.30578281974020299</v>
      </c>
      <c r="O587">
        <v>0.149231030988797</v>
      </c>
      <c r="P587">
        <v>2.7720110025432E-3</v>
      </c>
      <c r="Q587">
        <v>11056.6593700141</v>
      </c>
      <c r="R587">
        <v>88.6755</v>
      </c>
      <c r="S587">
        <v>59819.552689299802</v>
      </c>
      <c r="T587">
        <v>15.935630472904</v>
      </c>
      <c r="U587">
        <v>14.4884066951977</v>
      </c>
      <c r="V587">
        <v>11.6295</v>
      </c>
      <c r="W587">
        <v>110.474801831549</v>
      </c>
      <c r="X587">
        <v>0.116548699532513</v>
      </c>
      <c r="Y587">
        <v>0.17096967462493401</v>
      </c>
      <c r="Z587">
        <v>0.29430263007894703</v>
      </c>
      <c r="AA587">
        <v>177.08685833857101</v>
      </c>
      <c r="AB587">
        <v>7.4783645517466297</v>
      </c>
      <c r="AC587">
        <v>1.5334387819192801</v>
      </c>
      <c r="AD587">
        <v>3.40542762838367</v>
      </c>
      <c r="AE587">
        <v>1.1960049189578701</v>
      </c>
      <c r="AF587">
        <v>82.3</v>
      </c>
      <c r="AG587">
        <v>2.8254752860890402E-2</v>
      </c>
      <c r="AH587">
        <v>8.9130000000000003</v>
      </c>
      <c r="AI587">
        <v>3.02355155174524</v>
      </c>
      <c r="AJ587">
        <v>322139.14449999999</v>
      </c>
      <c r="AK587">
        <v>0.58054033024254104</v>
      </c>
      <c r="AL587">
        <v>16980742.785500001</v>
      </c>
      <c r="AM587">
        <v>1284.7667079</v>
      </c>
    </row>
    <row r="588" spans="1:39" ht="14.5" x14ac:dyDescent="0.35">
      <c r="A588" t="s">
        <v>769</v>
      </c>
      <c r="B588">
        <v>990757.75</v>
      </c>
      <c r="C588">
        <v>0.51712526210658805</v>
      </c>
      <c r="D588">
        <v>963819.55</v>
      </c>
      <c r="E588">
        <v>1.0135391209935601E-2</v>
      </c>
      <c r="F588">
        <v>0.68701453897851095</v>
      </c>
      <c r="G588">
        <v>84.526315789473699</v>
      </c>
      <c r="H588">
        <v>41.424507550000001</v>
      </c>
      <c r="I588">
        <v>0.21955325000000001</v>
      </c>
      <c r="J588">
        <v>50.340796599999997</v>
      </c>
      <c r="K588">
        <v>13278.0108489206</v>
      </c>
      <c r="L588">
        <v>1243.42516845</v>
      </c>
      <c r="M588">
        <v>1493.9450256326099</v>
      </c>
      <c r="N588">
        <v>0.31234424950086298</v>
      </c>
      <c r="O588">
        <v>0.15104858234784299</v>
      </c>
      <c r="P588">
        <v>1.02908492804202E-3</v>
      </c>
      <c r="Q588">
        <v>11051.4192913549</v>
      </c>
      <c r="R588">
        <v>88.1845</v>
      </c>
      <c r="S588">
        <v>58816.188377776103</v>
      </c>
      <c r="T588">
        <v>15.267422279425499</v>
      </c>
      <c r="U588">
        <v>14.100268963933599</v>
      </c>
      <c r="V588">
        <v>11.827999999999999</v>
      </c>
      <c r="W588">
        <v>105.125563785086</v>
      </c>
      <c r="X588">
        <v>0.115672329689783</v>
      </c>
      <c r="Y588">
        <v>0.182497836509149</v>
      </c>
      <c r="Z588">
        <v>0.30370128965572901</v>
      </c>
      <c r="AA588">
        <v>179.49310956783501</v>
      </c>
      <c r="AB588">
        <v>7.0775984810892298</v>
      </c>
      <c r="AC588">
        <v>1.4741338299290401</v>
      </c>
      <c r="AD588">
        <v>3.3511473063416801</v>
      </c>
      <c r="AE588">
        <v>1.3269724215444301</v>
      </c>
      <c r="AF588">
        <v>110.95</v>
      </c>
      <c r="AG588">
        <v>6.7869380570499294E-2</v>
      </c>
      <c r="AH588">
        <v>6.3544999999999998</v>
      </c>
      <c r="AI588">
        <v>3.5235707577392099</v>
      </c>
      <c r="AJ588">
        <v>289047.951</v>
      </c>
      <c r="AK588">
        <v>0.60095248464040696</v>
      </c>
      <c r="AL588">
        <v>16510212.876499999</v>
      </c>
      <c r="AM588">
        <v>1243.42516845</v>
      </c>
    </row>
    <row r="589" spans="1:39" ht="14.5" x14ac:dyDescent="0.35">
      <c r="A589" t="s">
        <v>770</v>
      </c>
      <c r="B589">
        <v>753635.6</v>
      </c>
      <c r="C589">
        <v>0.60626822343385101</v>
      </c>
      <c r="D589">
        <v>843732.5</v>
      </c>
      <c r="E589">
        <v>1.0329839702056901E-2</v>
      </c>
      <c r="F589">
        <v>0.71395614803434404</v>
      </c>
      <c r="G589">
        <v>71</v>
      </c>
      <c r="H589">
        <v>33.136878299999999</v>
      </c>
      <c r="I589">
        <v>0.46350000000000002</v>
      </c>
      <c r="J589">
        <v>46.786290100000002</v>
      </c>
      <c r="K589">
        <v>14021.7021486423</v>
      </c>
      <c r="L589">
        <v>1118.9270887499999</v>
      </c>
      <c r="M589">
        <v>1336.0618740447301</v>
      </c>
      <c r="N589">
        <v>0.31419625986778599</v>
      </c>
      <c r="O589">
        <v>0.14438297465876801</v>
      </c>
      <c r="P589">
        <v>1.43866242598374E-2</v>
      </c>
      <c r="Q589">
        <v>11742.916005082199</v>
      </c>
      <c r="R589">
        <v>81.694000000000003</v>
      </c>
      <c r="S589">
        <v>59167.330991260103</v>
      </c>
      <c r="T589">
        <v>15.3309912600681</v>
      </c>
      <c r="U589">
        <v>13.696563869439601</v>
      </c>
      <c r="V589">
        <v>10.7</v>
      </c>
      <c r="W589">
        <v>104.572625116822</v>
      </c>
      <c r="X589">
        <v>0.116498749635703</v>
      </c>
      <c r="Y589">
        <v>0.185007662148609</v>
      </c>
      <c r="Z589">
        <v>0.30506428543514003</v>
      </c>
      <c r="AA589">
        <v>177.14438410945101</v>
      </c>
      <c r="AB589">
        <v>8.3762238369944395</v>
      </c>
      <c r="AC589">
        <v>1.67076536116823</v>
      </c>
      <c r="AD589">
        <v>3.9129090116549698</v>
      </c>
      <c r="AE589">
        <v>1.36090157687965</v>
      </c>
      <c r="AF589">
        <v>108.1</v>
      </c>
      <c r="AG589">
        <v>2.3813518134801499E-2</v>
      </c>
      <c r="AH589">
        <v>6.0220000000000002</v>
      </c>
      <c r="AI589">
        <v>3.0206711824591999</v>
      </c>
      <c r="AJ589">
        <v>254759.06450000001</v>
      </c>
      <c r="AK589">
        <v>0.63179248168168201</v>
      </c>
      <c r="AL589">
        <v>15689262.364499999</v>
      </c>
      <c r="AM589">
        <v>1118.9270887499999</v>
      </c>
    </row>
    <row r="590" spans="1:39" ht="14.5" x14ac:dyDescent="0.35">
      <c r="A590" t="s">
        <v>771</v>
      </c>
      <c r="B590">
        <v>878008.05</v>
      </c>
      <c r="C590">
        <v>0.39352110631148901</v>
      </c>
      <c r="D590">
        <v>765556.25</v>
      </c>
      <c r="E590">
        <v>3.4365242253932599E-3</v>
      </c>
      <c r="F590">
        <v>0.70884007574446695</v>
      </c>
      <c r="G590">
        <v>87.6111111111111</v>
      </c>
      <c r="H590">
        <v>47.838973699999997</v>
      </c>
      <c r="I590">
        <v>3.4020630500000002</v>
      </c>
      <c r="J590">
        <v>69.217096749999996</v>
      </c>
      <c r="K590">
        <v>12491.465364489301</v>
      </c>
      <c r="L590">
        <v>1383.7875513500001</v>
      </c>
      <c r="M590">
        <v>1644.86612810616</v>
      </c>
      <c r="N590">
        <v>0.27660194559966</v>
      </c>
      <c r="O590">
        <v>0.14851691493358399</v>
      </c>
      <c r="P590">
        <v>3.1217232340222099E-3</v>
      </c>
      <c r="Q590">
        <v>10508.7787839621</v>
      </c>
      <c r="R590">
        <v>89.766999999999996</v>
      </c>
      <c r="S590">
        <v>60191.045712789797</v>
      </c>
      <c r="T590">
        <v>16.465404881526599</v>
      </c>
      <c r="U590">
        <v>15.415325802911999</v>
      </c>
      <c r="V590">
        <v>12.5695</v>
      </c>
      <c r="W590">
        <v>110.09089871116601</v>
      </c>
      <c r="X590">
        <v>0.118428866914187</v>
      </c>
      <c r="Y590">
        <v>0.16463995195369599</v>
      </c>
      <c r="Z590">
        <v>0.28871347223242799</v>
      </c>
      <c r="AA590">
        <v>167.778717024516</v>
      </c>
      <c r="AB590">
        <v>7.0718511836795503</v>
      </c>
      <c r="AC590">
        <v>1.55800361028401</v>
      </c>
      <c r="AD590">
        <v>3.45911440362045</v>
      </c>
      <c r="AE590">
        <v>1.20955669393666</v>
      </c>
      <c r="AF590">
        <v>83.5</v>
      </c>
      <c r="AG590">
        <v>2.9244945084679098E-2</v>
      </c>
      <c r="AH590">
        <v>8.8849999999999998</v>
      </c>
      <c r="AI590">
        <v>2.94742868109787</v>
      </c>
      <c r="AJ590">
        <v>354436.049</v>
      </c>
      <c r="AK590">
        <v>0.56839489342886795</v>
      </c>
      <c r="AL590">
        <v>17285534.269499999</v>
      </c>
      <c r="AM590">
        <v>1383.7875513500001</v>
      </c>
    </row>
    <row r="591" spans="1:39" ht="14.5" x14ac:dyDescent="0.35">
      <c r="A591" t="s">
        <v>772</v>
      </c>
      <c r="B591">
        <v>263529.09999999998</v>
      </c>
      <c r="C591">
        <v>0.62316493722122202</v>
      </c>
      <c r="D591">
        <v>169595.8</v>
      </c>
      <c r="E591">
        <v>3.2461704625901802E-3</v>
      </c>
      <c r="F591">
        <v>0.71164389411942996</v>
      </c>
      <c r="G591">
        <v>34.15</v>
      </c>
      <c r="H591">
        <v>11.75172315</v>
      </c>
      <c r="I591">
        <v>0</v>
      </c>
      <c r="J591">
        <v>19.869176849999999</v>
      </c>
      <c r="K591">
        <v>14432.1542234919</v>
      </c>
      <c r="L591">
        <v>606.7023825</v>
      </c>
      <c r="M591">
        <v>717.17868392804905</v>
      </c>
      <c r="N591">
        <v>0.26483831073467101</v>
      </c>
      <c r="O591">
        <v>0.14918351964770801</v>
      </c>
      <c r="P591">
        <v>3.5289652913139801E-3</v>
      </c>
      <c r="Q591">
        <v>12208.982988789499</v>
      </c>
      <c r="R591">
        <v>46.012</v>
      </c>
      <c r="S591">
        <v>60833.560201686501</v>
      </c>
      <c r="T591">
        <v>16.324002434147602</v>
      </c>
      <c r="U591">
        <v>13.1857424693558</v>
      </c>
      <c r="V591">
        <v>7.1855000000000002</v>
      </c>
      <c r="W591">
        <v>84.434261011759801</v>
      </c>
      <c r="X591">
        <v>0.11688018031528</v>
      </c>
      <c r="Y591">
        <v>0.17141785702107001</v>
      </c>
      <c r="Z591">
        <v>0.29778499957712501</v>
      </c>
      <c r="AA591">
        <v>212.37002477075299</v>
      </c>
      <c r="AB591">
        <v>7.1657811959138602</v>
      </c>
      <c r="AC591">
        <v>1.4760769418233</v>
      </c>
      <c r="AD591">
        <v>2.9903015319134401</v>
      </c>
      <c r="AE591">
        <v>1.1400332290853401</v>
      </c>
      <c r="AF591">
        <v>77.599999999999994</v>
      </c>
      <c r="AG591">
        <v>1.5310378005540101E-2</v>
      </c>
      <c r="AH591">
        <v>3.5247368421052601</v>
      </c>
      <c r="AI591">
        <v>3.0682992612175002</v>
      </c>
      <c r="AJ591">
        <v>155837.21100000001</v>
      </c>
      <c r="AK591">
        <v>0.64110190890103402</v>
      </c>
      <c r="AL591">
        <v>8756022.352</v>
      </c>
      <c r="AM591">
        <v>606.7023825</v>
      </c>
    </row>
    <row r="592" spans="1:39" ht="14.5" x14ac:dyDescent="0.35">
      <c r="A592" t="s">
        <v>773</v>
      </c>
      <c r="B592">
        <v>438695.15</v>
      </c>
      <c r="C592">
        <v>0.69435332427381802</v>
      </c>
      <c r="D592">
        <v>352213.5</v>
      </c>
      <c r="E592">
        <v>1.3546516096200199E-3</v>
      </c>
      <c r="F592">
        <v>0.69419524663559395</v>
      </c>
      <c r="G592">
        <v>37.5</v>
      </c>
      <c r="H592">
        <v>13.67403535</v>
      </c>
      <c r="I592">
        <v>0.3</v>
      </c>
      <c r="J592">
        <v>21.924077</v>
      </c>
      <c r="K592">
        <v>14745.341670036099</v>
      </c>
      <c r="L592">
        <v>608.32782014999998</v>
      </c>
      <c r="M592">
        <v>720.33129888053395</v>
      </c>
      <c r="N592">
        <v>0.28340437604430002</v>
      </c>
      <c r="O592">
        <v>0.155086125317657</v>
      </c>
      <c r="P592">
        <v>3.9410655251782504E-3</v>
      </c>
      <c r="Q592">
        <v>12452.6055850138</v>
      </c>
      <c r="R592">
        <v>47.835500000000003</v>
      </c>
      <c r="S592">
        <v>58850.244515056802</v>
      </c>
      <c r="T592">
        <v>16.0268001797828</v>
      </c>
      <c r="U592">
        <v>12.7170787417295</v>
      </c>
      <c r="V592">
        <v>6.4889999999999999</v>
      </c>
      <c r="W592">
        <v>93.747545099399005</v>
      </c>
      <c r="X592">
        <v>0.115561888592116</v>
      </c>
      <c r="Y592">
        <v>0.16995073202922401</v>
      </c>
      <c r="Z592">
        <v>0.29058418258817997</v>
      </c>
      <c r="AA592">
        <v>203.28036283053399</v>
      </c>
      <c r="AB592">
        <v>7.6294447485911103</v>
      </c>
      <c r="AC592">
        <v>1.53209840442953</v>
      </c>
      <c r="AD592">
        <v>3.1468915042806498</v>
      </c>
      <c r="AE592">
        <v>1.3376764563086601</v>
      </c>
      <c r="AF592">
        <v>86.25</v>
      </c>
      <c r="AG592">
        <v>2.30922748985769E-2</v>
      </c>
      <c r="AH592">
        <v>3.8445</v>
      </c>
      <c r="AI592">
        <v>3.1092937346315499</v>
      </c>
      <c r="AJ592">
        <v>152500.1825</v>
      </c>
      <c r="AK592">
        <v>0.65876396109194801</v>
      </c>
      <c r="AL592">
        <v>8970001.5555000007</v>
      </c>
      <c r="AM592">
        <v>608.32782014999998</v>
      </c>
    </row>
    <row r="593" spans="1:39" ht="14.5" x14ac:dyDescent="0.35">
      <c r="A593" t="s">
        <v>774</v>
      </c>
      <c r="B593">
        <v>339227.75</v>
      </c>
      <c r="C593">
        <v>0.68786573094813597</v>
      </c>
      <c r="D593">
        <v>234301.2</v>
      </c>
      <c r="E593">
        <v>2.9593386335148401E-3</v>
      </c>
      <c r="F593">
        <v>0.69528251899080695</v>
      </c>
      <c r="G593">
        <v>32.526315789473699</v>
      </c>
      <c r="H593">
        <v>14.2396411</v>
      </c>
      <c r="I593">
        <v>0.3</v>
      </c>
      <c r="J593">
        <v>5.5396614</v>
      </c>
      <c r="K593">
        <v>14890.2661905984</v>
      </c>
      <c r="L593">
        <v>569.14448100000004</v>
      </c>
      <c r="M593">
        <v>689.72381099392203</v>
      </c>
      <c r="N593">
        <v>0.36044697392049402</v>
      </c>
      <c r="O593">
        <v>0.161856299103777</v>
      </c>
      <c r="P593">
        <v>4.8099809299565199E-3</v>
      </c>
      <c r="Q593">
        <v>12287.110707092401</v>
      </c>
      <c r="R593">
        <v>47.444499999999998</v>
      </c>
      <c r="S593">
        <v>58146.69690902</v>
      </c>
      <c r="T593">
        <v>15.2188346383669</v>
      </c>
      <c r="U593">
        <v>11.99600545901</v>
      </c>
      <c r="V593">
        <v>7.1944999999999997</v>
      </c>
      <c r="W593">
        <v>79.108274515254706</v>
      </c>
      <c r="X593">
        <v>0.113286382140894</v>
      </c>
      <c r="Y593">
        <v>0.18054829868208999</v>
      </c>
      <c r="Z593">
        <v>0.29980221857587303</v>
      </c>
      <c r="AA593">
        <v>238.363024730798</v>
      </c>
      <c r="AB593">
        <v>7.4294475317514701</v>
      </c>
      <c r="AC593">
        <v>1.4605099879849299</v>
      </c>
      <c r="AD593">
        <v>2.6702891576922201</v>
      </c>
      <c r="AE593">
        <v>1.24418847706702</v>
      </c>
      <c r="AF593">
        <v>75.55</v>
      </c>
      <c r="AG593">
        <v>1.2976305844417E-2</v>
      </c>
      <c r="AH593">
        <v>3.7530000000000001</v>
      </c>
      <c r="AI593">
        <v>2.9282667884957898</v>
      </c>
      <c r="AJ593">
        <v>153150.66</v>
      </c>
      <c r="AK593">
        <v>0.65784555445186998</v>
      </c>
      <c r="AL593">
        <v>8474712.8230000008</v>
      </c>
      <c r="AM593">
        <v>569.14448100000004</v>
      </c>
    </row>
    <row r="594" spans="1:39" ht="14.5" x14ac:dyDescent="0.35">
      <c r="A594" t="s">
        <v>775</v>
      </c>
      <c r="B594">
        <v>275369.55</v>
      </c>
      <c r="C594">
        <v>0.67701834848002695</v>
      </c>
      <c r="D594">
        <v>205904.9</v>
      </c>
      <c r="E594">
        <v>3.50179826008191E-3</v>
      </c>
      <c r="F594">
        <v>0.70120386415444202</v>
      </c>
      <c r="G594">
        <v>31.7</v>
      </c>
      <c r="H594">
        <v>12.63481445</v>
      </c>
      <c r="I594">
        <v>0.9</v>
      </c>
      <c r="J594">
        <v>20.178583400000001</v>
      </c>
      <c r="K594">
        <v>14625.706310067</v>
      </c>
      <c r="L594">
        <v>658.92814354999996</v>
      </c>
      <c r="M594">
        <v>782.30579823282005</v>
      </c>
      <c r="N594">
        <v>0.28449750520600597</v>
      </c>
      <c r="O594">
        <v>0.14969612258262099</v>
      </c>
      <c r="P594">
        <v>3.2931329026399999E-3</v>
      </c>
      <c r="Q594">
        <v>12319.0822933564</v>
      </c>
      <c r="R594">
        <v>49.280999999999999</v>
      </c>
      <c r="S594">
        <v>60928.6664130192</v>
      </c>
      <c r="T594">
        <v>16.443456910371101</v>
      </c>
      <c r="U594">
        <v>13.370835485278301</v>
      </c>
      <c r="V594">
        <v>7.5780000000000003</v>
      </c>
      <c r="W594">
        <v>86.952776926629696</v>
      </c>
      <c r="X594">
        <v>0.116012845359046</v>
      </c>
      <c r="Y594">
        <v>0.17669182387259999</v>
      </c>
      <c r="Z594">
        <v>0.29872929732531001</v>
      </c>
      <c r="AA594">
        <v>204.64887001714101</v>
      </c>
      <c r="AB594">
        <v>8.2168609310124108</v>
      </c>
      <c r="AC594">
        <v>1.57316154228918</v>
      </c>
      <c r="AD594">
        <v>3.0164992780808699</v>
      </c>
      <c r="AE594">
        <v>1.1645180938447499</v>
      </c>
      <c r="AF594">
        <v>82.5</v>
      </c>
      <c r="AG594">
        <v>2.31950028324844E-2</v>
      </c>
      <c r="AH594">
        <v>3.7126315789473701</v>
      </c>
      <c r="AI594">
        <v>3.1699639978366698</v>
      </c>
      <c r="AJ594">
        <v>160241.57149999999</v>
      </c>
      <c r="AK594">
        <v>0.65762818975623405</v>
      </c>
      <c r="AL594">
        <v>9637289.5069999993</v>
      </c>
      <c r="AM594">
        <v>658.92814354999996</v>
      </c>
    </row>
    <row r="595" spans="1:39" ht="14.5" x14ac:dyDescent="0.35">
      <c r="A595" t="s">
        <v>776</v>
      </c>
      <c r="B595">
        <v>132155.29999999999</v>
      </c>
      <c r="C595">
        <v>0.68719533926919696</v>
      </c>
      <c r="D595">
        <v>51188.05</v>
      </c>
      <c r="E595">
        <v>1.2371912158501599E-3</v>
      </c>
      <c r="F595">
        <v>0.70511163636891505</v>
      </c>
      <c r="G595">
        <v>30.3684210526316</v>
      </c>
      <c r="H595">
        <v>13.7012561</v>
      </c>
      <c r="I595">
        <v>0.8</v>
      </c>
      <c r="J595">
        <v>30.952411300000001</v>
      </c>
      <c r="K595">
        <v>14541.0944208255</v>
      </c>
      <c r="L595">
        <v>582.11504309999998</v>
      </c>
      <c r="M595">
        <v>690.29789439296906</v>
      </c>
      <c r="N595">
        <v>0.31098055847510903</v>
      </c>
      <c r="O595">
        <v>0.14458171635935901</v>
      </c>
      <c r="P595">
        <v>6.1407297275186999E-3</v>
      </c>
      <c r="Q595">
        <v>12262.2274734643</v>
      </c>
      <c r="R595">
        <v>46.176499999999997</v>
      </c>
      <c r="S595">
        <v>57712.9502344266</v>
      </c>
      <c r="T595">
        <v>15.6768053013979</v>
      </c>
      <c r="U595">
        <v>12.606305005793001</v>
      </c>
      <c r="V595">
        <v>6.9255000000000004</v>
      </c>
      <c r="W595">
        <v>84.053865150530697</v>
      </c>
      <c r="X595">
        <v>0.115530133017419</v>
      </c>
      <c r="Y595">
        <v>0.16832632125334601</v>
      </c>
      <c r="Z595">
        <v>0.29276572247564697</v>
      </c>
      <c r="AA595">
        <v>215.054225936736</v>
      </c>
      <c r="AB595">
        <v>8.3622742304868805</v>
      </c>
      <c r="AC595">
        <v>1.57198895965453</v>
      </c>
      <c r="AD595">
        <v>3.0453917601207201</v>
      </c>
      <c r="AE595">
        <v>1.1666741363899</v>
      </c>
      <c r="AF595">
        <v>69.75</v>
      </c>
      <c r="AG595">
        <v>1.29005204790915E-2</v>
      </c>
      <c r="AH595">
        <v>3.7215789473684202</v>
      </c>
      <c r="AI595">
        <v>3.13647152670762</v>
      </c>
      <c r="AJ595">
        <v>143870.48300000001</v>
      </c>
      <c r="AK595">
        <v>0.66294551245476196</v>
      </c>
      <c r="AL595">
        <v>8464589.8055000007</v>
      </c>
      <c r="AM595">
        <v>582.11504309999998</v>
      </c>
    </row>
    <row r="596" spans="1:39" ht="14.5" x14ac:dyDescent="0.35">
      <c r="A596" t="s">
        <v>777</v>
      </c>
      <c r="B596">
        <v>557678.94999999995</v>
      </c>
      <c r="C596">
        <v>0.48384363481343901</v>
      </c>
      <c r="D596">
        <v>435513.25</v>
      </c>
      <c r="E596">
        <v>1.4360038424927599E-3</v>
      </c>
      <c r="F596">
        <v>0.73375091490090505</v>
      </c>
      <c r="G596">
        <v>76.578947368421098</v>
      </c>
      <c r="H596">
        <v>33.447948500000003</v>
      </c>
      <c r="I596">
        <v>0.4307318</v>
      </c>
      <c r="J596">
        <v>92.114588249999997</v>
      </c>
      <c r="K596">
        <v>12720.376791799899</v>
      </c>
      <c r="L596">
        <v>1358.03816355</v>
      </c>
      <c r="M596">
        <v>1591.5693110469001</v>
      </c>
      <c r="N596">
        <v>0.203816032773669</v>
      </c>
      <c r="O596">
        <v>0.140794993971434</v>
      </c>
      <c r="P596">
        <v>6.3123846075069301E-3</v>
      </c>
      <c r="Q596">
        <v>10853.914446639499</v>
      </c>
      <c r="R596">
        <v>84.375500000000002</v>
      </c>
      <c r="S596">
        <v>62081.6009564388</v>
      </c>
      <c r="T596">
        <v>15.5436115934128</v>
      </c>
      <c r="U596">
        <v>16.095171744759998</v>
      </c>
      <c r="V596">
        <v>12.002000000000001</v>
      </c>
      <c r="W596">
        <v>113.15098846442299</v>
      </c>
      <c r="X596">
        <v>0.11472806755888899</v>
      </c>
      <c r="Y596">
        <v>0.17236943409955799</v>
      </c>
      <c r="Z596">
        <v>0.293080641581972</v>
      </c>
      <c r="AA596">
        <v>158.533689095456</v>
      </c>
      <c r="AB596">
        <v>7.3537541594130502</v>
      </c>
      <c r="AC596">
        <v>1.6605504615067299</v>
      </c>
      <c r="AD596">
        <v>3.32289495148048</v>
      </c>
      <c r="AE596">
        <v>1.2225275489693701</v>
      </c>
      <c r="AF596">
        <v>103</v>
      </c>
      <c r="AG596">
        <v>3.83083949808622E-2</v>
      </c>
      <c r="AH596">
        <v>7.1278947368420997</v>
      </c>
      <c r="AI596">
        <v>2.8696397868229502</v>
      </c>
      <c r="AJ596">
        <v>350228.97600000002</v>
      </c>
      <c r="AK596">
        <v>0.595708999400126</v>
      </c>
      <c r="AL596">
        <v>17274757.138</v>
      </c>
      <c r="AM596">
        <v>1358.03816355</v>
      </c>
    </row>
    <row r="597" spans="1:39" ht="14.5" x14ac:dyDescent="0.35">
      <c r="A597" t="s">
        <v>778</v>
      </c>
      <c r="B597">
        <v>342539.95</v>
      </c>
      <c r="C597">
        <v>0.53836898919448195</v>
      </c>
      <c r="D597">
        <v>379468</v>
      </c>
      <c r="E597">
        <v>1.4869699060898499E-3</v>
      </c>
      <c r="F597">
        <v>0.73431827733662303</v>
      </c>
      <c r="G597">
        <v>58.421052631578902</v>
      </c>
      <c r="H597">
        <v>23.060132500000002</v>
      </c>
      <c r="I597">
        <v>0.96350000000000002</v>
      </c>
      <c r="J597">
        <v>22.569387500000001</v>
      </c>
      <c r="K597">
        <v>13913.401125919099</v>
      </c>
      <c r="L597">
        <v>983.05143459999999</v>
      </c>
      <c r="M597">
        <v>1177.0306634096401</v>
      </c>
      <c r="N597">
        <v>0.26463326159109202</v>
      </c>
      <c r="O597">
        <v>0.15747636237669599</v>
      </c>
      <c r="P597">
        <v>2.4164363800217399E-3</v>
      </c>
      <c r="Q597">
        <v>11620.4185347037</v>
      </c>
      <c r="R597">
        <v>67.898499999999999</v>
      </c>
      <c r="S597">
        <v>60742.187905476501</v>
      </c>
      <c r="T597">
        <v>14.556286221345101</v>
      </c>
      <c r="U597">
        <v>14.478249660890899</v>
      </c>
      <c r="V597">
        <v>10.494</v>
      </c>
      <c r="W597">
        <v>93.677476138746002</v>
      </c>
      <c r="X597">
        <v>0.117113111856271</v>
      </c>
      <c r="Y597">
        <v>0.17683176197157599</v>
      </c>
      <c r="Z597">
        <v>0.30011430332281702</v>
      </c>
      <c r="AA597">
        <v>170.35858359552</v>
      </c>
      <c r="AB597">
        <v>8.4114035722549403</v>
      </c>
      <c r="AC597">
        <v>1.6728310769759001</v>
      </c>
      <c r="AD597">
        <v>3.1469530650783302</v>
      </c>
      <c r="AE597">
        <v>1.3260959227556399</v>
      </c>
      <c r="AF597">
        <v>111.75</v>
      </c>
      <c r="AG597">
        <v>1.65305755104849E-2</v>
      </c>
      <c r="AH597">
        <v>4.8526315789473697</v>
      </c>
      <c r="AI597">
        <v>3.0534334677527499</v>
      </c>
      <c r="AJ597">
        <v>220766.88</v>
      </c>
      <c r="AK597">
        <v>0.606882453621991</v>
      </c>
      <c r="AL597">
        <v>13677588.937000001</v>
      </c>
      <c r="AM597">
        <v>983.05143459999999</v>
      </c>
    </row>
    <row r="598" spans="1:39" ht="14.5" x14ac:dyDescent="0.35">
      <c r="A598" t="s">
        <v>779</v>
      </c>
      <c r="B598">
        <v>575751.9</v>
      </c>
      <c r="C598">
        <v>0.44497987671405098</v>
      </c>
      <c r="D598">
        <v>478991.05</v>
      </c>
      <c r="E598">
        <v>4.8355410596701703E-3</v>
      </c>
      <c r="F598">
        <v>0.761781841160872</v>
      </c>
      <c r="G598">
        <v>61.75</v>
      </c>
      <c r="H598">
        <v>64.934443400000006</v>
      </c>
      <c r="I598">
        <v>2.4459374999999999</v>
      </c>
      <c r="J598">
        <v>5.4170884000000399</v>
      </c>
      <c r="K598">
        <v>12598.549030611301</v>
      </c>
      <c r="L598">
        <v>1922.7033469999999</v>
      </c>
      <c r="M598">
        <v>2333.0329881040102</v>
      </c>
      <c r="N598">
        <v>0.35639573053179902</v>
      </c>
      <c r="O598">
        <v>0.147503027153153</v>
      </c>
      <c r="P598">
        <v>1.96817723644395E-2</v>
      </c>
      <c r="Q598">
        <v>10382.738911971201</v>
      </c>
      <c r="R598">
        <v>124.4235</v>
      </c>
      <c r="S598">
        <v>64685.799977496201</v>
      </c>
      <c r="T598">
        <v>15.147460085916199</v>
      </c>
      <c r="U598">
        <v>15.4528955301852</v>
      </c>
      <c r="V598">
        <v>14.111000000000001</v>
      </c>
      <c r="W598">
        <v>136.25564077669901</v>
      </c>
      <c r="X598">
        <v>0.118291535986948</v>
      </c>
      <c r="Y598">
        <v>0.15810874367244099</v>
      </c>
      <c r="Z598">
        <v>0.28206197748698197</v>
      </c>
      <c r="AA598">
        <v>168.22808391356099</v>
      </c>
      <c r="AB598">
        <v>7.4440519695770098</v>
      </c>
      <c r="AC598">
        <v>1.42796475960782</v>
      </c>
      <c r="AD598">
        <v>3.4280044980301598</v>
      </c>
      <c r="AE598">
        <v>1.14461903530644</v>
      </c>
      <c r="AF598">
        <v>44.2</v>
      </c>
      <c r="AG598">
        <v>2.9587939139157301E-2</v>
      </c>
      <c r="AH598">
        <v>23.444500000000001</v>
      </c>
      <c r="AI598">
        <v>3.2132693147112099</v>
      </c>
      <c r="AJ598">
        <v>342511.71799999999</v>
      </c>
      <c r="AK598">
        <v>0.58535363276136698</v>
      </c>
      <c r="AL598">
        <v>24223272.388500001</v>
      </c>
      <c r="AM598">
        <v>1922.7033469999999</v>
      </c>
    </row>
    <row r="599" spans="1:39" ht="14.5" x14ac:dyDescent="0.35">
      <c r="A599" t="s">
        <v>780</v>
      </c>
      <c r="B599">
        <v>310979.09999999998</v>
      </c>
      <c r="C599">
        <v>0.47972908831405298</v>
      </c>
      <c r="D599">
        <v>295857.7</v>
      </c>
      <c r="E599">
        <v>3.7970826776833602E-3</v>
      </c>
      <c r="F599">
        <v>0.74395200273177198</v>
      </c>
      <c r="G599">
        <v>33.35</v>
      </c>
      <c r="H599">
        <v>23.007667649999998</v>
      </c>
      <c r="I599">
        <v>3.0065</v>
      </c>
      <c r="J599">
        <v>33.4104727</v>
      </c>
      <c r="K599">
        <v>14106.065540031501</v>
      </c>
      <c r="L599">
        <v>910.03027535000001</v>
      </c>
      <c r="M599">
        <v>1100.58282418982</v>
      </c>
      <c r="N599">
        <v>0.35090990299985497</v>
      </c>
      <c r="O599">
        <v>0.15513953642443501</v>
      </c>
      <c r="P599">
        <v>4.9438436520913096E-3</v>
      </c>
      <c r="Q599">
        <v>11663.7716175061</v>
      </c>
      <c r="R599">
        <v>65.653499999999994</v>
      </c>
      <c r="S599">
        <v>61061.884088434002</v>
      </c>
      <c r="T599">
        <v>16.075304439215</v>
      </c>
      <c r="U599">
        <v>13.861108324004</v>
      </c>
      <c r="V599">
        <v>8.8059999999999992</v>
      </c>
      <c r="W599">
        <v>103.34207078696301</v>
      </c>
      <c r="X599">
        <v>0.118263925311961</v>
      </c>
      <c r="Y599">
        <v>0.16568541987302399</v>
      </c>
      <c r="Z599">
        <v>0.28897308339024202</v>
      </c>
      <c r="AA599">
        <v>210.79144858804099</v>
      </c>
      <c r="AB599">
        <v>6.6847227991321301</v>
      </c>
      <c r="AC599">
        <v>1.4975546118212999</v>
      </c>
      <c r="AD599">
        <v>2.8131236387445702</v>
      </c>
      <c r="AE599">
        <v>1.14727304585054</v>
      </c>
      <c r="AF599">
        <v>53.25</v>
      </c>
      <c r="AG599">
        <v>3.70265819707652E-2</v>
      </c>
      <c r="AH599">
        <v>10.1265</v>
      </c>
      <c r="AI599">
        <v>3.4221860536327098</v>
      </c>
      <c r="AJ599">
        <v>161354.353</v>
      </c>
      <c r="AK599">
        <v>0.62452470459876197</v>
      </c>
      <c r="AL599">
        <v>12836946.7075</v>
      </c>
      <c r="AM599">
        <v>910.03027535000001</v>
      </c>
    </row>
    <row r="600" spans="1:39" ht="14.5" x14ac:dyDescent="0.35">
      <c r="A600" t="s">
        <v>781</v>
      </c>
      <c r="B600">
        <v>765489.4</v>
      </c>
      <c r="C600">
        <v>0.51680664174378199</v>
      </c>
      <c r="D600">
        <v>737231.35</v>
      </c>
      <c r="E600">
        <v>4.1895479583582002E-3</v>
      </c>
      <c r="F600">
        <v>0.73321555943884897</v>
      </c>
      <c r="G600">
        <v>43.25</v>
      </c>
      <c r="H600">
        <v>46.738140299999998</v>
      </c>
      <c r="I600">
        <v>2.3088716499999999</v>
      </c>
      <c r="J600">
        <v>75.079480050000001</v>
      </c>
      <c r="K600">
        <v>13787.298429489099</v>
      </c>
      <c r="L600">
        <v>1438.8231317</v>
      </c>
      <c r="M600">
        <v>1756.1708381902699</v>
      </c>
      <c r="N600">
        <v>0.36777840593567401</v>
      </c>
      <c r="O600">
        <v>0.14882755258945099</v>
      </c>
      <c r="P600">
        <v>1.05022224185027E-2</v>
      </c>
      <c r="Q600">
        <v>11295.873654548601</v>
      </c>
      <c r="R600">
        <v>97.081000000000003</v>
      </c>
      <c r="S600">
        <v>66428.784453188593</v>
      </c>
      <c r="T600">
        <v>15.333072382855599</v>
      </c>
      <c r="U600">
        <v>14.820851986485501</v>
      </c>
      <c r="V600">
        <v>11.773</v>
      </c>
      <c r="W600">
        <v>122.21380546165</v>
      </c>
      <c r="X600">
        <v>0.11895277203216501</v>
      </c>
      <c r="Y600">
        <v>0.144773244486573</v>
      </c>
      <c r="Z600">
        <v>0.281181686372174</v>
      </c>
      <c r="AA600">
        <v>180.63867217155101</v>
      </c>
      <c r="AB600">
        <v>7.9929340695194604</v>
      </c>
      <c r="AC600">
        <v>1.6021353033449299</v>
      </c>
      <c r="AD600">
        <v>3.8863414793208801</v>
      </c>
      <c r="AE600">
        <v>0.95835159868887798</v>
      </c>
      <c r="AF600">
        <v>19.850000000000001</v>
      </c>
      <c r="AG600">
        <v>5.8226145925595101E-2</v>
      </c>
      <c r="AH600">
        <v>41.701500000000003</v>
      </c>
      <c r="AI600">
        <v>3.1980827528906901</v>
      </c>
      <c r="AJ600">
        <v>270372.90736842097</v>
      </c>
      <c r="AK600">
        <v>0.55437726553012201</v>
      </c>
      <c r="AL600">
        <v>19837483.903999999</v>
      </c>
      <c r="AM600">
        <v>1438.8231317</v>
      </c>
    </row>
    <row r="601" spans="1:39" ht="14.5" x14ac:dyDescent="0.35">
      <c r="A601" t="s">
        <v>782</v>
      </c>
      <c r="B601">
        <v>698165.45</v>
      </c>
      <c r="C601">
        <v>0.478105386281996</v>
      </c>
      <c r="D601">
        <v>564490.69999999995</v>
      </c>
      <c r="E601">
        <v>5.38097928750396E-4</v>
      </c>
      <c r="F601">
        <v>0.71993113465749603</v>
      </c>
      <c r="G601">
        <v>72.6111111111111</v>
      </c>
      <c r="H601">
        <v>34.5856858</v>
      </c>
      <c r="I601">
        <v>0.92349999999999999</v>
      </c>
      <c r="J601">
        <v>76.787362349999995</v>
      </c>
      <c r="K601">
        <v>12517.4321384336</v>
      </c>
      <c r="L601">
        <v>1368.9039767500001</v>
      </c>
      <c r="M601">
        <v>1601.3642016183301</v>
      </c>
      <c r="N601">
        <v>0.21869303288222799</v>
      </c>
      <c r="O601">
        <v>0.13115784503472799</v>
      </c>
      <c r="P601">
        <v>1.3666867813779999E-2</v>
      </c>
      <c r="Q601">
        <v>10700.353246115599</v>
      </c>
      <c r="R601">
        <v>85.1785</v>
      </c>
      <c r="S601">
        <v>62642.514108607204</v>
      </c>
      <c r="T601">
        <v>15.739300410314801</v>
      </c>
      <c r="U601">
        <v>16.071003560170698</v>
      </c>
      <c r="V601">
        <v>12.266</v>
      </c>
      <c r="W601">
        <v>111.601498186043</v>
      </c>
      <c r="X601">
        <v>0.11722096442487299</v>
      </c>
      <c r="Y601">
        <v>0.167242922407564</v>
      </c>
      <c r="Z601">
        <v>0.29059601020906001</v>
      </c>
      <c r="AA601">
        <v>143.440630851393</v>
      </c>
      <c r="AB601">
        <v>8.2025995606459592</v>
      </c>
      <c r="AC601">
        <v>1.74787931336098</v>
      </c>
      <c r="AD601">
        <v>3.5528284988855701</v>
      </c>
      <c r="AE601">
        <v>1.1747320432077599</v>
      </c>
      <c r="AF601">
        <v>90.75</v>
      </c>
      <c r="AG601">
        <v>3.7434646313291797E-2</v>
      </c>
      <c r="AH601">
        <v>9.3347368421052597</v>
      </c>
      <c r="AI601">
        <v>3.1054464180208301</v>
      </c>
      <c r="AJ601">
        <v>341130.22200000001</v>
      </c>
      <c r="AK601">
        <v>0.59417912467297296</v>
      </c>
      <c r="AL601">
        <v>17135162.633000001</v>
      </c>
      <c r="AM601">
        <v>1368.9039767500001</v>
      </c>
    </row>
    <row r="602" spans="1:39" ht="14.5" x14ac:dyDescent="0.35">
      <c r="A602" t="s">
        <v>783</v>
      </c>
      <c r="B602">
        <v>715789.75</v>
      </c>
      <c r="C602">
        <v>0.62708270959447698</v>
      </c>
      <c r="D602">
        <v>666452.9</v>
      </c>
      <c r="E602">
        <v>1.9808105891273198E-3</v>
      </c>
      <c r="F602">
        <v>0.68853503783862402</v>
      </c>
      <c r="G602">
        <v>51.4</v>
      </c>
      <c r="H602">
        <v>17.333168449999999</v>
      </c>
      <c r="I602">
        <v>0.4425</v>
      </c>
      <c r="J602">
        <v>62.061822800000002</v>
      </c>
      <c r="K602">
        <v>13460.396723652701</v>
      </c>
      <c r="L602">
        <v>862.30789785000002</v>
      </c>
      <c r="M602">
        <v>1009.79242745929</v>
      </c>
      <c r="N602">
        <v>0.24347688740121201</v>
      </c>
      <c r="O602">
        <v>0.14312055996206099</v>
      </c>
      <c r="P602">
        <v>2.3053102087507498E-3</v>
      </c>
      <c r="Q602">
        <v>11494.4478561838</v>
      </c>
      <c r="R602">
        <v>60.710500000000003</v>
      </c>
      <c r="S602">
        <v>60416.655051432601</v>
      </c>
      <c r="T602">
        <v>15.662035397501301</v>
      </c>
      <c r="U602">
        <v>14.2036039540112</v>
      </c>
      <c r="V602">
        <v>7.5670000000000002</v>
      </c>
      <c r="W602">
        <v>113.956376086956</v>
      </c>
      <c r="X602">
        <v>0.114841096914089</v>
      </c>
      <c r="Y602">
        <v>0.178134370668801</v>
      </c>
      <c r="Z602">
        <v>0.299066848103969</v>
      </c>
      <c r="AA602">
        <v>163.97762371486101</v>
      </c>
      <c r="AB602">
        <v>7.8289472995603901</v>
      </c>
      <c r="AC602">
        <v>1.6287248018376299</v>
      </c>
      <c r="AD602">
        <v>3.8223560812225301</v>
      </c>
      <c r="AE602">
        <v>1.4434700256455899</v>
      </c>
      <c r="AF602">
        <v>99.9</v>
      </c>
      <c r="AG602">
        <v>1.85537938424391E-2</v>
      </c>
      <c r="AH602">
        <v>4.7649999999999997</v>
      </c>
      <c r="AI602">
        <v>3.2229671729624898</v>
      </c>
      <c r="AJ602">
        <v>190283.55499999999</v>
      </c>
      <c r="AK602">
        <v>0.65396465728182795</v>
      </c>
      <c r="AL602">
        <v>11607006.403000001</v>
      </c>
      <c r="AM602">
        <v>862.30789785000002</v>
      </c>
    </row>
    <row r="603" spans="1:39" ht="14.5" x14ac:dyDescent="0.35">
      <c r="A603" t="s">
        <v>784</v>
      </c>
      <c r="B603">
        <v>1198052.1000000001</v>
      </c>
      <c r="C603">
        <v>0.53059450552187304</v>
      </c>
      <c r="D603">
        <v>1322616.8</v>
      </c>
      <c r="E603">
        <v>4.3141350140793499E-3</v>
      </c>
      <c r="F603">
        <v>0.70175226090949505</v>
      </c>
      <c r="G603">
        <v>80.400000000000006</v>
      </c>
      <c r="H603">
        <v>46.397660500000001</v>
      </c>
      <c r="I603">
        <v>2.1128835000000001</v>
      </c>
      <c r="J603">
        <v>-22.01418095</v>
      </c>
      <c r="K603">
        <v>14110.620421236899</v>
      </c>
      <c r="L603">
        <v>1706.0715028</v>
      </c>
      <c r="M603">
        <v>2099.0032422652198</v>
      </c>
      <c r="N603">
        <v>0.44157645506860999</v>
      </c>
      <c r="O603">
        <v>0.15953891715751101</v>
      </c>
      <c r="P603">
        <v>1.10559967557299E-3</v>
      </c>
      <c r="Q603">
        <v>11469.123488118101</v>
      </c>
      <c r="R603">
        <v>122.322</v>
      </c>
      <c r="S603">
        <v>60732.020793479503</v>
      </c>
      <c r="T603">
        <v>15.256045519203401</v>
      </c>
      <c r="U603">
        <v>13.9473807066595</v>
      </c>
      <c r="V603">
        <v>15.5235</v>
      </c>
      <c r="W603">
        <v>109.90250283763299</v>
      </c>
      <c r="X603">
        <v>0.11132675951382399</v>
      </c>
      <c r="Y603">
        <v>0.20081906763139101</v>
      </c>
      <c r="Z603">
        <v>0.31626295461296999</v>
      </c>
      <c r="AA603">
        <v>163.58470295175999</v>
      </c>
      <c r="AB603">
        <v>8.6352027824995208</v>
      </c>
      <c r="AC603">
        <v>1.68317337735303</v>
      </c>
      <c r="AD603">
        <v>4.4040315499958398</v>
      </c>
      <c r="AE603">
        <v>1.3896476659830199</v>
      </c>
      <c r="AF603">
        <v>206.6</v>
      </c>
      <c r="AG603">
        <v>7.5936342075806299E-3</v>
      </c>
      <c r="AH603">
        <v>5.1894999999999998</v>
      </c>
      <c r="AI603">
        <v>3.8122606760120101</v>
      </c>
      <c r="AJ603">
        <v>259407.29199999999</v>
      </c>
      <c r="AK603">
        <v>0.59004153923410596</v>
      </c>
      <c r="AL603">
        <v>24073727.387499999</v>
      </c>
      <c r="AM603">
        <v>1706.0715028</v>
      </c>
    </row>
    <row r="604" spans="1:39" ht="14.5" x14ac:dyDescent="0.35">
      <c r="A604" t="s">
        <v>1491</v>
      </c>
      <c r="B604">
        <v>64929.2</v>
      </c>
      <c r="C604">
        <v>0.781061078379789</v>
      </c>
      <c r="D604">
        <v>-45324.25</v>
      </c>
      <c r="E604">
        <v>4.0952277613107999E-3</v>
      </c>
      <c r="F604">
        <v>0.687579057332939</v>
      </c>
      <c r="G604">
        <v>27.6315789473684</v>
      </c>
      <c r="H604">
        <v>12.3898829</v>
      </c>
      <c r="I604">
        <v>0.45</v>
      </c>
      <c r="J604">
        <v>4.4498023</v>
      </c>
      <c r="K604">
        <v>15373.8818843426</v>
      </c>
      <c r="L604">
        <v>486.35216324999999</v>
      </c>
      <c r="M604">
        <v>587.780079387147</v>
      </c>
      <c r="N604">
        <v>0.38292895050672898</v>
      </c>
      <c r="O604">
        <v>0.16356777724273799</v>
      </c>
      <c r="P604">
        <v>3.6584160294675099E-3</v>
      </c>
      <c r="Q604">
        <v>12720.9495085238</v>
      </c>
      <c r="R604">
        <v>40.328499999999998</v>
      </c>
      <c r="S604">
        <v>55349.498394435701</v>
      </c>
      <c r="T604">
        <v>14.636051427650401</v>
      </c>
      <c r="U604">
        <v>12.0597632753512</v>
      </c>
      <c r="V604">
        <v>6.0339999999999998</v>
      </c>
      <c r="W604">
        <v>80.601949494530999</v>
      </c>
      <c r="X604">
        <v>0.115612487135222</v>
      </c>
      <c r="Y604">
        <v>0.174364604510614</v>
      </c>
      <c r="Z604">
        <v>0.29504617859535198</v>
      </c>
      <c r="AA604">
        <v>246.72893238128299</v>
      </c>
      <c r="AB604">
        <v>7.7047757925917404</v>
      </c>
      <c r="AC604">
        <v>1.4360192346234899</v>
      </c>
      <c r="AD604">
        <v>2.90213877579593</v>
      </c>
      <c r="AE604">
        <v>1.3277570692485501</v>
      </c>
      <c r="AF604">
        <v>72.55</v>
      </c>
      <c r="AG604">
        <v>1.35111822811691E-2</v>
      </c>
      <c r="AH604">
        <v>3.9144999999999999</v>
      </c>
      <c r="AI604">
        <v>3.1365978297759201</v>
      </c>
      <c r="AJ604">
        <v>110901.6985</v>
      </c>
      <c r="AK604">
        <v>0.65547667737242199</v>
      </c>
      <c r="AL604">
        <v>7477120.7120000003</v>
      </c>
      <c r="AM604">
        <v>486.35216324999999</v>
      </c>
    </row>
    <row r="605" spans="1:39" ht="14.5" x14ac:dyDescent="0.35">
      <c r="A605" t="s">
        <v>785</v>
      </c>
      <c r="B605">
        <v>902796.3</v>
      </c>
      <c r="C605">
        <v>0.47350807974192999</v>
      </c>
      <c r="D605">
        <v>864926.8</v>
      </c>
      <c r="E605">
        <v>7.15151764643488E-3</v>
      </c>
      <c r="F605">
        <v>0.74972074394705401</v>
      </c>
      <c r="G605">
        <v>45.25</v>
      </c>
      <c r="H605">
        <v>32.371629149999997</v>
      </c>
      <c r="I605">
        <v>3.1875724499999998</v>
      </c>
      <c r="J605">
        <v>-31.46270105</v>
      </c>
      <c r="K605">
        <v>15411.7000166747</v>
      </c>
      <c r="L605">
        <v>1318.46094915</v>
      </c>
      <c r="M605">
        <v>1867.0568164715301</v>
      </c>
      <c r="N605">
        <v>0.934418349587263</v>
      </c>
      <c r="O605">
        <v>0.18268702918754201</v>
      </c>
      <c r="P605">
        <v>5.7636113567861597E-4</v>
      </c>
      <c r="Q605">
        <v>10883.2920630671</v>
      </c>
      <c r="R605">
        <v>98.066999999999993</v>
      </c>
      <c r="S605">
        <v>61119.920228007402</v>
      </c>
      <c r="T605">
        <v>14.8265981420865</v>
      </c>
      <c r="U605">
        <v>13.4444915124354</v>
      </c>
      <c r="V605">
        <v>12.8065</v>
      </c>
      <c r="W605">
        <v>102.952481095537</v>
      </c>
      <c r="X605">
        <v>0.106817723731387</v>
      </c>
      <c r="Y605">
        <v>0.2055416754912</v>
      </c>
      <c r="Z605">
        <v>0.31679630314844098</v>
      </c>
      <c r="AA605">
        <v>205.17190909172999</v>
      </c>
      <c r="AB605">
        <v>7.9303157781111802</v>
      </c>
      <c r="AC605">
        <v>1.4788901067479101</v>
      </c>
      <c r="AD605">
        <v>3.8425913848652802</v>
      </c>
      <c r="AE605">
        <v>1.35970616805578</v>
      </c>
      <c r="AF605">
        <v>173.05</v>
      </c>
      <c r="AG605">
        <v>1.6284111827003001E-2</v>
      </c>
      <c r="AH605">
        <v>4.9465000000000003</v>
      </c>
      <c r="AI605">
        <v>3.63306129899471</v>
      </c>
      <c r="AJ605">
        <v>113542.7935</v>
      </c>
      <c r="AK605">
        <v>0.62740639672841902</v>
      </c>
      <c r="AL605">
        <v>20319724.631999999</v>
      </c>
      <c r="AM605">
        <v>1318.46094915</v>
      </c>
    </row>
    <row r="606" spans="1:39" ht="14.5" x14ac:dyDescent="0.35">
      <c r="A606" t="s">
        <v>786</v>
      </c>
      <c r="B606">
        <v>376257.55</v>
      </c>
      <c r="C606">
        <v>0.57609878109610801</v>
      </c>
      <c r="D606">
        <v>450511.95</v>
      </c>
      <c r="E606">
        <v>1.9687407468938399E-2</v>
      </c>
      <c r="F606">
        <v>0.67230528304333903</v>
      </c>
      <c r="G606">
        <v>41.2</v>
      </c>
      <c r="H606">
        <v>23.206798800000001</v>
      </c>
      <c r="I606">
        <v>0.88882145000000001</v>
      </c>
      <c r="J606">
        <v>36.440139000000002</v>
      </c>
      <c r="K606">
        <v>14215.2035761141</v>
      </c>
      <c r="L606">
        <v>1001.3781215499999</v>
      </c>
      <c r="M606">
        <v>1209.79689707639</v>
      </c>
      <c r="N606">
        <v>0.375368549862243</v>
      </c>
      <c r="O606">
        <v>0.15276859176152999</v>
      </c>
      <c r="P606">
        <v>5.5011697194594096E-4</v>
      </c>
      <c r="Q606">
        <v>11766.267452743499</v>
      </c>
      <c r="R606">
        <v>69.747</v>
      </c>
      <c r="S606">
        <v>60155.352559966799</v>
      </c>
      <c r="T606">
        <v>15.689563708833401</v>
      </c>
      <c r="U606">
        <v>14.357293095760401</v>
      </c>
      <c r="V606">
        <v>9.1605000000000008</v>
      </c>
      <c r="W606">
        <v>109.314788663283</v>
      </c>
      <c r="X606">
        <v>0.114978583130669</v>
      </c>
      <c r="Y606">
        <v>0.189828505375708</v>
      </c>
      <c r="Z606">
        <v>0.31068940434543602</v>
      </c>
      <c r="AA606">
        <v>187.11593150244801</v>
      </c>
      <c r="AB606">
        <v>9.0510936801196298</v>
      </c>
      <c r="AC606">
        <v>1.4187801042621799</v>
      </c>
      <c r="AD606">
        <v>3.60752242842916</v>
      </c>
      <c r="AE606">
        <v>1.4804460984103001</v>
      </c>
      <c r="AF606">
        <v>131.69999999999999</v>
      </c>
      <c r="AG606">
        <v>1.29360900501048E-2</v>
      </c>
      <c r="AH606">
        <v>4.6660000000000004</v>
      </c>
      <c r="AI606">
        <v>3.74451013105441</v>
      </c>
      <c r="AJ606">
        <v>198944.23800000001</v>
      </c>
      <c r="AK606">
        <v>0.58806790428157996</v>
      </c>
      <c r="AL606">
        <v>14234793.854499999</v>
      </c>
      <c r="AM606">
        <v>1001.3781215499999</v>
      </c>
    </row>
    <row r="607" spans="1:39" ht="14.5" x14ac:dyDescent="0.35">
      <c r="A607" t="s">
        <v>787</v>
      </c>
      <c r="B607">
        <v>302646.2</v>
      </c>
      <c r="C607">
        <v>0.53897144215258297</v>
      </c>
      <c r="D607">
        <v>383994.85</v>
      </c>
      <c r="E607">
        <v>9.0835773340165408E-3</v>
      </c>
      <c r="F607">
        <v>0.67543035749665403</v>
      </c>
      <c r="G607">
        <v>50.473684210526301</v>
      </c>
      <c r="H607">
        <v>25.570616999999999</v>
      </c>
      <c r="I607">
        <v>0.156</v>
      </c>
      <c r="J607">
        <v>40.990487399999999</v>
      </c>
      <c r="K607">
        <v>13525.584578899399</v>
      </c>
      <c r="L607">
        <v>859.91847810000002</v>
      </c>
      <c r="M607">
        <v>1022.03377410614</v>
      </c>
      <c r="N607">
        <v>0.27616585559914397</v>
      </c>
      <c r="O607">
        <v>0.15039122102102401</v>
      </c>
      <c r="P607">
        <v>1.5733714700367899E-3</v>
      </c>
      <c r="Q607">
        <v>11380.152399241701</v>
      </c>
      <c r="R607">
        <v>61.7575</v>
      </c>
      <c r="S607">
        <v>59111.701809496801</v>
      </c>
      <c r="T607">
        <v>13.9958709468486</v>
      </c>
      <c r="U607">
        <v>13.924114125409901</v>
      </c>
      <c r="V607">
        <v>8.8245000000000005</v>
      </c>
      <c r="W607">
        <v>97.446708380078206</v>
      </c>
      <c r="X607">
        <v>0.11362573852480599</v>
      </c>
      <c r="Y607">
        <v>0.18059597968674501</v>
      </c>
      <c r="Z607">
        <v>0.29857601830242098</v>
      </c>
      <c r="AA607">
        <v>177.661317776955</v>
      </c>
      <c r="AB607">
        <v>8.3036473980399208</v>
      </c>
      <c r="AC607">
        <v>1.6679472947829901</v>
      </c>
      <c r="AD607">
        <v>3.4486485844309498</v>
      </c>
      <c r="AE607">
        <v>1.3417621248897</v>
      </c>
      <c r="AF607">
        <v>80.349999999999994</v>
      </c>
      <c r="AG607">
        <v>2.1635308494324001E-2</v>
      </c>
      <c r="AH607">
        <v>5.9420000000000002</v>
      </c>
      <c r="AI607">
        <v>2.9971753683867699</v>
      </c>
      <c r="AJ607">
        <v>223336.859</v>
      </c>
      <c r="AK607">
        <v>0.64287941586086095</v>
      </c>
      <c r="AL607">
        <v>11630900.1065</v>
      </c>
      <c r="AM607">
        <v>859.91847810000002</v>
      </c>
    </row>
    <row r="608" spans="1:39" ht="14.5" x14ac:dyDescent="0.35">
      <c r="A608" t="s">
        <v>788</v>
      </c>
      <c r="B608">
        <v>1681171.68421053</v>
      </c>
      <c r="C608">
        <v>0.41802979447947802</v>
      </c>
      <c r="D608">
        <v>1691788.4736842101</v>
      </c>
      <c r="E608">
        <v>3.00696000048106E-3</v>
      </c>
      <c r="F608">
        <v>0.78513170991626702</v>
      </c>
      <c r="G608">
        <v>127.45</v>
      </c>
      <c r="H608">
        <v>98.594694349999997</v>
      </c>
      <c r="I608">
        <v>8.3614700499999994</v>
      </c>
      <c r="J608">
        <v>-22.841123150000001</v>
      </c>
      <c r="K608">
        <v>13006.1195357055</v>
      </c>
      <c r="L608">
        <v>3536.9063179999998</v>
      </c>
      <c r="M608">
        <v>4286.1219314256496</v>
      </c>
      <c r="N608">
        <v>0.23437603294190501</v>
      </c>
      <c r="O608">
        <v>0.14695930657103701</v>
      </c>
      <c r="P608">
        <v>2.14229510022323E-2</v>
      </c>
      <c r="Q608">
        <v>10732.6452897244</v>
      </c>
      <c r="R608">
        <v>219.09950000000001</v>
      </c>
      <c r="S608">
        <v>71197.675866444202</v>
      </c>
      <c r="T608">
        <v>15.1303403248296</v>
      </c>
      <c r="U608">
        <v>16.142922818171701</v>
      </c>
      <c r="V608">
        <v>25.415500000000002</v>
      </c>
      <c r="W608">
        <v>139.16335771478001</v>
      </c>
      <c r="X608">
        <v>0.116117547850735</v>
      </c>
      <c r="Y608">
        <v>0.151352493704316</v>
      </c>
      <c r="Z608">
        <v>0.27463088298235999</v>
      </c>
      <c r="AA608">
        <v>153.72444196018401</v>
      </c>
      <c r="AB608">
        <v>6.9213950910684803</v>
      </c>
      <c r="AC608">
        <v>1.35516594770051</v>
      </c>
      <c r="AD608">
        <v>3.3738507734698899</v>
      </c>
      <c r="AE608">
        <v>0.98120858807635203</v>
      </c>
      <c r="AF608">
        <v>34.65</v>
      </c>
      <c r="AG608">
        <v>8.6375088376311901E-2</v>
      </c>
      <c r="AH608">
        <v>64.049499999999995</v>
      </c>
      <c r="AI608">
        <v>2.9660976045176599</v>
      </c>
      <c r="AJ608">
        <v>875347.53850000002</v>
      </c>
      <c r="AK608">
        <v>0.58660013460447602</v>
      </c>
      <c r="AL608">
        <v>46001426.358499996</v>
      </c>
      <c r="AM608">
        <v>3536.9063179999998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>
      <selection activeCell="A5" sqref="A5"/>
    </sheetView>
  </sheetViews>
  <sheetFormatPr defaultColWidth="9.1796875" defaultRowHeight="12.5" x14ac:dyDescent="0.25"/>
  <cols>
    <col min="1" max="1" width="9" style="35" bestFit="1" customWidth="1"/>
    <col min="2" max="2" width="11.54296875" style="35" bestFit="1" customWidth="1"/>
    <col min="3" max="3" width="12" style="35" bestFit="1" customWidth="1"/>
    <col min="4" max="4" width="9.1796875" style="35"/>
    <col min="5" max="5" width="11" style="35" bestFit="1" customWidth="1"/>
    <col min="6" max="6" width="10.54296875" style="35" bestFit="1" customWidth="1"/>
    <col min="7" max="7" width="9.1796875" style="35"/>
    <col min="8" max="8" width="6.1796875" style="35" bestFit="1" customWidth="1"/>
    <col min="9" max="9" width="3.453125" style="35" bestFit="1" customWidth="1"/>
    <col min="10" max="10" width="4.453125" style="35" bestFit="1" customWidth="1"/>
    <col min="11" max="11" width="9.453125" style="35" bestFit="1" customWidth="1"/>
    <col min="12" max="13" width="7.453125" style="35" bestFit="1" customWidth="1"/>
    <col min="14" max="14" width="7.54296875" style="35" bestFit="1" customWidth="1"/>
    <col min="15" max="15" width="7.81640625" style="35" bestFit="1" customWidth="1"/>
    <col min="16" max="16" width="14" style="35" bestFit="1" customWidth="1"/>
    <col min="17" max="17" width="7.54296875" style="35" bestFit="1" customWidth="1"/>
    <col min="18" max="19" width="10.1796875" style="35" bestFit="1" customWidth="1"/>
    <col min="20" max="20" width="15.54296875" style="35" bestFit="1" customWidth="1"/>
    <col min="21" max="21" width="6.54296875" style="35" bestFit="1" customWidth="1"/>
    <col min="22" max="22" width="16.453125" style="35" bestFit="1" customWidth="1"/>
    <col min="23" max="23" width="14.453125" style="35" bestFit="1" customWidth="1"/>
    <col min="24" max="24" width="15" style="35" bestFit="1" customWidth="1"/>
    <col min="25" max="25" width="15.81640625" style="35" bestFit="1" customWidth="1"/>
    <col min="26" max="26" width="10" style="35" bestFit="1" customWidth="1"/>
    <col min="27" max="27" width="9" style="35" bestFit="1" customWidth="1"/>
    <col min="28" max="28" width="8.453125" style="35" bestFit="1" customWidth="1"/>
    <col min="29" max="29" width="9" style="35" bestFit="1" customWidth="1"/>
    <col min="30" max="30" width="9.54296875" style="35" bestFit="1" customWidth="1"/>
    <col min="31" max="31" width="8.81640625" style="35" bestFit="1" customWidth="1"/>
    <col min="32" max="32" width="16" style="35" bestFit="1" customWidth="1"/>
    <col min="33" max="33" width="11.54296875" style="35" bestFit="1" customWidth="1"/>
    <col min="34" max="34" width="10" style="35" bestFit="1" customWidth="1"/>
    <col min="35" max="35" width="9.1796875" style="35"/>
    <col min="36" max="36" width="8.1796875" style="35" bestFit="1" customWidth="1"/>
    <col min="37" max="37" width="7.54296875" style="35" bestFit="1" customWidth="1"/>
    <col min="38" max="38" width="8.54296875" style="35" bestFit="1" customWidth="1"/>
    <col min="39" max="16384" width="9.1796875" style="35"/>
  </cols>
  <sheetData>
    <row r="1" spans="1:38" x14ac:dyDescent="0.25">
      <c r="A1" s="34" t="s">
        <v>1429</v>
      </c>
      <c r="B1" s="34" t="s">
        <v>66</v>
      </c>
      <c r="C1" s="34" t="s">
        <v>1430</v>
      </c>
      <c r="D1" s="34" t="s">
        <v>68</v>
      </c>
      <c r="E1" s="34" t="s">
        <v>69</v>
      </c>
      <c r="F1" s="34" t="s">
        <v>1431</v>
      </c>
      <c r="G1" s="34" t="s">
        <v>1448</v>
      </c>
      <c r="H1" s="34" t="s">
        <v>1449</v>
      </c>
      <c r="I1" s="34" t="s">
        <v>64</v>
      </c>
      <c r="J1" s="34" t="s">
        <v>1432</v>
      </c>
      <c r="K1" s="34" t="s">
        <v>1433</v>
      </c>
      <c r="L1" s="34" t="s">
        <v>1489</v>
      </c>
      <c r="M1" s="34" t="s">
        <v>1434</v>
      </c>
      <c r="N1" s="34" t="s">
        <v>1435</v>
      </c>
      <c r="O1" s="34" t="s">
        <v>1436</v>
      </c>
      <c r="P1" s="34" t="s">
        <v>1437</v>
      </c>
      <c r="Q1" s="34" t="s">
        <v>1438</v>
      </c>
      <c r="R1" s="34" t="s">
        <v>1439</v>
      </c>
      <c r="S1" s="34" t="s">
        <v>1440</v>
      </c>
      <c r="T1" s="34" t="s">
        <v>78</v>
      </c>
      <c r="U1" s="34" t="s">
        <v>1441</v>
      </c>
      <c r="V1" s="34" t="s">
        <v>80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1442</v>
      </c>
      <c r="AE1" s="34" t="s">
        <v>1443</v>
      </c>
      <c r="AF1" s="34" t="s">
        <v>1444</v>
      </c>
      <c r="AG1" s="34" t="s">
        <v>1445</v>
      </c>
      <c r="AH1" s="34" t="s">
        <v>90</v>
      </c>
      <c r="AI1" s="34" t="s">
        <v>91</v>
      </c>
      <c r="AJ1" s="34" t="s">
        <v>92</v>
      </c>
      <c r="AK1" s="34" t="s">
        <v>1446</v>
      </c>
      <c r="AL1" s="34" t="s">
        <v>1447</v>
      </c>
    </row>
    <row r="2" spans="1:38" ht="14.5" x14ac:dyDescent="0.35">
      <c r="A2">
        <v>877094.95378081303</v>
      </c>
      <c r="B2">
        <v>0.42671468872270002</v>
      </c>
      <c r="C2">
        <v>810859.45336442394</v>
      </c>
      <c r="D2">
        <v>3.7054486901607498E-3</v>
      </c>
      <c r="E2">
        <v>0.75547901402986595</v>
      </c>
      <c r="F2">
        <v>76.439822328521402</v>
      </c>
      <c r="G2">
        <v>122.221784258179</v>
      </c>
      <c r="H2">
        <v>33.770421528057199</v>
      </c>
      <c r="I2">
        <v>-2.43845621406621</v>
      </c>
      <c r="J2">
        <v>14033.8983708657</v>
      </c>
      <c r="K2">
        <v>2233.6179513259799</v>
      </c>
      <c r="L2">
        <v>2809.4816379747699</v>
      </c>
      <c r="M2">
        <v>0.41176135302717098</v>
      </c>
      <c r="N2">
        <v>0.154297970704311</v>
      </c>
      <c r="O2">
        <v>2.67741685016556E-2</v>
      </c>
      <c r="P2">
        <v>11157.3490655898</v>
      </c>
      <c r="Q2">
        <v>148.14620999251801</v>
      </c>
      <c r="R2">
        <v>67712.334957942905</v>
      </c>
      <c r="S2">
        <v>14.9443520901727</v>
      </c>
      <c r="T2">
        <v>15.0771184186131</v>
      </c>
      <c r="U2">
        <v>18.084292127358001</v>
      </c>
      <c r="V2">
        <v>123.51149470466601</v>
      </c>
      <c r="W2">
        <v>0.115295558139907</v>
      </c>
      <c r="X2">
        <v>0.16205607333852001</v>
      </c>
      <c r="Y2">
        <v>0.28388626434664499</v>
      </c>
      <c r="Z2">
        <v>247.38731171523801</v>
      </c>
      <c r="AA2">
        <v>5.2700462211376404</v>
      </c>
      <c r="AB2">
        <v>0.97830491704274303</v>
      </c>
      <c r="AC2">
        <v>2.4588438947623299</v>
      </c>
      <c r="AD2">
        <v>1.1615054999008201</v>
      </c>
      <c r="AE2">
        <v>66.322755289022197</v>
      </c>
      <c r="AF2">
        <v>4.7012611243135501E-2</v>
      </c>
      <c r="AG2">
        <v>37.103587986463602</v>
      </c>
      <c r="AH2">
        <v>3.2046734461596</v>
      </c>
      <c r="AI2">
        <v>471290.06839548401</v>
      </c>
      <c r="AJ2">
        <v>0.58067115152997695</v>
      </c>
      <c r="AK2">
        <v>31346367.3282496</v>
      </c>
      <c r="AL2">
        <v>2233.6179513259799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3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/>
    </sheetView>
  </sheetViews>
  <sheetFormatPr defaultColWidth="9.1796875" defaultRowHeight="12.5" x14ac:dyDescent="0.25"/>
  <cols>
    <col min="1" max="1" width="7" style="44" bestFit="1" customWidth="1"/>
    <col min="2" max="2" width="16.54296875" style="44" bestFit="1" customWidth="1"/>
    <col min="3" max="18" width="12" style="44" bestFit="1" customWidth="1"/>
    <col min="19" max="19" width="14.453125" style="44" bestFit="1" customWidth="1"/>
    <col min="20" max="16384" width="9.1796875" style="44"/>
  </cols>
  <sheetData>
    <row r="1" spans="1:19" ht="14.5" x14ac:dyDescent="0.35">
      <c r="A1" s="120" t="s">
        <v>1492</v>
      </c>
      <c r="B1" s="120" t="s">
        <v>1493</v>
      </c>
      <c r="C1" s="120" t="s">
        <v>1494</v>
      </c>
      <c r="D1" s="120" t="s">
        <v>1495</v>
      </c>
      <c r="E1" s="120" t="s">
        <v>1496</v>
      </c>
      <c r="F1" s="120" t="s">
        <v>1497</v>
      </c>
      <c r="G1" s="120" t="s">
        <v>1498</v>
      </c>
      <c r="H1" s="120" t="s">
        <v>1499</v>
      </c>
      <c r="I1" s="120" t="s">
        <v>1500</v>
      </c>
      <c r="J1" s="120" t="s">
        <v>1501</v>
      </c>
      <c r="K1" s="120" t="s">
        <v>1502</v>
      </c>
      <c r="L1" s="120" t="s">
        <v>1503</v>
      </c>
      <c r="M1" s="120" t="s">
        <v>1504</v>
      </c>
      <c r="N1" s="120" t="s">
        <v>1505</v>
      </c>
      <c r="O1" s="120" t="s">
        <v>1506</v>
      </c>
      <c r="P1" s="120" t="s">
        <v>1507</v>
      </c>
      <c r="Q1" s="120" t="s">
        <v>1508</v>
      </c>
      <c r="R1" s="120" t="s">
        <v>1509</v>
      </c>
      <c r="S1" s="120" t="s">
        <v>1510</v>
      </c>
    </row>
    <row r="2" spans="1:19" ht="14.5" x14ac:dyDescent="0.35">
      <c r="A2" t="s">
        <v>94</v>
      </c>
      <c r="B2">
        <v>694.65168800000095</v>
      </c>
      <c r="C2">
        <v>665.64845100000002</v>
      </c>
      <c r="D2">
        <v>0</v>
      </c>
      <c r="E2">
        <v>16.467625000000002</v>
      </c>
      <c r="F2">
        <v>113.598654</v>
      </c>
      <c r="G2">
        <v>4.6171030000000002</v>
      </c>
      <c r="H2">
        <v>2</v>
      </c>
      <c r="I2">
        <v>11.361846999999999</v>
      </c>
      <c r="J2">
        <v>7.3967489999999998</v>
      </c>
      <c r="K2">
        <v>142.17600440832001</v>
      </c>
      <c r="L2">
        <v>0</v>
      </c>
      <c r="M2">
        <v>4.7854918250000003</v>
      </c>
      <c r="N2">
        <v>83.7676474595999</v>
      </c>
      <c r="O2">
        <v>8.1796596747999999</v>
      </c>
      <c r="P2">
        <v>4.7286000000000001</v>
      </c>
      <c r="Q2">
        <v>36.382906463399998</v>
      </c>
      <c r="R2">
        <v>34.9163536545</v>
      </c>
      <c r="S2">
        <v>1009.58835148562</v>
      </c>
    </row>
    <row r="3" spans="1:19" ht="14.5" x14ac:dyDescent="0.35">
      <c r="A3" t="s">
        <v>96</v>
      </c>
      <c r="B3">
        <v>20131.164879</v>
      </c>
      <c r="C3">
        <v>19231.874789000001</v>
      </c>
      <c r="D3">
        <v>1641.040874</v>
      </c>
      <c r="E3">
        <v>153.25810100000001</v>
      </c>
      <c r="F3">
        <v>2967.2895920000001</v>
      </c>
      <c r="G3">
        <v>303.29900700000002</v>
      </c>
      <c r="H3">
        <v>25.078302999999998</v>
      </c>
      <c r="I3">
        <v>201.28601499999999</v>
      </c>
      <c r="J3">
        <v>369.62676499999998</v>
      </c>
      <c r="K3">
        <v>4129.3041446381803</v>
      </c>
      <c r="L3">
        <v>476.88647798439303</v>
      </c>
      <c r="M3">
        <v>44.536804150599998</v>
      </c>
      <c r="N3">
        <v>2188.0793451407599</v>
      </c>
      <c r="O3">
        <v>537.32452080119901</v>
      </c>
      <c r="P3">
        <v>59.292631782900003</v>
      </c>
      <c r="Q3">
        <v>644.55807723299802</v>
      </c>
      <c r="R3">
        <v>1744.8231441824901</v>
      </c>
      <c r="S3">
        <v>29955.970024913498</v>
      </c>
    </row>
    <row r="4" spans="1:19" ht="14.5" x14ac:dyDescent="0.35">
      <c r="A4" t="s">
        <v>98</v>
      </c>
      <c r="B4">
        <v>2893.2687180000098</v>
      </c>
      <c r="C4">
        <v>2785.5623650000002</v>
      </c>
      <c r="D4">
        <v>5</v>
      </c>
      <c r="E4">
        <v>46.194267000000004</v>
      </c>
      <c r="F4">
        <v>379.77472599999999</v>
      </c>
      <c r="G4">
        <v>40.391762999999997</v>
      </c>
      <c r="H4">
        <v>3</v>
      </c>
      <c r="I4">
        <v>8.8229790000000001</v>
      </c>
      <c r="J4">
        <v>55.491610999999999</v>
      </c>
      <c r="K4">
        <v>598.09219564610805</v>
      </c>
      <c r="L4">
        <v>1.4530000000000001</v>
      </c>
      <c r="M4">
        <v>13.424053990199999</v>
      </c>
      <c r="N4">
        <v>280.04588295240001</v>
      </c>
      <c r="O4">
        <v>71.558047330799994</v>
      </c>
      <c r="P4">
        <v>7.0929000000000002</v>
      </c>
      <c r="Q4">
        <v>28.252943353799999</v>
      </c>
      <c r="R4">
        <v>261.9481497255</v>
      </c>
      <c r="S4">
        <v>4155.1358909988203</v>
      </c>
    </row>
    <row r="5" spans="1:19" ht="14.5" x14ac:dyDescent="0.35">
      <c r="A5" t="s">
        <v>100</v>
      </c>
      <c r="B5">
        <v>3017.13306100001</v>
      </c>
      <c r="C5">
        <v>740.93977600000005</v>
      </c>
      <c r="D5">
        <v>14.517666</v>
      </c>
      <c r="E5">
        <v>87.491956999999999</v>
      </c>
      <c r="F5">
        <v>221.32930200000001</v>
      </c>
      <c r="G5">
        <v>10.747904999999999</v>
      </c>
      <c r="H5">
        <v>4</v>
      </c>
      <c r="I5">
        <v>18.781725999999999</v>
      </c>
      <c r="J5">
        <v>33.486719999999998</v>
      </c>
      <c r="K5">
        <v>40.232950647598301</v>
      </c>
      <c r="L5">
        <v>4.2188337396</v>
      </c>
      <c r="M5">
        <v>25.425162704200002</v>
      </c>
      <c r="N5">
        <v>163.2082272948</v>
      </c>
      <c r="O5">
        <v>19.040988498000001</v>
      </c>
      <c r="P5">
        <v>9.4572000000000003</v>
      </c>
      <c r="Q5">
        <v>60.142842997199999</v>
      </c>
      <c r="R5">
        <v>158.07406176000001</v>
      </c>
      <c r="S5">
        <v>3496.9333286413998</v>
      </c>
    </row>
    <row r="6" spans="1:19" ht="14.5" x14ac:dyDescent="0.35">
      <c r="A6" t="s">
        <v>102</v>
      </c>
      <c r="B6">
        <v>3021.606053</v>
      </c>
      <c r="C6">
        <v>2881.994017</v>
      </c>
      <c r="D6">
        <v>167.991986</v>
      </c>
      <c r="E6">
        <v>52.003464999999998</v>
      </c>
      <c r="F6">
        <v>463.74743599999999</v>
      </c>
      <c r="G6">
        <v>56.586723999999997</v>
      </c>
      <c r="H6">
        <v>2.766467</v>
      </c>
      <c r="I6">
        <v>21.838322999999999</v>
      </c>
      <c r="J6">
        <v>58.420521999999998</v>
      </c>
      <c r="K6">
        <v>618.73586301534499</v>
      </c>
      <c r="L6">
        <v>48.8184711315999</v>
      </c>
      <c r="M6">
        <v>15.112206928999999</v>
      </c>
      <c r="N6">
        <v>341.96735930639898</v>
      </c>
      <c r="O6">
        <v>100.2490402384</v>
      </c>
      <c r="P6">
        <v>6.5407579280999997</v>
      </c>
      <c r="Q6">
        <v>69.930677910599996</v>
      </c>
      <c r="R6">
        <v>275.774074101</v>
      </c>
      <c r="S6">
        <v>4498.7345035604403</v>
      </c>
    </row>
    <row r="7" spans="1:19" ht="14.5" x14ac:dyDescent="0.35">
      <c r="A7" t="s">
        <v>104</v>
      </c>
      <c r="B7">
        <v>2299.1971910000002</v>
      </c>
      <c r="C7">
        <v>778.46089699999902</v>
      </c>
      <c r="D7">
        <v>55.705618999999999</v>
      </c>
      <c r="E7">
        <v>27.330573000000001</v>
      </c>
      <c r="F7">
        <v>360.88964399999998</v>
      </c>
      <c r="G7">
        <v>19.946666</v>
      </c>
      <c r="H7">
        <v>2</v>
      </c>
      <c r="I7">
        <v>11.947274999999999</v>
      </c>
      <c r="J7">
        <v>53.983460000000001</v>
      </c>
      <c r="K7">
        <v>59.502604667141902</v>
      </c>
      <c r="L7">
        <v>16.188052881400001</v>
      </c>
      <c r="M7">
        <v>7.9422645138000103</v>
      </c>
      <c r="N7">
        <v>266.120023485601</v>
      </c>
      <c r="O7">
        <v>35.337513485599999</v>
      </c>
      <c r="P7">
        <v>4.7286000000000001</v>
      </c>
      <c r="Q7">
        <v>38.257564004999999</v>
      </c>
      <c r="R7">
        <v>254.82892293</v>
      </c>
      <c r="S7">
        <v>2982.1027369685398</v>
      </c>
    </row>
    <row r="8" spans="1:19" ht="14.5" x14ac:dyDescent="0.35">
      <c r="A8" t="s">
        <v>106</v>
      </c>
      <c r="B8">
        <v>3519.102832</v>
      </c>
      <c r="C8">
        <v>2442.0660929999999</v>
      </c>
      <c r="D8">
        <v>29.258289000000001</v>
      </c>
      <c r="E8">
        <v>60.745398999999999</v>
      </c>
      <c r="F8">
        <v>429.127678</v>
      </c>
      <c r="G8">
        <v>41.445169</v>
      </c>
      <c r="H8">
        <v>5.3932580000000003</v>
      </c>
      <c r="I8">
        <v>24.251773</v>
      </c>
      <c r="J8">
        <v>88.066826000000006</v>
      </c>
      <c r="K8">
        <v>382.72702269100398</v>
      </c>
      <c r="L8">
        <v>8.5024587833999998</v>
      </c>
      <c r="M8">
        <v>17.652612949400002</v>
      </c>
      <c r="N8">
        <v>316.43874975719899</v>
      </c>
      <c r="O8">
        <v>73.424261400399999</v>
      </c>
      <c r="P8">
        <v>12.751279889399999</v>
      </c>
      <c r="Q8">
        <v>77.659027500600004</v>
      </c>
      <c r="R8">
        <v>415.719452133</v>
      </c>
      <c r="S8">
        <v>4823.9776971044002</v>
      </c>
    </row>
    <row r="9" spans="1:19" ht="14.5" x14ac:dyDescent="0.35">
      <c r="A9" t="s">
        <v>107</v>
      </c>
      <c r="B9">
        <v>2424.374742</v>
      </c>
      <c r="C9">
        <v>143.069164</v>
      </c>
      <c r="D9">
        <v>10.559742</v>
      </c>
      <c r="E9">
        <v>51.772058999999999</v>
      </c>
      <c r="F9">
        <v>156.48367200000001</v>
      </c>
      <c r="G9">
        <v>9.8331320000000009</v>
      </c>
      <c r="H9">
        <v>1</v>
      </c>
      <c r="I9">
        <v>10.5</v>
      </c>
      <c r="J9">
        <v>29.956451999999999</v>
      </c>
      <c r="K9">
        <v>1.8888146992399899</v>
      </c>
      <c r="L9">
        <v>3.0686610251999999</v>
      </c>
      <c r="M9">
        <v>15.0449603454</v>
      </c>
      <c r="N9">
        <v>115.3910597328</v>
      </c>
      <c r="O9">
        <v>17.420376651200002</v>
      </c>
      <c r="P9">
        <v>2.3643000000000001</v>
      </c>
      <c r="Q9">
        <v>33.623100000000001</v>
      </c>
      <c r="R9">
        <v>141.40943166599999</v>
      </c>
      <c r="S9">
        <v>2754.5854461198401</v>
      </c>
    </row>
    <row r="10" spans="1:19" ht="14.5" x14ac:dyDescent="0.35">
      <c r="A10" t="s">
        <v>109</v>
      </c>
      <c r="B10">
        <v>1526.1575190000001</v>
      </c>
      <c r="C10">
        <v>186.97820300000001</v>
      </c>
      <c r="D10">
        <v>44.763475999999997</v>
      </c>
      <c r="E10">
        <v>18.096045</v>
      </c>
      <c r="F10">
        <v>122.54687</v>
      </c>
      <c r="G10">
        <v>17.261132</v>
      </c>
      <c r="H10">
        <v>0</v>
      </c>
      <c r="I10">
        <v>16.709720000000001</v>
      </c>
      <c r="J10">
        <v>35.820621000000003</v>
      </c>
      <c r="K10">
        <v>5.0648131478448999</v>
      </c>
      <c r="L10">
        <v>13.008266125600001</v>
      </c>
      <c r="M10">
        <v>5.2587106769999998</v>
      </c>
      <c r="N10">
        <v>90.366061937999902</v>
      </c>
      <c r="O10">
        <v>30.579821451200001</v>
      </c>
      <c r="P10">
        <v>0</v>
      </c>
      <c r="Q10">
        <v>53.507865383999999</v>
      </c>
      <c r="R10">
        <v>169.09124143049999</v>
      </c>
      <c r="S10">
        <v>1893.0342991541499</v>
      </c>
    </row>
    <row r="11" spans="1:19" ht="14.5" x14ac:dyDescent="0.35">
      <c r="A11" t="s">
        <v>110</v>
      </c>
      <c r="B11">
        <v>2698.9825080000001</v>
      </c>
      <c r="C11">
        <v>1624.521011</v>
      </c>
      <c r="D11">
        <v>57.386887000000002</v>
      </c>
      <c r="E11">
        <v>58.169756</v>
      </c>
      <c r="F11">
        <v>361.08052400000003</v>
      </c>
      <c r="G11">
        <v>39.316727</v>
      </c>
      <c r="H11">
        <v>1.19035</v>
      </c>
      <c r="I11">
        <v>17.075945000000001</v>
      </c>
      <c r="J11">
        <v>64.180566999999996</v>
      </c>
      <c r="K11">
        <v>218.97193405641499</v>
      </c>
      <c r="L11">
        <v>16.6766293622</v>
      </c>
      <c r="M11">
        <v>16.9041310936</v>
      </c>
      <c r="N11">
        <v>266.26077839760001</v>
      </c>
      <c r="O11">
        <v>69.6535135532</v>
      </c>
      <c r="P11">
        <v>2.8143445050000002</v>
      </c>
      <c r="Q11">
        <v>54.680591079000003</v>
      </c>
      <c r="R11">
        <v>302.96436652350002</v>
      </c>
      <c r="S11">
        <v>3647.9087965705198</v>
      </c>
    </row>
    <row r="12" spans="1:19" ht="14.5" x14ac:dyDescent="0.35">
      <c r="A12" t="s">
        <v>111</v>
      </c>
      <c r="B12">
        <v>1119.9831799999999</v>
      </c>
      <c r="C12">
        <v>552.53789300000005</v>
      </c>
      <c r="D12">
        <v>0</v>
      </c>
      <c r="E12">
        <v>34.268729</v>
      </c>
      <c r="F12">
        <v>169.68776</v>
      </c>
      <c r="G12">
        <v>8.1577970000000004</v>
      </c>
      <c r="H12">
        <v>0</v>
      </c>
      <c r="I12">
        <v>9</v>
      </c>
      <c r="J12">
        <v>41.563034999999999</v>
      </c>
      <c r="K12">
        <v>62.086173694469601</v>
      </c>
      <c r="L12">
        <v>0</v>
      </c>
      <c r="M12">
        <v>9.9584926474</v>
      </c>
      <c r="N12">
        <v>125.127754224</v>
      </c>
      <c r="O12">
        <v>14.4523531652</v>
      </c>
      <c r="P12">
        <v>0</v>
      </c>
      <c r="Q12">
        <v>28.819800000000001</v>
      </c>
      <c r="R12">
        <v>196.1983067175</v>
      </c>
      <c r="S12">
        <v>1556.6260604485699</v>
      </c>
    </row>
    <row r="13" spans="1:19" ht="14.5" x14ac:dyDescent="0.35">
      <c r="A13" t="s">
        <v>113</v>
      </c>
      <c r="B13">
        <v>2163.1183719999999</v>
      </c>
      <c r="C13">
        <v>747.38862099999994</v>
      </c>
      <c r="D13">
        <v>36.351326999999998</v>
      </c>
      <c r="E13">
        <v>62</v>
      </c>
      <c r="F13">
        <v>229.495553</v>
      </c>
      <c r="G13">
        <v>21.73188</v>
      </c>
      <c r="H13">
        <v>2.5640000000000001</v>
      </c>
      <c r="I13">
        <v>14.223682999999999</v>
      </c>
      <c r="J13">
        <v>39.343480999999997</v>
      </c>
      <c r="K13">
        <v>57.898071684013097</v>
      </c>
      <c r="L13">
        <v>10.563695626199999</v>
      </c>
      <c r="M13">
        <v>18.017199999999999</v>
      </c>
      <c r="N13">
        <v>169.2300207822</v>
      </c>
      <c r="O13">
        <v>38.500198607999998</v>
      </c>
      <c r="P13">
        <v>6.0620652000000002</v>
      </c>
      <c r="Q13">
        <v>45.547077702599999</v>
      </c>
      <c r="R13">
        <v>185.72090206050001</v>
      </c>
      <c r="S13">
        <v>2694.6576036635101</v>
      </c>
    </row>
    <row r="14" spans="1:19" ht="14.5" x14ac:dyDescent="0.35">
      <c r="A14" t="s">
        <v>115</v>
      </c>
      <c r="B14">
        <v>1776.9595549999999</v>
      </c>
      <c r="C14">
        <v>483.51084100000003</v>
      </c>
      <c r="D14">
        <v>0</v>
      </c>
      <c r="E14">
        <v>37.962646999999997</v>
      </c>
      <c r="F14">
        <v>176.71955700000001</v>
      </c>
      <c r="G14">
        <v>11.670069</v>
      </c>
      <c r="H14">
        <v>2</v>
      </c>
      <c r="I14">
        <v>7</v>
      </c>
      <c r="J14">
        <v>40.826148000000003</v>
      </c>
      <c r="K14">
        <v>29.8601566792582</v>
      </c>
      <c r="L14">
        <v>0</v>
      </c>
      <c r="M14">
        <v>11.031945218200001</v>
      </c>
      <c r="N14">
        <v>130.3130013318</v>
      </c>
      <c r="O14">
        <v>20.674694240400001</v>
      </c>
      <c r="P14">
        <v>4.7286000000000001</v>
      </c>
      <c r="Q14">
        <v>22.415400000000002</v>
      </c>
      <c r="R14">
        <v>192.719831634</v>
      </c>
      <c r="S14">
        <v>2188.7031841036601</v>
      </c>
    </row>
    <row r="15" spans="1:19" ht="14.5" x14ac:dyDescent="0.35">
      <c r="A15" t="s">
        <v>117</v>
      </c>
      <c r="B15">
        <v>936.04338600000005</v>
      </c>
      <c r="C15">
        <v>476.79658799999999</v>
      </c>
      <c r="D15">
        <v>0</v>
      </c>
      <c r="E15">
        <v>24.682117999999999</v>
      </c>
      <c r="F15">
        <v>103.97098099999999</v>
      </c>
      <c r="G15">
        <v>0.92674000000000001</v>
      </c>
      <c r="H15">
        <v>0</v>
      </c>
      <c r="I15">
        <v>3.9511599999999998</v>
      </c>
      <c r="J15">
        <v>29.098894000000001</v>
      </c>
      <c r="K15">
        <v>54.010485083724497</v>
      </c>
      <c r="L15">
        <v>0</v>
      </c>
      <c r="M15">
        <v>7.1726234908000004</v>
      </c>
      <c r="N15">
        <v>76.668201389399997</v>
      </c>
      <c r="O15">
        <v>1.641812584</v>
      </c>
      <c r="P15">
        <v>0</v>
      </c>
      <c r="Q15">
        <v>12.652404552</v>
      </c>
      <c r="R15">
        <v>137.361329127</v>
      </c>
      <c r="S15">
        <v>1225.5502422269301</v>
      </c>
    </row>
    <row r="16" spans="1:19" ht="14.5" x14ac:dyDescent="0.35">
      <c r="A16" t="s">
        <v>119</v>
      </c>
      <c r="B16">
        <v>5457.1783409999698</v>
      </c>
      <c r="C16">
        <v>1261.5006060000001</v>
      </c>
      <c r="D16">
        <v>103.981576</v>
      </c>
      <c r="E16">
        <v>112.813911</v>
      </c>
      <c r="F16">
        <v>552.73709799999995</v>
      </c>
      <c r="G16">
        <v>83.454066999999995</v>
      </c>
      <c r="H16">
        <v>2</v>
      </c>
      <c r="I16">
        <v>23.855412000000001</v>
      </c>
      <c r="J16">
        <v>136.490759</v>
      </c>
      <c r="K16">
        <v>66.283993593726606</v>
      </c>
      <c r="L16">
        <v>30.217045985599999</v>
      </c>
      <c r="M16">
        <v>32.783722536600102</v>
      </c>
      <c r="N16">
        <v>407.58833606519801</v>
      </c>
      <c r="O16">
        <v>147.84722509720001</v>
      </c>
      <c r="P16">
        <v>4.7286000000000001</v>
      </c>
      <c r="Q16">
        <v>76.389800306400005</v>
      </c>
      <c r="R16">
        <v>644.30462785950101</v>
      </c>
      <c r="S16">
        <v>6867.3216924442004</v>
      </c>
    </row>
    <row r="17" spans="1:19" ht="14.5" x14ac:dyDescent="0.35">
      <c r="A17" t="s">
        <v>120</v>
      </c>
      <c r="B17">
        <v>2455.388097</v>
      </c>
      <c r="C17">
        <v>166.49295499999999</v>
      </c>
      <c r="D17">
        <v>16.547567999999998</v>
      </c>
      <c r="E17">
        <v>25.822856999999999</v>
      </c>
      <c r="F17">
        <v>240.15279100000001</v>
      </c>
      <c r="G17">
        <v>35.189894000000002</v>
      </c>
      <c r="H17">
        <v>2</v>
      </c>
      <c r="I17">
        <v>5.7614089999999996</v>
      </c>
      <c r="J17">
        <v>50.501769000000003</v>
      </c>
      <c r="K17">
        <v>2.5613460079988801</v>
      </c>
      <c r="L17">
        <v>4.8087232607999999</v>
      </c>
      <c r="M17">
        <v>7.5041222442000004</v>
      </c>
      <c r="N17">
        <v>177.08866808339999</v>
      </c>
      <c r="O17">
        <v>62.342416210400003</v>
      </c>
      <c r="P17">
        <v>4.7286000000000001</v>
      </c>
      <c r="Q17">
        <v>18.449183899800001</v>
      </c>
      <c r="R17">
        <v>238.39360056449999</v>
      </c>
      <c r="S17">
        <v>2971.2647572710998</v>
      </c>
    </row>
    <row r="18" spans="1:19" ht="14.5" x14ac:dyDescent="0.35">
      <c r="A18" t="s">
        <v>122</v>
      </c>
      <c r="B18">
        <v>2524.6452850000001</v>
      </c>
      <c r="C18">
        <v>1089.397602</v>
      </c>
      <c r="D18">
        <v>24.310559000000001</v>
      </c>
      <c r="E18">
        <v>50.135466000000001</v>
      </c>
      <c r="F18">
        <v>281.03688699999998</v>
      </c>
      <c r="G18">
        <v>32.996572999999998</v>
      </c>
      <c r="H18">
        <v>2</v>
      </c>
      <c r="I18">
        <v>14.489129</v>
      </c>
      <c r="J18">
        <v>57.505138000000002</v>
      </c>
      <c r="K18">
        <v>107.316058055057</v>
      </c>
      <c r="L18">
        <v>7.0646484453999996</v>
      </c>
      <c r="M18">
        <v>14.5693664196</v>
      </c>
      <c r="N18">
        <v>207.2366004738</v>
      </c>
      <c r="O18">
        <v>58.456728726800002</v>
      </c>
      <c r="P18">
        <v>4.7286000000000001</v>
      </c>
      <c r="Q18">
        <v>46.397088883800002</v>
      </c>
      <c r="R18">
        <v>271.45300392899998</v>
      </c>
      <c r="S18">
        <v>3241.8673799334601</v>
      </c>
    </row>
    <row r="19" spans="1:19" ht="14.5" x14ac:dyDescent="0.35">
      <c r="A19" t="s">
        <v>124</v>
      </c>
      <c r="B19">
        <v>3553.3050119999998</v>
      </c>
      <c r="C19">
        <v>321.45919199999997</v>
      </c>
      <c r="D19">
        <v>67.587210999999996</v>
      </c>
      <c r="E19">
        <v>78.563610999999995</v>
      </c>
      <c r="F19">
        <v>226.55279400000001</v>
      </c>
      <c r="G19">
        <v>16.5</v>
      </c>
      <c r="H19">
        <v>0</v>
      </c>
      <c r="I19">
        <v>14.956395000000001</v>
      </c>
      <c r="J19">
        <v>46.909883000000001</v>
      </c>
      <c r="K19">
        <v>6.4882140694615096</v>
      </c>
      <c r="L19">
        <v>19.6408435166</v>
      </c>
      <c r="M19">
        <v>22.8305853566</v>
      </c>
      <c r="N19">
        <v>167.0600302956</v>
      </c>
      <c r="O19">
        <v>29.231400000000001</v>
      </c>
      <c r="P19">
        <v>0</v>
      </c>
      <c r="Q19">
        <v>47.893368068999997</v>
      </c>
      <c r="R19">
        <v>221.43810270149999</v>
      </c>
      <c r="S19">
        <v>4067.8875560087599</v>
      </c>
    </row>
    <row r="20" spans="1:19" ht="14.5" x14ac:dyDescent="0.35">
      <c r="A20" t="s">
        <v>125</v>
      </c>
      <c r="B20">
        <v>1055.4122749999999</v>
      </c>
      <c r="C20">
        <v>482.75992300000001</v>
      </c>
      <c r="D20">
        <v>90.191050000000004</v>
      </c>
      <c r="E20">
        <v>15.502890000000001</v>
      </c>
      <c r="F20">
        <v>112.727636</v>
      </c>
      <c r="G20">
        <v>17.098649999999999</v>
      </c>
      <c r="H20">
        <v>0</v>
      </c>
      <c r="I20">
        <v>9.3554650000000006</v>
      </c>
      <c r="J20">
        <v>26.635591000000002</v>
      </c>
      <c r="K20">
        <v>50.650363664893703</v>
      </c>
      <c r="L20">
        <v>26.20951913</v>
      </c>
      <c r="M20">
        <v>4.5051398340000004</v>
      </c>
      <c r="N20">
        <v>83.1253587863999</v>
      </c>
      <c r="O20">
        <v>30.29196834</v>
      </c>
      <c r="P20">
        <v>0</v>
      </c>
      <c r="Q20">
        <v>29.958070023000001</v>
      </c>
      <c r="R20">
        <v>125.7333073155</v>
      </c>
      <c r="S20">
        <v>1405.88600209379</v>
      </c>
    </row>
    <row r="21" spans="1:19" ht="14.5" x14ac:dyDescent="0.35">
      <c r="A21" t="s">
        <v>126</v>
      </c>
      <c r="B21">
        <v>6257.8211939999701</v>
      </c>
      <c r="C21">
        <v>1046.5730739999999</v>
      </c>
      <c r="D21">
        <v>60.413238999999997</v>
      </c>
      <c r="E21">
        <v>119.09330199999999</v>
      </c>
      <c r="F21">
        <v>507.82402300000001</v>
      </c>
      <c r="G21">
        <v>37.416260999999999</v>
      </c>
      <c r="H21">
        <v>4.2981369999999997</v>
      </c>
      <c r="I21">
        <v>27.447509</v>
      </c>
      <c r="J21">
        <v>103.99938400000001</v>
      </c>
      <c r="K21">
        <v>38.9049460344606</v>
      </c>
      <c r="L21">
        <v>17.556087253400001</v>
      </c>
      <c r="M21">
        <v>34.608513561199999</v>
      </c>
      <c r="N21">
        <v>374.46943456019801</v>
      </c>
      <c r="O21">
        <v>66.286647987600006</v>
      </c>
      <c r="P21">
        <v>10.1620853091</v>
      </c>
      <c r="Q21">
        <v>87.892413319799999</v>
      </c>
      <c r="R21">
        <v>490.92909217200099</v>
      </c>
      <c r="S21">
        <v>7378.6304141977298</v>
      </c>
    </row>
    <row r="22" spans="1:19" ht="14.5" x14ac:dyDescent="0.35">
      <c r="A22" t="s">
        <v>128</v>
      </c>
      <c r="B22">
        <v>1833.9230829999999</v>
      </c>
      <c r="C22">
        <v>478.74278700000002</v>
      </c>
      <c r="D22">
        <v>9.5678280000000004</v>
      </c>
      <c r="E22">
        <v>39.135461999999997</v>
      </c>
      <c r="F22">
        <v>236.841442</v>
      </c>
      <c r="G22">
        <v>22.097075</v>
      </c>
      <c r="H22">
        <v>1</v>
      </c>
      <c r="I22">
        <v>20.654906</v>
      </c>
      <c r="J22">
        <v>24.691991000000002</v>
      </c>
      <c r="K22">
        <v>28.578865491333499</v>
      </c>
      <c r="L22">
        <v>2.7804108167999999</v>
      </c>
      <c r="M22">
        <v>11.372765257199999</v>
      </c>
      <c r="N22">
        <v>174.6468793308</v>
      </c>
      <c r="O22">
        <v>39.147178070000002</v>
      </c>
      <c r="P22">
        <v>2.3643000000000001</v>
      </c>
      <c r="Q22">
        <v>66.141139993199999</v>
      </c>
      <c r="R22">
        <v>116.55854351550001</v>
      </c>
      <c r="S22">
        <v>2275.5131654748302</v>
      </c>
    </row>
    <row r="23" spans="1:19" ht="14.5" x14ac:dyDescent="0.35">
      <c r="A23" t="s">
        <v>130</v>
      </c>
      <c r="B23">
        <v>1044.235852</v>
      </c>
      <c r="C23">
        <v>503.14093500000001</v>
      </c>
      <c r="D23">
        <v>4</v>
      </c>
      <c r="E23">
        <v>35.815631000000003</v>
      </c>
      <c r="F23">
        <v>146.04490799999999</v>
      </c>
      <c r="G23">
        <v>10.369823</v>
      </c>
      <c r="H23">
        <v>2</v>
      </c>
      <c r="I23">
        <v>3.7450359999999998</v>
      </c>
      <c r="J23">
        <v>38.881100000000004</v>
      </c>
      <c r="K23">
        <v>55.262028167285898</v>
      </c>
      <c r="L23">
        <v>1.1624000000000001</v>
      </c>
      <c r="M23">
        <v>10.408022368599999</v>
      </c>
      <c r="N23">
        <v>107.6935151592</v>
      </c>
      <c r="O23">
        <v>18.3711784268</v>
      </c>
      <c r="P23">
        <v>4.7286000000000001</v>
      </c>
      <c r="Q23">
        <v>11.992354279200001</v>
      </c>
      <c r="R23">
        <v>183.53823255</v>
      </c>
      <c r="S23">
        <v>1437.39218295109</v>
      </c>
    </row>
    <row r="24" spans="1:19" ht="14.5" x14ac:dyDescent="0.35">
      <c r="A24" t="s">
        <v>132</v>
      </c>
      <c r="B24">
        <v>1853.6252300000001</v>
      </c>
      <c r="C24">
        <v>1394.9212990000001</v>
      </c>
      <c r="D24">
        <v>11.249957999999999</v>
      </c>
      <c r="E24">
        <v>81.499564000000007</v>
      </c>
      <c r="F24">
        <v>218.870541</v>
      </c>
      <c r="G24">
        <v>13.537559999999999</v>
      </c>
      <c r="H24">
        <v>0.25616499999999998</v>
      </c>
      <c r="I24">
        <v>17.791041</v>
      </c>
      <c r="J24">
        <v>45.804006999999999</v>
      </c>
      <c r="K24">
        <v>235.90476580597399</v>
      </c>
      <c r="L24">
        <v>3.2692377948</v>
      </c>
      <c r="M24">
        <v>23.683773298399998</v>
      </c>
      <c r="N24">
        <v>161.39513693340001</v>
      </c>
      <c r="O24">
        <v>23.983141295999999</v>
      </c>
      <c r="P24">
        <v>0.6056509095</v>
      </c>
      <c r="Q24">
        <v>56.970471490199998</v>
      </c>
      <c r="R24">
        <v>216.2178150435</v>
      </c>
      <c r="S24">
        <v>2575.6552225717801</v>
      </c>
    </row>
    <row r="25" spans="1:19" ht="14.5" x14ac:dyDescent="0.35">
      <c r="A25" t="s">
        <v>134</v>
      </c>
      <c r="B25">
        <v>1063.5309629999999</v>
      </c>
      <c r="C25">
        <v>1025.254727</v>
      </c>
      <c r="D25">
        <v>108.196237</v>
      </c>
      <c r="E25">
        <v>18.255635000000002</v>
      </c>
      <c r="F25">
        <v>115.464043</v>
      </c>
      <c r="G25">
        <v>21.481632000000001</v>
      </c>
      <c r="H25">
        <v>1.058244</v>
      </c>
      <c r="I25">
        <v>2.9126340000000002</v>
      </c>
      <c r="J25">
        <v>11.05612</v>
      </c>
      <c r="K25">
        <v>219.76808531777499</v>
      </c>
      <c r="L25">
        <v>31.441826472200098</v>
      </c>
      <c r="M25">
        <v>5.3050875309999999</v>
      </c>
      <c r="N25">
        <v>85.143185308199904</v>
      </c>
      <c r="O25">
        <v>38.056859251200002</v>
      </c>
      <c r="P25">
        <v>2.5020062892000001</v>
      </c>
      <c r="Q25">
        <v>9.3268365947999996</v>
      </c>
      <c r="R25">
        <v>52.19041446</v>
      </c>
      <c r="S25">
        <v>1507.26526422438</v>
      </c>
    </row>
    <row r="26" spans="1:19" ht="14.5" x14ac:dyDescent="0.35">
      <c r="A26" t="s">
        <v>136</v>
      </c>
      <c r="B26">
        <v>7955.5857170000099</v>
      </c>
      <c r="C26">
        <v>7680.5209300000097</v>
      </c>
      <c r="D26">
        <v>306.483947</v>
      </c>
      <c r="E26">
        <v>119.94490399999999</v>
      </c>
      <c r="F26">
        <v>895.25266200000101</v>
      </c>
      <c r="G26">
        <v>94.315915000000004</v>
      </c>
      <c r="H26">
        <v>6.1804540000000001</v>
      </c>
      <c r="I26">
        <v>47.242767999999998</v>
      </c>
      <c r="J26">
        <v>127.32565</v>
      </c>
      <c r="K26">
        <v>1649.09595435648</v>
      </c>
      <c r="L26">
        <v>89.064234998199794</v>
      </c>
      <c r="M26">
        <v>34.855989102400002</v>
      </c>
      <c r="N26">
        <v>660.15931295879204</v>
      </c>
      <c r="O26">
        <v>167.09007501400001</v>
      </c>
      <c r="P26">
        <v>14.6124473922</v>
      </c>
      <c r="Q26">
        <v>151.28079168959999</v>
      </c>
      <c r="R26">
        <v>601.04073082500099</v>
      </c>
      <c r="S26">
        <v>11322.7852533367</v>
      </c>
    </row>
    <row r="27" spans="1:19" ht="14.5" x14ac:dyDescent="0.35">
      <c r="A27" t="s">
        <v>137</v>
      </c>
      <c r="B27">
        <v>2656.6622659999798</v>
      </c>
      <c r="C27">
        <v>1155.396358</v>
      </c>
      <c r="D27">
        <v>81.723304999999996</v>
      </c>
      <c r="E27">
        <v>83.712310000000002</v>
      </c>
      <c r="F27">
        <v>342.95542499999999</v>
      </c>
      <c r="G27">
        <v>24.101514000000002</v>
      </c>
      <c r="H27">
        <v>3.9882379999999999</v>
      </c>
      <c r="I27">
        <v>18.384886999999999</v>
      </c>
      <c r="J27">
        <v>28.355886999999999</v>
      </c>
      <c r="K27">
        <v>112.176200357551</v>
      </c>
      <c r="L27">
        <v>23.748792432999998</v>
      </c>
      <c r="M27">
        <v>24.326797286000001</v>
      </c>
      <c r="N27">
        <v>252.895330395001</v>
      </c>
      <c r="O27">
        <v>42.698242202400003</v>
      </c>
      <c r="P27">
        <v>9.4293911034000004</v>
      </c>
      <c r="Q27">
        <v>58.8720851514</v>
      </c>
      <c r="R27">
        <v>133.85396458349999</v>
      </c>
      <c r="S27">
        <v>3314.6630695122299</v>
      </c>
    </row>
    <row r="28" spans="1:19" ht="14.5" x14ac:dyDescent="0.35">
      <c r="A28" t="s">
        <v>139</v>
      </c>
      <c r="B28">
        <v>7832.9215469999999</v>
      </c>
      <c r="C28">
        <v>1093.9366829999999</v>
      </c>
      <c r="D28">
        <v>191.85311100000001</v>
      </c>
      <c r="E28">
        <v>132.93264500000001</v>
      </c>
      <c r="F28">
        <v>647.81790699999999</v>
      </c>
      <c r="G28">
        <v>68.814291999999995</v>
      </c>
      <c r="H28">
        <v>4.4488640000000004</v>
      </c>
      <c r="I28">
        <v>43.311573000000003</v>
      </c>
      <c r="J28">
        <v>130.81004100000001</v>
      </c>
      <c r="K28">
        <v>34.678818702089004</v>
      </c>
      <c r="L28">
        <v>55.7525140565999</v>
      </c>
      <c r="M28">
        <v>38.630226637</v>
      </c>
      <c r="N28">
        <v>477.70092462179502</v>
      </c>
      <c r="O28">
        <v>121.9113997072</v>
      </c>
      <c r="P28">
        <v>10.518449155200001</v>
      </c>
      <c r="Q28">
        <v>138.6923190606</v>
      </c>
      <c r="R28">
        <v>617.48879854050097</v>
      </c>
      <c r="S28">
        <v>9328.2949974809799</v>
      </c>
    </row>
    <row r="29" spans="1:19" ht="14.5" x14ac:dyDescent="0.35">
      <c r="A29" t="s">
        <v>141</v>
      </c>
      <c r="B29">
        <v>2597.4427879999798</v>
      </c>
      <c r="C29">
        <v>2524.19647699998</v>
      </c>
      <c r="D29">
        <v>22.668551999999998</v>
      </c>
      <c r="E29">
        <v>30.198995</v>
      </c>
      <c r="F29">
        <v>265.43562100000003</v>
      </c>
      <c r="G29">
        <v>16.63327</v>
      </c>
      <c r="H29">
        <v>2</v>
      </c>
      <c r="I29">
        <v>10.499651999999999</v>
      </c>
      <c r="J29">
        <v>43.401975</v>
      </c>
      <c r="K29">
        <v>541.82549978643897</v>
      </c>
      <c r="L29">
        <v>6.5874812112000001</v>
      </c>
      <c r="M29">
        <v>8.7758279469999998</v>
      </c>
      <c r="N29">
        <v>195.7322269254</v>
      </c>
      <c r="O29">
        <v>29.467501131999999</v>
      </c>
      <c r="P29">
        <v>4.7286000000000001</v>
      </c>
      <c r="Q29">
        <v>33.621985634399998</v>
      </c>
      <c r="R29">
        <v>204.87902298750001</v>
      </c>
      <c r="S29">
        <v>3623.0609336239199</v>
      </c>
    </row>
    <row r="30" spans="1:19" ht="14.5" x14ac:dyDescent="0.35">
      <c r="A30" t="s">
        <v>143</v>
      </c>
      <c r="B30">
        <v>35860.224725000196</v>
      </c>
      <c r="C30">
        <v>27778.989756999799</v>
      </c>
      <c r="D30">
        <v>2639.4521089999998</v>
      </c>
      <c r="E30">
        <v>369.60568799999999</v>
      </c>
      <c r="F30">
        <v>4826.9533090000004</v>
      </c>
      <c r="G30">
        <v>727.88132600000097</v>
      </c>
      <c r="H30">
        <v>29.136395</v>
      </c>
      <c r="I30">
        <v>485.05454099999997</v>
      </c>
      <c r="J30">
        <v>570.313041</v>
      </c>
      <c r="K30">
        <v>4888.8405557333599</v>
      </c>
      <c r="L30">
        <v>767.02478287541703</v>
      </c>
      <c r="M30">
        <v>107.4074129328</v>
      </c>
      <c r="N30">
        <v>3559.3953700565198</v>
      </c>
      <c r="O30">
        <v>1289.5145571416101</v>
      </c>
      <c r="P30">
        <v>68.887178698499994</v>
      </c>
      <c r="Q30">
        <v>1553.2416511901899</v>
      </c>
      <c r="R30">
        <v>2692.1627100404799</v>
      </c>
      <c r="S30">
        <v>50786.6989436691</v>
      </c>
    </row>
    <row r="31" spans="1:19" ht="14.5" x14ac:dyDescent="0.35">
      <c r="A31" t="s">
        <v>145</v>
      </c>
      <c r="B31">
        <v>2060.1625960000101</v>
      </c>
      <c r="C31">
        <v>1697.7340200000101</v>
      </c>
      <c r="D31">
        <v>1.4761660000000001</v>
      </c>
      <c r="E31">
        <v>38.916240999999999</v>
      </c>
      <c r="F31">
        <v>278.987843</v>
      </c>
      <c r="G31">
        <v>7.3056999999999999</v>
      </c>
      <c r="H31">
        <v>10.056245000000001</v>
      </c>
      <c r="I31">
        <v>11</v>
      </c>
      <c r="J31">
        <v>44.561211999999998</v>
      </c>
      <c r="K31">
        <v>311.75249567517199</v>
      </c>
      <c r="L31">
        <v>0.42897383960000002</v>
      </c>
      <c r="M31">
        <v>11.309059634600001</v>
      </c>
      <c r="N31">
        <v>205.72563542820001</v>
      </c>
      <c r="O31">
        <v>12.94277812</v>
      </c>
      <c r="P31">
        <v>23.7759800535</v>
      </c>
      <c r="Q31">
        <v>35.224200000000003</v>
      </c>
      <c r="R31">
        <v>210.35120124599999</v>
      </c>
      <c r="S31">
        <v>2871.67291999708</v>
      </c>
    </row>
    <row r="32" spans="1:19" ht="14.5" x14ac:dyDescent="0.35">
      <c r="A32" t="s">
        <v>147</v>
      </c>
      <c r="B32">
        <v>1702.391662</v>
      </c>
      <c r="C32">
        <v>1626.394552</v>
      </c>
      <c r="D32">
        <v>1</v>
      </c>
      <c r="E32">
        <v>70.888783000000004</v>
      </c>
      <c r="F32">
        <v>177.006731</v>
      </c>
      <c r="G32">
        <v>3.5326629999999999</v>
      </c>
      <c r="H32">
        <v>1</v>
      </c>
      <c r="I32">
        <v>18.464113000000001</v>
      </c>
      <c r="J32">
        <v>20.347691999999999</v>
      </c>
      <c r="K32">
        <v>342.30252107294899</v>
      </c>
      <c r="L32">
        <v>0.29060000000000002</v>
      </c>
      <c r="M32">
        <v>20.600280339800001</v>
      </c>
      <c r="N32">
        <v>130.5247634394</v>
      </c>
      <c r="O32">
        <v>6.2584657708</v>
      </c>
      <c r="P32">
        <v>2.3643000000000001</v>
      </c>
      <c r="Q32">
        <v>59.125782648600001</v>
      </c>
      <c r="R32">
        <v>96.051280086000006</v>
      </c>
      <c r="S32">
        <v>2359.90965535755</v>
      </c>
    </row>
    <row r="33" spans="1:19" x14ac:dyDescent="0.25">
      <c r="A33" s="153" t="s">
        <v>149</v>
      </c>
      <c r="B33" s="154">
        <v>34889.563488000087</v>
      </c>
      <c r="C33" s="154">
        <v>32760.987273999996</v>
      </c>
      <c r="D33" s="154">
        <v>3497.3358990000088</v>
      </c>
      <c r="E33" s="154">
        <v>320.641434</v>
      </c>
      <c r="F33" s="154">
        <v>5530.0440919999883</v>
      </c>
      <c r="G33" s="154">
        <v>609.51615699999968</v>
      </c>
      <c r="H33" s="154">
        <v>32.690867999999995</v>
      </c>
      <c r="I33" s="154">
        <v>452.34874000000002</v>
      </c>
      <c r="J33" s="154">
        <v>1032.0204489999999</v>
      </c>
      <c r="K33" s="154">
        <v>7030.3288185042247</v>
      </c>
      <c r="L33" s="154">
        <v>1016.3258122494466</v>
      </c>
      <c r="M33" s="154">
        <v>93.178400720399694</v>
      </c>
      <c r="N33" s="154">
        <v>4077.8545134407136</v>
      </c>
      <c r="O33" s="154">
        <v>1079.8188237412051</v>
      </c>
      <c r="P33" s="154">
        <v>77.291019212400002</v>
      </c>
      <c r="Q33" s="154">
        <v>1448.5111352279887</v>
      </c>
      <c r="R33" s="154">
        <v>4871.6525295044967</v>
      </c>
      <c r="S33" s="154">
        <v>54584.524540600956</v>
      </c>
    </row>
    <row r="34" spans="1:19" ht="14.5" x14ac:dyDescent="0.35">
      <c r="A34" t="s">
        <v>150</v>
      </c>
      <c r="B34">
        <v>4841.2818579999903</v>
      </c>
      <c r="C34">
        <v>4573.4253829999998</v>
      </c>
      <c r="D34">
        <v>47.735674000000003</v>
      </c>
      <c r="E34">
        <v>68.667877000000004</v>
      </c>
      <c r="F34">
        <v>587.85611500000005</v>
      </c>
      <c r="G34">
        <v>86.108367000000001</v>
      </c>
      <c r="H34">
        <v>3</v>
      </c>
      <c r="I34">
        <v>45.242756999999997</v>
      </c>
      <c r="J34">
        <v>133.44376800000001</v>
      </c>
      <c r="K34">
        <v>981.85175204264704</v>
      </c>
      <c r="L34">
        <v>13.8719868644</v>
      </c>
      <c r="M34">
        <v>19.954885056199998</v>
      </c>
      <c r="N34">
        <v>433.48509920099701</v>
      </c>
      <c r="O34">
        <v>152.5495829772</v>
      </c>
      <c r="P34">
        <v>7.0929000000000002</v>
      </c>
      <c r="Q34">
        <v>144.87635646539999</v>
      </c>
      <c r="R34">
        <v>629.92130684400001</v>
      </c>
      <c r="S34">
        <v>7224.88572745083</v>
      </c>
    </row>
    <row r="35" spans="1:19" ht="14.5" x14ac:dyDescent="0.35">
      <c r="A35" t="s">
        <v>151</v>
      </c>
      <c r="B35">
        <v>45191.744092000197</v>
      </c>
      <c r="C35">
        <v>42761.797007000001</v>
      </c>
      <c r="D35">
        <v>7316.8855800000001</v>
      </c>
      <c r="E35">
        <v>727.37408600000003</v>
      </c>
      <c r="F35">
        <v>4871.6866730000002</v>
      </c>
      <c r="G35">
        <v>764.98456099999999</v>
      </c>
      <c r="H35">
        <v>61.170141999999998</v>
      </c>
      <c r="I35">
        <v>501.17054300000001</v>
      </c>
      <c r="J35">
        <v>1102.6218389999999</v>
      </c>
      <c r="K35">
        <v>9181.4483793459895</v>
      </c>
      <c r="L35">
        <v>2126.28694954812</v>
      </c>
      <c r="M35">
        <v>211.37490939160199</v>
      </c>
      <c r="N35">
        <v>3592.38175267012</v>
      </c>
      <c r="O35">
        <v>1355.24664826761</v>
      </c>
      <c r="P35">
        <v>144.62456673060001</v>
      </c>
      <c r="Q35">
        <v>1604.8483127945899</v>
      </c>
      <c r="R35">
        <v>5204.9263909995198</v>
      </c>
      <c r="S35">
        <v>68612.882001748294</v>
      </c>
    </row>
    <row r="36" spans="1:19" ht="14.5" x14ac:dyDescent="0.35">
      <c r="A36" t="s">
        <v>152</v>
      </c>
      <c r="B36">
        <v>1544.04310099999</v>
      </c>
      <c r="C36">
        <v>1001.233671</v>
      </c>
      <c r="D36">
        <v>5.2108429999999997</v>
      </c>
      <c r="E36">
        <v>68.635684999999995</v>
      </c>
      <c r="F36">
        <v>165.04512199999999</v>
      </c>
      <c r="G36">
        <v>25.177437999999999</v>
      </c>
      <c r="H36">
        <v>5</v>
      </c>
      <c r="I36">
        <v>6.86</v>
      </c>
      <c r="J36">
        <v>35.439988</v>
      </c>
      <c r="K36">
        <v>147.60256697611899</v>
      </c>
      <c r="L36">
        <v>1.5142709757999999</v>
      </c>
      <c r="M36">
        <v>19.945530060999999</v>
      </c>
      <c r="N36">
        <v>121.7042729628</v>
      </c>
      <c r="O36">
        <v>44.604349160799998</v>
      </c>
      <c r="P36">
        <v>11.8215</v>
      </c>
      <c r="Q36">
        <v>21.967092000000001</v>
      </c>
      <c r="R36">
        <v>167.29446335399999</v>
      </c>
      <c r="S36">
        <v>2080.4971464905102</v>
      </c>
    </row>
    <row r="37" spans="1:19" ht="14.5" x14ac:dyDescent="0.35">
      <c r="A37" t="s">
        <v>153</v>
      </c>
      <c r="B37">
        <v>1548.6902689999999</v>
      </c>
      <c r="C37">
        <v>1493.482315</v>
      </c>
      <c r="D37">
        <v>0.5</v>
      </c>
      <c r="E37">
        <v>56.426459999999999</v>
      </c>
      <c r="F37">
        <v>255.76758699999999</v>
      </c>
      <c r="G37">
        <v>9.7280099999999994</v>
      </c>
      <c r="H37">
        <v>1</v>
      </c>
      <c r="I37">
        <v>8.4785459999999997</v>
      </c>
      <c r="J37">
        <v>30.606892999999999</v>
      </c>
      <c r="K37">
        <v>318.85159586027402</v>
      </c>
      <c r="L37">
        <v>0.14530000000000001</v>
      </c>
      <c r="M37">
        <v>16.397529276</v>
      </c>
      <c r="N37">
        <v>188.60301865380001</v>
      </c>
      <c r="O37">
        <v>17.234142515999999</v>
      </c>
      <c r="P37">
        <v>2.3643000000000001</v>
      </c>
      <c r="Q37">
        <v>27.150000001199999</v>
      </c>
      <c r="R37">
        <v>144.47983840649999</v>
      </c>
      <c r="S37">
        <v>2263.9159937137701</v>
      </c>
    </row>
    <row r="38" spans="1:19" ht="14.5" x14ac:dyDescent="0.35">
      <c r="A38" t="s">
        <v>155</v>
      </c>
      <c r="B38">
        <v>4018.1707569999999</v>
      </c>
      <c r="C38">
        <v>1301.9857649999999</v>
      </c>
      <c r="D38">
        <v>240.32756699999999</v>
      </c>
      <c r="E38">
        <v>40.226151999999999</v>
      </c>
      <c r="F38">
        <v>403.01399400000003</v>
      </c>
      <c r="G38">
        <v>43.282753</v>
      </c>
      <c r="H38">
        <v>3.155662</v>
      </c>
      <c r="I38">
        <v>16.589638000000001</v>
      </c>
      <c r="J38">
        <v>89.302350000000004</v>
      </c>
      <c r="K38">
        <v>94.331873821351095</v>
      </c>
      <c r="L38">
        <v>69.839190970199795</v>
      </c>
      <c r="M38">
        <v>11.6897197712</v>
      </c>
      <c r="N38">
        <v>297.18251917560002</v>
      </c>
      <c r="O38">
        <v>76.679725214800001</v>
      </c>
      <c r="P38">
        <v>7.4609316665999996</v>
      </c>
      <c r="Q38">
        <v>53.123338803599999</v>
      </c>
      <c r="R38">
        <v>421.55174317500001</v>
      </c>
      <c r="S38">
        <v>5050.0297995983501</v>
      </c>
    </row>
    <row r="39" spans="1:19" ht="14.5" x14ac:dyDescent="0.35">
      <c r="A39" t="s">
        <v>156</v>
      </c>
      <c r="B39">
        <v>11886.68917</v>
      </c>
      <c r="C39">
        <v>10554.464909</v>
      </c>
      <c r="D39">
        <v>1385.4034160000001</v>
      </c>
      <c r="E39">
        <v>170.134759</v>
      </c>
      <c r="F39">
        <v>1332.2661929999999</v>
      </c>
      <c r="G39">
        <v>193.33674099999999</v>
      </c>
      <c r="H39">
        <v>17.273745000000002</v>
      </c>
      <c r="I39">
        <v>166.181961</v>
      </c>
      <c r="J39">
        <v>227.97416999999999</v>
      </c>
      <c r="K39">
        <v>2109.9870491523202</v>
      </c>
      <c r="L39">
        <v>402.59823268959701</v>
      </c>
      <c r="M39">
        <v>49.441160965399902</v>
      </c>
      <c r="N39">
        <v>982.413090718185</v>
      </c>
      <c r="O39">
        <v>342.5153703556</v>
      </c>
      <c r="P39">
        <v>40.840315303499999</v>
      </c>
      <c r="Q39">
        <v>532.1478755142</v>
      </c>
      <c r="R39">
        <v>1076.1520694850001</v>
      </c>
      <c r="S39">
        <v>17422.784334183802</v>
      </c>
    </row>
    <row r="40" spans="1:19" ht="14.5" x14ac:dyDescent="0.35">
      <c r="A40" t="s">
        <v>157</v>
      </c>
      <c r="B40">
        <v>1153.81637</v>
      </c>
      <c r="C40">
        <v>469.22279200000003</v>
      </c>
      <c r="D40">
        <v>19.981231999999999</v>
      </c>
      <c r="E40">
        <v>16.048119</v>
      </c>
      <c r="F40">
        <v>116.377528</v>
      </c>
      <c r="G40">
        <v>18.030674000000001</v>
      </c>
      <c r="H40">
        <v>3</v>
      </c>
      <c r="I40">
        <v>7.7234420000000004</v>
      </c>
      <c r="J40">
        <v>19</v>
      </c>
      <c r="K40">
        <v>42.8856659034697</v>
      </c>
      <c r="L40">
        <v>5.8065460191999998</v>
      </c>
      <c r="M40">
        <v>4.6635833813999996</v>
      </c>
      <c r="N40">
        <v>85.816789147199898</v>
      </c>
      <c r="O40">
        <v>31.943142058399999</v>
      </c>
      <c r="P40">
        <v>7.0929000000000002</v>
      </c>
      <c r="Q40">
        <v>24.7320059724</v>
      </c>
      <c r="R40">
        <v>89.689499999999995</v>
      </c>
      <c r="S40">
        <v>1446.4465024820699</v>
      </c>
    </row>
    <row r="41" spans="1:19" ht="14.5" x14ac:dyDescent="0.35">
      <c r="A41" t="s">
        <v>158</v>
      </c>
      <c r="B41">
        <v>2329.902493</v>
      </c>
      <c r="C41">
        <v>1178.46596</v>
      </c>
      <c r="D41">
        <v>14.299459000000001</v>
      </c>
      <c r="E41">
        <v>49.206524999999999</v>
      </c>
      <c r="F41">
        <v>226.84140600000001</v>
      </c>
      <c r="G41">
        <v>17.091871000000001</v>
      </c>
      <c r="H41">
        <v>3</v>
      </c>
      <c r="I41">
        <v>9.7887520000000006</v>
      </c>
      <c r="J41">
        <v>36.881033000000002</v>
      </c>
      <c r="K41">
        <v>132.03957847622499</v>
      </c>
      <c r="L41">
        <v>4.1554227853999999</v>
      </c>
      <c r="M41">
        <v>14.299416165</v>
      </c>
      <c r="N41">
        <v>167.27285278439999</v>
      </c>
      <c r="O41">
        <v>30.279958663599999</v>
      </c>
      <c r="P41">
        <v>7.0929000000000002</v>
      </c>
      <c r="Q41">
        <v>31.345541654400002</v>
      </c>
      <c r="R41">
        <v>174.0969162765</v>
      </c>
      <c r="S41">
        <v>2890.4850798055299</v>
      </c>
    </row>
    <row r="42" spans="1:19" ht="14.5" x14ac:dyDescent="0.35">
      <c r="A42" t="s">
        <v>160</v>
      </c>
      <c r="B42">
        <v>5371.1703880000096</v>
      </c>
      <c r="C42">
        <v>1040.977719</v>
      </c>
      <c r="D42">
        <v>142.68970100000001</v>
      </c>
      <c r="E42">
        <v>114.613028</v>
      </c>
      <c r="F42">
        <v>673.02914199999998</v>
      </c>
      <c r="G42">
        <v>32.336973999999998</v>
      </c>
      <c r="H42">
        <v>6.0301770000000001</v>
      </c>
      <c r="I42">
        <v>49.502657999999997</v>
      </c>
      <c r="J42">
        <v>132.72409999999999</v>
      </c>
      <c r="K42">
        <v>45.658958644296497</v>
      </c>
      <c r="L42">
        <v>41.465627110600003</v>
      </c>
      <c r="M42">
        <v>33.306545936799999</v>
      </c>
      <c r="N42">
        <v>496.29168931079602</v>
      </c>
      <c r="O42">
        <v>57.288183138400001</v>
      </c>
      <c r="P42">
        <v>14.257147481100001</v>
      </c>
      <c r="Q42">
        <v>158.51741144760001</v>
      </c>
      <c r="R42">
        <v>626.524114050001</v>
      </c>
      <c r="S42">
        <v>6844.4800651196101</v>
      </c>
    </row>
    <row r="43" spans="1:19" ht="14.5" x14ac:dyDescent="0.35">
      <c r="A43" t="s">
        <v>162</v>
      </c>
      <c r="B43">
        <v>893.38183300000003</v>
      </c>
      <c r="C43">
        <v>409.32748600000002</v>
      </c>
      <c r="D43">
        <v>9.8367249999999995</v>
      </c>
      <c r="E43">
        <v>39.999651</v>
      </c>
      <c r="F43">
        <v>57.308996</v>
      </c>
      <c r="G43">
        <v>1.4148499999999999</v>
      </c>
      <c r="H43">
        <v>0.155582</v>
      </c>
      <c r="I43">
        <v>14.727891</v>
      </c>
      <c r="J43">
        <v>8</v>
      </c>
      <c r="K43">
        <v>41.572103593702799</v>
      </c>
      <c r="L43">
        <v>2.858552285</v>
      </c>
      <c r="M43">
        <v>11.623898580600001</v>
      </c>
      <c r="N43">
        <v>42.259653650399997</v>
      </c>
      <c r="O43">
        <v>2.5065482600000002</v>
      </c>
      <c r="P43">
        <v>0.3678425226</v>
      </c>
      <c r="Q43">
        <v>47.161652560199997</v>
      </c>
      <c r="R43">
        <v>37.764000000000003</v>
      </c>
      <c r="S43">
        <v>1079.4960844525001</v>
      </c>
    </row>
    <row r="44" spans="1:19" ht="14.5" x14ac:dyDescent="0.35">
      <c r="A44" t="s">
        <v>164</v>
      </c>
      <c r="B44">
        <v>2618.2768299999998</v>
      </c>
      <c r="C44">
        <v>855.65925600000003</v>
      </c>
      <c r="D44">
        <v>279.604241</v>
      </c>
      <c r="E44">
        <v>86.367419999999996</v>
      </c>
      <c r="F44">
        <v>233.82673299999999</v>
      </c>
      <c r="G44">
        <v>4.1670020000000001</v>
      </c>
      <c r="H44">
        <v>1</v>
      </c>
      <c r="I44">
        <v>14.791667</v>
      </c>
      <c r="J44">
        <v>33.990879</v>
      </c>
      <c r="K44">
        <v>61.589936751982997</v>
      </c>
      <c r="L44">
        <v>81.252992434599705</v>
      </c>
      <c r="M44">
        <v>25.098372252000001</v>
      </c>
      <c r="N44">
        <v>172.42383291420001</v>
      </c>
      <c r="O44">
        <v>7.3822607431999998</v>
      </c>
      <c r="P44">
        <v>2.3643000000000001</v>
      </c>
      <c r="Q44">
        <v>47.365876067400002</v>
      </c>
      <c r="R44">
        <v>160.45394431950001</v>
      </c>
      <c r="S44">
        <v>3176.2083454828798</v>
      </c>
    </row>
    <row r="45" spans="1:19" ht="14.5" x14ac:dyDescent="0.35">
      <c r="A45" t="s">
        <v>165</v>
      </c>
      <c r="B45">
        <v>1496.749922</v>
      </c>
      <c r="C45">
        <v>1404.6264200000001</v>
      </c>
      <c r="D45">
        <v>20.746096999999999</v>
      </c>
      <c r="E45">
        <v>13.239203</v>
      </c>
      <c r="F45">
        <v>262.46871900000002</v>
      </c>
      <c r="G45">
        <v>41.621384999999997</v>
      </c>
      <c r="H45">
        <v>1</v>
      </c>
      <c r="I45">
        <v>14.526498999999999</v>
      </c>
      <c r="J45">
        <v>34.975617999999997</v>
      </c>
      <c r="K45">
        <v>301.589406202482</v>
      </c>
      <c r="L45">
        <v>6.0288157882000002</v>
      </c>
      <c r="M45">
        <v>3.8473123918000001</v>
      </c>
      <c r="N45">
        <v>193.54443339060001</v>
      </c>
      <c r="O45">
        <v>73.736445665999995</v>
      </c>
      <c r="P45">
        <v>2.3643000000000001</v>
      </c>
      <c r="Q45">
        <v>46.516755097800001</v>
      </c>
      <c r="R45">
        <v>165.102404769</v>
      </c>
      <c r="S45">
        <v>2289.4797953058801</v>
      </c>
    </row>
    <row r="46" spans="1:19" ht="14.5" x14ac:dyDescent="0.35">
      <c r="A46" t="s">
        <v>166</v>
      </c>
      <c r="B46">
        <v>1988.9254539999999</v>
      </c>
      <c r="C46">
        <v>1706.7349979999999</v>
      </c>
      <c r="D46">
        <v>9.3890340000000005</v>
      </c>
      <c r="E46">
        <v>96.677879000000004</v>
      </c>
      <c r="F46">
        <v>227.62590800000001</v>
      </c>
      <c r="G46">
        <v>17.656738000000001</v>
      </c>
      <c r="H46">
        <v>1</v>
      </c>
      <c r="I46">
        <v>14.076181999999999</v>
      </c>
      <c r="J46">
        <v>43.764834</v>
      </c>
      <c r="K46">
        <v>326.38770863070499</v>
      </c>
      <c r="L46">
        <v>2.7284532804000001</v>
      </c>
      <c r="M46">
        <v>28.094591637400001</v>
      </c>
      <c r="N46">
        <v>167.85134455919999</v>
      </c>
      <c r="O46">
        <v>31.280677040800001</v>
      </c>
      <c r="P46">
        <v>2.3643000000000001</v>
      </c>
      <c r="Q46">
        <v>45.074750000400002</v>
      </c>
      <c r="R46">
        <v>206.59189889699999</v>
      </c>
      <c r="S46">
        <v>2799.2991780459101</v>
      </c>
    </row>
    <row r="47" spans="1:19" ht="14.5" x14ac:dyDescent="0.35">
      <c r="A47" t="s">
        <v>168</v>
      </c>
      <c r="B47">
        <v>974.27070500000002</v>
      </c>
      <c r="C47">
        <v>377.65631000000002</v>
      </c>
      <c r="D47">
        <v>0</v>
      </c>
      <c r="E47">
        <v>29.999200999999999</v>
      </c>
      <c r="F47">
        <v>85.142443</v>
      </c>
      <c r="G47">
        <v>8.7039270000000002</v>
      </c>
      <c r="H47">
        <v>2</v>
      </c>
      <c r="I47">
        <v>7.6614750000000003</v>
      </c>
      <c r="J47">
        <v>25.964176999999999</v>
      </c>
      <c r="K47">
        <v>33.2121065493373</v>
      </c>
      <c r="L47">
        <v>0</v>
      </c>
      <c r="M47">
        <v>8.7177678105999998</v>
      </c>
      <c r="N47">
        <v>62.784037468199998</v>
      </c>
      <c r="O47">
        <v>15.4198770732</v>
      </c>
      <c r="P47">
        <v>4.7286000000000001</v>
      </c>
      <c r="Q47">
        <v>24.533575245000002</v>
      </c>
      <c r="R47">
        <v>122.56389752849999</v>
      </c>
      <c r="S47">
        <v>1246.23056667484</v>
      </c>
    </row>
    <row r="48" spans="1:19" ht="14.5" x14ac:dyDescent="0.35">
      <c r="A48" t="s">
        <v>169</v>
      </c>
      <c r="B48">
        <v>1790.8811330000101</v>
      </c>
      <c r="C48">
        <v>555.92039300000101</v>
      </c>
      <c r="D48">
        <v>8.4325589999999995</v>
      </c>
      <c r="E48">
        <v>44.896022000000002</v>
      </c>
      <c r="F48">
        <v>163.925826</v>
      </c>
      <c r="G48">
        <v>8.6439129999999995</v>
      </c>
      <c r="H48">
        <v>2</v>
      </c>
      <c r="I48">
        <v>9</v>
      </c>
      <c r="J48">
        <v>22.665234999999999</v>
      </c>
      <c r="K48">
        <v>38.353869240368098</v>
      </c>
      <c r="L48">
        <v>2.4505016454000002</v>
      </c>
      <c r="M48">
        <v>13.0467839932</v>
      </c>
      <c r="N48">
        <v>120.87890409240001</v>
      </c>
      <c r="O48">
        <v>15.313556270799999</v>
      </c>
      <c r="P48">
        <v>4.7286000000000001</v>
      </c>
      <c r="Q48">
        <v>28.819800000000001</v>
      </c>
      <c r="R48">
        <v>106.9912418175</v>
      </c>
      <c r="S48">
        <v>2121.4643900596702</v>
      </c>
    </row>
    <row r="49" spans="1:19" ht="14.5" x14ac:dyDescent="0.35">
      <c r="A49" t="s">
        <v>171</v>
      </c>
      <c r="B49">
        <v>5752.5026859999898</v>
      </c>
      <c r="C49">
        <v>3317.945796</v>
      </c>
      <c r="D49">
        <v>145.65998999999999</v>
      </c>
      <c r="E49">
        <v>100.680944</v>
      </c>
      <c r="F49">
        <v>717.60366599999998</v>
      </c>
      <c r="G49">
        <v>44.029240000000001</v>
      </c>
      <c r="H49">
        <v>2.2923979999999999</v>
      </c>
      <c r="I49">
        <v>34.320891000000003</v>
      </c>
      <c r="J49">
        <v>97.801630000000003</v>
      </c>
      <c r="K49">
        <v>423.240708710805</v>
      </c>
      <c r="L49">
        <v>42.328793093999998</v>
      </c>
      <c r="M49">
        <v>29.2578823264001</v>
      </c>
      <c r="N49">
        <v>529.16094330839496</v>
      </c>
      <c r="O49">
        <v>78.002201584000005</v>
      </c>
      <c r="P49">
        <v>5.4199165913999998</v>
      </c>
      <c r="Q49">
        <v>109.9023571602</v>
      </c>
      <c r="R49">
        <v>461.67259441499999</v>
      </c>
      <c r="S49">
        <v>7431.4880831901901</v>
      </c>
    </row>
    <row r="50" spans="1:19" ht="14.5" x14ac:dyDescent="0.35">
      <c r="A50" t="s">
        <v>173</v>
      </c>
      <c r="B50">
        <v>4724.5651239999897</v>
      </c>
      <c r="C50">
        <v>4437.7433619999601</v>
      </c>
      <c r="D50">
        <v>5.5841409999999998</v>
      </c>
      <c r="E50">
        <v>78.116771</v>
      </c>
      <c r="F50">
        <v>608.98163099999897</v>
      </c>
      <c r="G50">
        <v>99.553830000000005</v>
      </c>
      <c r="H50">
        <v>5.0278939999999999</v>
      </c>
      <c r="I50">
        <v>44.90943</v>
      </c>
      <c r="J50">
        <v>137.03847400000001</v>
      </c>
      <c r="K50">
        <v>952.77549286554699</v>
      </c>
      <c r="L50">
        <v>1.6227513746</v>
      </c>
      <c r="M50">
        <v>22.7007336526</v>
      </c>
      <c r="N50">
        <v>449.06305469939701</v>
      </c>
      <c r="O50">
        <v>176.369565228</v>
      </c>
      <c r="P50">
        <v>11.887449784199999</v>
      </c>
      <c r="Q50">
        <v>143.80897674600001</v>
      </c>
      <c r="R50">
        <v>646.89011651700105</v>
      </c>
      <c r="S50">
        <v>7129.6832648673299</v>
      </c>
    </row>
    <row r="51" spans="1:19" ht="14.5" x14ac:dyDescent="0.35">
      <c r="A51" t="s">
        <v>174</v>
      </c>
      <c r="B51">
        <v>4143.2610869999999</v>
      </c>
      <c r="C51">
        <v>3249.4667509999999</v>
      </c>
      <c r="D51">
        <v>72.986815000000007</v>
      </c>
      <c r="E51">
        <v>120.793599</v>
      </c>
      <c r="F51">
        <v>449.76943899999998</v>
      </c>
      <c r="G51">
        <v>31.297187999999998</v>
      </c>
      <c r="H51">
        <v>6.7002129999999998</v>
      </c>
      <c r="I51">
        <v>46.516722000000001</v>
      </c>
      <c r="J51">
        <v>65.455381000000003</v>
      </c>
      <c r="K51">
        <v>567.22125036287696</v>
      </c>
      <c r="L51">
        <v>21.209968439000001</v>
      </c>
      <c r="M51">
        <v>35.102619869400002</v>
      </c>
      <c r="N51">
        <v>331.65998431859902</v>
      </c>
      <c r="O51">
        <v>55.446098260799999</v>
      </c>
      <c r="P51">
        <v>15.841313595900001</v>
      </c>
      <c r="Q51">
        <v>148.95584718840001</v>
      </c>
      <c r="R51">
        <v>308.9821260105</v>
      </c>
      <c r="S51">
        <v>5627.6802950454703</v>
      </c>
    </row>
    <row r="52" spans="1:19" ht="14.5" x14ac:dyDescent="0.35">
      <c r="A52" t="s">
        <v>176</v>
      </c>
      <c r="B52">
        <v>1526.8394150000099</v>
      </c>
      <c r="C52">
        <v>339.19317799999999</v>
      </c>
      <c r="D52">
        <v>32.426039000000003</v>
      </c>
      <c r="E52">
        <v>16.087209000000001</v>
      </c>
      <c r="F52">
        <v>145.408749</v>
      </c>
      <c r="G52">
        <v>10</v>
      </c>
      <c r="H52">
        <v>0.563218</v>
      </c>
      <c r="I52">
        <v>17.304555000000001</v>
      </c>
      <c r="J52">
        <v>44.405217</v>
      </c>
      <c r="K52">
        <v>17.2453044770293</v>
      </c>
      <c r="L52">
        <v>9.4230069334</v>
      </c>
      <c r="M52">
        <v>4.6749429353999998</v>
      </c>
      <c r="N52">
        <v>107.2244115126</v>
      </c>
      <c r="O52">
        <v>17.716000000000001</v>
      </c>
      <c r="P52">
        <v>1.3316163174</v>
      </c>
      <c r="Q52">
        <v>55.412646021</v>
      </c>
      <c r="R52">
        <v>209.6148268485</v>
      </c>
      <c r="S52">
        <v>1949.4821700453399</v>
      </c>
    </row>
    <row r="53" spans="1:19" ht="14.5" x14ac:dyDescent="0.35">
      <c r="A53" t="s">
        <v>177</v>
      </c>
      <c r="B53">
        <v>5334.6550509999897</v>
      </c>
      <c r="C53">
        <v>1871.0965040000001</v>
      </c>
      <c r="D53">
        <v>101.183404</v>
      </c>
      <c r="E53">
        <v>132.556669</v>
      </c>
      <c r="F53">
        <v>540.26796300000001</v>
      </c>
      <c r="G53">
        <v>49.332410000000003</v>
      </c>
      <c r="H53">
        <v>4.5636359999999998</v>
      </c>
      <c r="I53">
        <v>58.180501999999997</v>
      </c>
      <c r="J53">
        <v>134.264939</v>
      </c>
      <c r="K53">
        <v>149.701559705134</v>
      </c>
      <c r="L53">
        <v>29.4038972024</v>
      </c>
      <c r="M53">
        <v>38.520968011400001</v>
      </c>
      <c r="N53">
        <v>398.39359591619802</v>
      </c>
      <c r="O53">
        <v>87.397297556000098</v>
      </c>
      <c r="P53">
        <v>10.7898045948</v>
      </c>
      <c r="Q53">
        <v>186.30560350440001</v>
      </c>
      <c r="R53">
        <v>633.797644549501</v>
      </c>
      <c r="S53">
        <v>6868.9654220398197</v>
      </c>
    </row>
    <row r="54" spans="1:19" ht="14.5" x14ac:dyDescent="0.35">
      <c r="A54" t="s">
        <v>179</v>
      </c>
      <c r="B54">
        <v>1816.9022379999999</v>
      </c>
      <c r="C54">
        <v>975.880674</v>
      </c>
      <c r="D54">
        <v>11.737124</v>
      </c>
      <c r="E54">
        <v>65.671341999999996</v>
      </c>
      <c r="F54">
        <v>216.148291</v>
      </c>
      <c r="G54">
        <v>16.826270999999998</v>
      </c>
      <c r="H54">
        <v>3.5152749999999999</v>
      </c>
      <c r="I54">
        <v>24.61139</v>
      </c>
      <c r="J54">
        <v>33.243127999999999</v>
      </c>
      <c r="K54">
        <v>118.36159063503599</v>
      </c>
      <c r="L54">
        <v>3.4108082344000001</v>
      </c>
      <c r="M54">
        <v>19.084091985200001</v>
      </c>
      <c r="N54">
        <v>159.38774978340001</v>
      </c>
      <c r="O54">
        <v>29.809421703600002</v>
      </c>
      <c r="P54">
        <v>8.3111646824999994</v>
      </c>
      <c r="Q54">
        <v>78.810593057999995</v>
      </c>
      <c r="R54">
        <v>156.92418572400001</v>
      </c>
      <c r="S54">
        <v>2391.0018438061402</v>
      </c>
    </row>
    <row r="55" spans="1:19" ht="14.5" x14ac:dyDescent="0.35">
      <c r="A55" t="s">
        <v>181</v>
      </c>
      <c r="B55">
        <v>2583.8856860000001</v>
      </c>
      <c r="C55">
        <v>1186.6068829999999</v>
      </c>
      <c r="D55">
        <v>23</v>
      </c>
      <c r="E55">
        <v>68.723658999999998</v>
      </c>
      <c r="F55">
        <v>397.263307</v>
      </c>
      <c r="G55">
        <v>19.980219999999999</v>
      </c>
      <c r="H55">
        <v>3</v>
      </c>
      <c r="I55">
        <v>16</v>
      </c>
      <c r="J55">
        <v>50.318873000000004</v>
      </c>
      <c r="K55">
        <v>121.431758639574</v>
      </c>
      <c r="L55">
        <v>6.6837999999999997</v>
      </c>
      <c r="M55">
        <v>19.971095305399999</v>
      </c>
      <c r="N55">
        <v>292.9419625818</v>
      </c>
      <c r="O55">
        <v>35.396957751999999</v>
      </c>
      <c r="P55">
        <v>7.0929000000000002</v>
      </c>
      <c r="Q55">
        <v>51.235199999999999</v>
      </c>
      <c r="R55">
        <v>237.5302399965</v>
      </c>
      <c r="S55">
        <v>3356.1696002752801</v>
      </c>
    </row>
    <row r="56" spans="1:19" ht="14.5" x14ac:dyDescent="0.35">
      <c r="A56" t="s">
        <v>183</v>
      </c>
      <c r="B56">
        <v>3312.7382480000001</v>
      </c>
      <c r="C56">
        <v>2144.3698169999998</v>
      </c>
      <c r="D56">
        <v>49.963431999999997</v>
      </c>
      <c r="E56">
        <v>123.445806</v>
      </c>
      <c r="F56">
        <v>280.40004399999998</v>
      </c>
      <c r="G56">
        <v>25.797823000000001</v>
      </c>
      <c r="H56">
        <v>1</v>
      </c>
      <c r="I56">
        <v>22.094750999999999</v>
      </c>
      <c r="J56">
        <v>55.476840000000003</v>
      </c>
      <c r="K56">
        <v>307.91896311214998</v>
      </c>
      <c r="L56">
        <v>14.5193733392</v>
      </c>
      <c r="M56">
        <v>35.873351223599997</v>
      </c>
      <c r="N56">
        <v>206.76699244560001</v>
      </c>
      <c r="O56">
        <v>45.703423226799998</v>
      </c>
      <c r="P56">
        <v>2.3643000000000001</v>
      </c>
      <c r="Q56">
        <v>70.751811652200004</v>
      </c>
      <c r="R56">
        <v>261.87842322</v>
      </c>
      <c r="S56">
        <v>4258.5148862195501</v>
      </c>
    </row>
    <row r="57" spans="1:19" ht="14.5" x14ac:dyDescent="0.35">
      <c r="A57" t="s">
        <v>185</v>
      </c>
      <c r="B57">
        <v>1616.637459</v>
      </c>
      <c r="C57">
        <v>938.01986300000101</v>
      </c>
      <c r="D57">
        <v>1.4657530000000001</v>
      </c>
      <c r="E57">
        <v>65.718693999999999</v>
      </c>
      <c r="F57">
        <v>152.24196499999999</v>
      </c>
      <c r="G57">
        <v>6.1948619999999996</v>
      </c>
      <c r="H57">
        <v>0</v>
      </c>
      <c r="I57">
        <v>25.519190999999999</v>
      </c>
      <c r="J57">
        <v>39.46407</v>
      </c>
      <c r="K57">
        <v>123.107748602076</v>
      </c>
      <c r="L57">
        <v>0.42594782180000001</v>
      </c>
      <c r="M57">
        <v>19.0978524764</v>
      </c>
      <c r="N57">
        <v>112.263224991</v>
      </c>
      <c r="O57">
        <v>10.9748175192</v>
      </c>
      <c r="P57">
        <v>0</v>
      </c>
      <c r="Q57">
        <v>81.717553420200005</v>
      </c>
      <c r="R57">
        <v>186.29014243500001</v>
      </c>
      <c r="S57">
        <v>2150.5147462656701</v>
      </c>
    </row>
    <row r="58" spans="1:19" ht="14.5" x14ac:dyDescent="0.35">
      <c r="A58" t="s">
        <v>186</v>
      </c>
      <c r="B58">
        <v>1914.9211829999899</v>
      </c>
      <c r="C58">
        <v>1101.5639510000001</v>
      </c>
      <c r="D58">
        <v>3.0761720000000001</v>
      </c>
      <c r="E58">
        <v>99.185913999999997</v>
      </c>
      <c r="F58">
        <v>202.960836</v>
      </c>
      <c r="G58">
        <v>10.983183</v>
      </c>
      <c r="H58">
        <v>1</v>
      </c>
      <c r="I58">
        <v>20.964904000000001</v>
      </c>
      <c r="J58">
        <v>22.940532999999999</v>
      </c>
      <c r="K58">
        <v>141.25062741817101</v>
      </c>
      <c r="L58">
        <v>0.89393558319999999</v>
      </c>
      <c r="M58">
        <v>28.823426608399998</v>
      </c>
      <c r="N58">
        <v>149.66332046639999</v>
      </c>
      <c r="O58">
        <v>19.457807002799999</v>
      </c>
      <c r="P58">
        <v>2.3643000000000001</v>
      </c>
      <c r="Q58">
        <v>67.133815588800005</v>
      </c>
      <c r="R58">
        <v>108.2907860265</v>
      </c>
      <c r="S58">
        <v>2432.7992016942599</v>
      </c>
    </row>
    <row r="59" spans="1:19" ht="14.5" x14ac:dyDescent="0.35">
      <c r="A59" t="s">
        <v>188</v>
      </c>
      <c r="B59">
        <v>3168.199576</v>
      </c>
      <c r="C59">
        <v>3016.986433</v>
      </c>
      <c r="D59">
        <v>28.346655999999999</v>
      </c>
      <c r="E59">
        <v>39.532955000000001</v>
      </c>
      <c r="F59">
        <v>455.060677</v>
      </c>
      <c r="G59">
        <v>64.029967999999997</v>
      </c>
      <c r="H59">
        <v>0</v>
      </c>
      <c r="I59">
        <v>22.865590000000001</v>
      </c>
      <c r="J59">
        <v>64.311870999999996</v>
      </c>
      <c r="K59">
        <v>647.78042962990298</v>
      </c>
      <c r="L59">
        <v>8.2375382336000094</v>
      </c>
      <c r="M59">
        <v>11.488276723</v>
      </c>
      <c r="N59">
        <v>335.56174321979898</v>
      </c>
      <c r="O59">
        <v>113.4354913088</v>
      </c>
      <c r="P59">
        <v>0</v>
      </c>
      <c r="Q59">
        <v>73.220192298000001</v>
      </c>
      <c r="R59">
        <v>303.58418705550002</v>
      </c>
      <c r="S59">
        <v>4661.5074344686</v>
      </c>
    </row>
    <row r="60" spans="1:19" ht="14.5" x14ac:dyDescent="0.35">
      <c r="A60" t="s">
        <v>189</v>
      </c>
      <c r="B60">
        <v>2071.5619469999901</v>
      </c>
      <c r="C60">
        <v>958.04027500000097</v>
      </c>
      <c r="D60">
        <v>30.199104999999999</v>
      </c>
      <c r="E60">
        <v>55.543444000000001</v>
      </c>
      <c r="F60">
        <v>225.640816</v>
      </c>
      <c r="G60">
        <v>27.982900000000001</v>
      </c>
      <c r="H60">
        <v>0</v>
      </c>
      <c r="I60">
        <v>7.4151230000000004</v>
      </c>
      <c r="J60">
        <v>45.496721999999998</v>
      </c>
      <c r="K60">
        <v>100.212018622991</v>
      </c>
      <c r="L60">
        <v>8.7758599129999997</v>
      </c>
      <c r="M60">
        <v>16.140924826399999</v>
      </c>
      <c r="N60">
        <v>166.38753771840001</v>
      </c>
      <c r="O60">
        <v>49.574505639999998</v>
      </c>
      <c r="P60">
        <v>0</v>
      </c>
      <c r="Q60">
        <v>23.744706870600002</v>
      </c>
      <c r="R60">
        <v>214.76727620099999</v>
      </c>
      <c r="S60">
        <v>2651.1647767923801</v>
      </c>
    </row>
    <row r="61" spans="1:19" ht="14.5" x14ac:dyDescent="0.35">
      <c r="A61" t="s">
        <v>190</v>
      </c>
      <c r="B61">
        <v>1570.514553</v>
      </c>
      <c r="C61">
        <v>873.69953699999996</v>
      </c>
      <c r="D61">
        <v>9</v>
      </c>
      <c r="E61">
        <v>45.952340999999997</v>
      </c>
      <c r="F61">
        <v>142.248535</v>
      </c>
      <c r="G61">
        <v>21.752382000000001</v>
      </c>
      <c r="H61">
        <v>2</v>
      </c>
      <c r="I61">
        <v>20.598579999999998</v>
      </c>
      <c r="J61">
        <v>27.343409000000001</v>
      </c>
      <c r="K61">
        <v>110.023612911081</v>
      </c>
      <c r="L61">
        <v>2.6154000000000002</v>
      </c>
      <c r="M61">
        <v>13.353750294599999</v>
      </c>
      <c r="N61">
        <v>104.89406970899999</v>
      </c>
      <c r="O61">
        <v>38.536519951199999</v>
      </c>
      <c r="P61">
        <v>4.7286000000000001</v>
      </c>
      <c r="Q61">
        <v>65.960772875999993</v>
      </c>
      <c r="R61">
        <v>129.0745621845</v>
      </c>
      <c r="S61">
        <v>2039.7018409263801</v>
      </c>
    </row>
    <row r="62" spans="1:19" ht="14.5" x14ac:dyDescent="0.35">
      <c r="A62" t="s">
        <v>192</v>
      </c>
      <c r="B62">
        <v>1103.0113490000001</v>
      </c>
      <c r="C62">
        <v>28.012913000000001</v>
      </c>
      <c r="D62">
        <v>9.2226490000000005</v>
      </c>
      <c r="E62">
        <v>15.502879</v>
      </c>
      <c r="F62">
        <v>98.790537</v>
      </c>
      <c r="G62">
        <v>13.389635</v>
      </c>
      <c r="H62">
        <v>3.5</v>
      </c>
      <c r="I62">
        <v>1.5</v>
      </c>
      <c r="J62">
        <v>13.5</v>
      </c>
      <c r="K62">
        <v>0.17456562800898001</v>
      </c>
      <c r="L62">
        <v>2.6801017994</v>
      </c>
      <c r="M62">
        <v>4.5051366373999997</v>
      </c>
      <c r="N62">
        <v>72.848141983800005</v>
      </c>
      <c r="O62">
        <v>23.721077365999999</v>
      </c>
      <c r="P62">
        <v>8.2750500000000002</v>
      </c>
      <c r="Q62">
        <v>4.8033000000000001</v>
      </c>
      <c r="R62">
        <v>63.726750000000003</v>
      </c>
      <c r="S62">
        <v>1283.74547241461</v>
      </c>
    </row>
    <row r="63" spans="1:19" ht="14.5" x14ac:dyDescent="0.35">
      <c r="A63" t="s">
        <v>193</v>
      </c>
      <c r="B63">
        <v>3823.11650100001</v>
      </c>
      <c r="C63">
        <v>2646.3136329999902</v>
      </c>
      <c r="D63">
        <v>664.262564</v>
      </c>
      <c r="E63">
        <v>50.06223</v>
      </c>
      <c r="F63">
        <v>347.36890099999999</v>
      </c>
      <c r="G63">
        <v>40.917448999999998</v>
      </c>
      <c r="H63">
        <v>1</v>
      </c>
      <c r="I63">
        <v>38.845432000000002</v>
      </c>
      <c r="J63">
        <v>80.037960999999996</v>
      </c>
      <c r="K63">
        <v>407.666695961041</v>
      </c>
      <c r="L63">
        <v>193.034701098402</v>
      </c>
      <c r="M63">
        <v>14.548084038000001</v>
      </c>
      <c r="N63">
        <v>256.14982759740099</v>
      </c>
      <c r="O63">
        <v>72.489352648400001</v>
      </c>
      <c r="P63">
        <v>2.3643000000000001</v>
      </c>
      <c r="Q63">
        <v>124.39084235040001</v>
      </c>
      <c r="R63">
        <v>377.81919490050001</v>
      </c>
      <c r="S63">
        <v>5271.5794995941496</v>
      </c>
    </row>
    <row r="64" spans="1:19" ht="14.5" x14ac:dyDescent="0.35">
      <c r="A64" t="s">
        <v>194</v>
      </c>
      <c r="B64">
        <v>2372.6981740000001</v>
      </c>
      <c r="C64">
        <v>1005.547003</v>
      </c>
      <c r="D64">
        <v>14.844191</v>
      </c>
      <c r="E64">
        <v>78.859318999999999</v>
      </c>
      <c r="F64">
        <v>173.07098999999999</v>
      </c>
      <c r="G64">
        <v>13.852880000000001</v>
      </c>
      <c r="H64">
        <v>1</v>
      </c>
      <c r="I64">
        <v>22.211248000000001</v>
      </c>
      <c r="J64">
        <v>34.890293999999997</v>
      </c>
      <c r="K64">
        <v>95.862832376796405</v>
      </c>
      <c r="L64">
        <v>4.3137219046000004</v>
      </c>
      <c r="M64">
        <v>22.916518101400001</v>
      </c>
      <c r="N64">
        <v>127.622548026</v>
      </c>
      <c r="O64">
        <v>24.541762208000002</v>
      </c>
      <c r="P64">
        <v>2.3643000000000001</v>
      </c>
      <c r="Q64">
        <v>71.124858345600003</v>
      </c>
      <c r="R64">
        <v>164.69963282699999</v>
      </c>
      <c r="S64">
        <v>2886.1443477893999</v>
      </c>
    </row>
    <row r="65" spans="1:19" ht="14.5" x14ac:dyDescent="0.35">
      <c r="A65" t="s">
        <v>196</v>
      </c>
      <c r="B65">
        <v>9065.2321239999492</v>
      </c>
      <c r="C65">
        <v>8754.7739079999301</v>
      </c>
      <c r="D65">
        <v>553.27257999999995</v>
      </c>
      <c r="E65">
        <v>382.90698300000003</v>
      </c>
      <c r="F65">
        <v>1005.853932</v>
      </c>
      <c r="G65">
        <v>85.372579999999999</v>
      </c>
      <c r="H65">
        <v>8.2906929999999992</v>
      </c>
      <c r="I65">
        <v>63.822395</v>
      </c>
      <c r="J65">
        <v>151.01916299999999</v>
      </c>
      <c r="K65">
        <v>1879.3441078967501</v>
      </c>
      <c r="L65">
        <v>160.781011748</v>
      </c>
      <c r="M65">
        <v>111.2727692598</v>
      </c>
      <c r="N65">
        <v>741.71668945679005</v>
      </c>
      <c r="O65">
        <v>151.246062728</v>
      </c>
      <c r="P65">
        <v>19.601685459900001</v>
      </c>
      <c r="Q65">
        <v>204.372073269</v>
      </c>
      <c r="R65">
        <v>712.88595894150103</v>
      </c>
      <c r="S65">
        <v>13046.4524827597</v>
      </c>
    </row>
    <row r="66" spans="1:19" ht="14.5" x14ac:dyDescent="0.35">
      <c r="A66" t="s">
        <v>198</v>
      </c>
      <c r="B66">
        <v>1666.8116480000101</v>
      </c>
      <c r="C66">
        <v>540.94643099999996</v>
      </c>
      <c r="D66">
        <v>4.8332600000000001</v>
      </c>
      <c r="E66">
        <v>33.626278999999997</v>
      </c>
      <c r="F66">
        <v>198.424364</v>
      </c>
      <c r="G66">
        <v>36.103535000000001</v>
      </c>
      <c r="H66">
        <v>1</v>
      </c>
      <c r="I66">
        <v>13.569274</v>
      </c>
      <c r="J66">
        <v>18.254124999999998</v>
      </c>
      <c r="K66">
        <v>39.7205733628251</v>
      </c>
      <c r="L66">
        <v>1.4045453560000001</v>
      </c>
      <c r="M66">
        <v>9.7717966773999994</v>
      </c>
      <c r="N66">
        <v>146.31812601359999</v>
      </c>
      <c r="O66">
        <v>63.961022606</v>
      </c>
      <c r="P66">
        <v>2.3643000000000001</v>
      </c>
      <c r="Q66">
        <v>43.451529202800003</v>
      </c>
      <c r="R66">
        <v>86.168597062499998</v>
      </c>
      <c r="S66">
        <v>2059.9721382811299</v>
      </c>
    </row>
    <row r="67" spans="1:19" ht="14.5" x14ac:dyDescent="0.35">
      <c r="A67" t="s">
        <v>200</v>
      </c>
      <c r="B67">
        <v>2168.7628279999999</v>
      </c>
      <c r="C67">
        <v>1128.075206</v>
      </c>
      <c r="D67">
        <v>4.1601650000000001</v>
      </c>
      <c r="E67">
        <v>71.262308000000004</v>
      </c>
      <c r="F67">
        <v>139.65957499999999</v>
      </c>
      <c r="G67">
        <v>22.875654000000001</v>
      </c>
      <c r="H67">
        <v>2</v>
      </c>
      <c r="I67">
        <v>13.746751</v>
      </c>
      <c r="J67">
        <v>37.734336999999996</v>
      </c>
      <c r="K67">
        <v>132.128235095278</v>
      </c>
      <c r="L67">
        <v>1.208943949</v>
      </c>
      <c r="M67">
        <v>20.7088267048</v>
      </c>
      <c r="N67">
        <v>102.984970605</v>
      </c>
      <c r="O67">
        <v>40.526508626400002</v>
      </c>
      <c r="P67">
        <v>4.7286000000000001</v>
      </c>
      <c r="Q67">
        <v>44.019846052200002</v>
      </c>
      <c r="R67">
        <v>178.12493780849999</v>
      </c>
      <c r="S67">
        <v>2693.1936968411801</v>
      </c>
    </row>
    <row r="68" spans="1:19" ht="14.5" x14ac:dyDescent="0.35">
      <c r="A68" t="s">
        <v>202</v>
      </c>
      <c r="B68">
        <v>1201.4209840000001</v>
      </c>
      <c r="C68">
        <v>275.38837100000001</v>
      </c>
      <c r="D68">
        <v>1.6041920000000001</v>
      </c>
      <c r="E68">
        <v>28.352941999999999</v>
      </c>
      <c r="F68">
        <v>75.056687999999994</v>
      </c>
      <c r="G68">
        <v>5.8544910000000003</v>
      </c>
      <c r="H68">
        <v>1</v>
      </c>
      <c r="I68">
        <v>13.764155000000001</v>
      </c>
      <c r="J68">
        <v>11</v>
      </c>
      <c r="K68">
        <v>14.168829867867601</v>
      </c>
      <c r="L68">
        <v>0.46617819519999998</v>
      </c>
      <c r="M68">
        <v>8.2393649452000108</v>
      </c>
      <c r="N68">
        <v>55.346801731200102</v>
      </c>
      <c r="O68">
        <v>10.371816255600001</v>
      </c>
      <c r="P68">
        <v>2.3643000000000001</v>
      </c>
      <c r="Q68">
        <v>44.075577140999997</v>
      </c>
      <c r="R68">
        <v>51.9255</v>
      </c>
      <c r="S68">
        <v>1388.3793521360701</v>
      </c>
    </row>
    <row r="69" spans="1:19" ht="14.5" x14ac:dyDescent="0.35">
      <c r="A69" t="s">
        <v>204</v>
      </c>
      <c r="B69">
        <v>1300.024711</v>
      </c>
      <c r="C69">
        <v>1261.299383</v>
      </c>
      <c r="D69">
        <v>0.85126800000000002</v>
      </c>
      <c r="E69">
        <v>26.130358000000001</v>
      </c>
      <c r="F69">
        <v>112.548451</v>
      </c>
      <c r="G69">
        <v>6.1347930000000002</v>
      </c>
      <c r="H69">
        <v>2.580667</v>
      </c>
      <c r="I69">
        <v>11.236594999999999</v>
      </c>
      <c r="J69">
        <v>13.527127</v>
      </c>
      <c r="K69">
        <v>269.248669128568</v>
      </c>
      <c r="L69">
        <v>0.24737848079999999</v>
      </c>
      <c r="M69">
        <v>7.5934820348000098</v>
      </c>
      <c r="N69">
        <v>82.993227767399901</v>
      </c>
      <c r="O69">
        <v>10.8683992788</v>
      </c>
      <c r="P69">
        <v>6.1014709881</v>
      </c>
      <c r="Q69">
        <v>35.981824508999999</v>
      </c>
      <c r="R69">
        <v>63.854803003500002</v>
      </c>
      <c r="S69">
        <v>1776.9139661909701</v>
      </c>
    </row>
    <row r="70" spans="1:19" ht="14.5" x14ac:dyDescent="0.35">
      <c r="A70" t="s">
        <v>206</v>
      </c>
      <c r="B70">
        <v>2305.01207599999</v>
      </c>
      <c r="C70">
        <v>1039.8166570000001</v>
      </c>
      <c r="D70">
        <v>0</v>
      </c>
      <c r="E70">
        <v>111.10607899999999</v>
      </c>
      <c r="F70">
        <v>176.97338400000001</v>
      </c>
      <c r="G70">
        <v>2.00509</v>
      </c>
      <c r="H70">
        <v>1</v>
      </c>
      <c r="I70">
        <v>37.448351000000002</v>
      </c>
      <c r="J70">
        <v>34.790624000000001</v>
      </c>
      <c r="K70">
        <v>105.827685967338</v>
      </c>
      <c r="L70">
        <v>0</v>
      </c>
      <c r="M70">
        <v>32.287426557400103</v>
      </c>
      <c r="N70">
        <v>130.50017336159999</v>
      </c>
      <c r="O70">
        <v>3.5522174440000001</v>
      </c>
      <c r="P70">
        <v>2.3643000000000001</v>
      </c>
      <c r="Q70">
        <v>119.9171095722</v>
      </c>
      <c r="R70">
        <v>164.22914059199999</v>
      </c>
      <c r="S70">
        <v>2863.6901294945301</v>
      </c>
    </row>
    <row r="71" spans="1:19" ht="14.5" x14ac:dyDescent="0.35">
      <c r="A71" t="s">
        <v>208</v>
      </c>
      <c r="B71">
        <v>3079.2384309999902</v>
      </c>
      <c r="C71">
        <v>1051.1416469999999</v>
      </c>
      <c r="D71">
        <v>50.519274000000003</v>
      </c>
      <c r="E71">
        <v>50.083855999999997</v>
      </c>
      <c r="F71">
        <v>372.38796100000002</v>
      </c>
      <c r="G71">
        <v>43.320981000000003</v>
      </c>
      <c r="H71">
        <v>4</v>
      </c>
      <c r="I71">
        <v>26.176373999999999</v>
      </c>
      <c r="J71">
        <v>85.744038000000003</v>
      </c>
      <c r="K71">
        <v>82.410480543382405</v>
      </c>
      <c r="L71">
        <v>14.680901024400001</v>
      </c>
      <c r="M71">
        <v>14.5543685536</v>
      </c>
      <c r="N71">
        <v>274.59888244140001</v>
      </c>
      <c r="O71">
        <v>76.747449939600003</v>
      </c>
      <c r="P71">
        <v>9.4572000000000003</v>
      </c>
      <c r="Q71">
        <v>83.821984822800005</v>
      </c>
      <c r="R71">
        <v>404.75473137900002</v>
      </c>
      <c r="S71">
        <v>4040.2644297041702</v>
      </c>
    </row>
    <row r="72" spans="1:19" ht="14.5" x14ac:dyDescent="0.35">
      <c r="A72" t="s">
        <v>210</v>
      </c>
      <c r="B72">
        <v>1738.8970200000099</v>
      </c>
      <c r="C72">
        <v>897.76810299999897</v>
      </c>
      <c r="D72">
        <v>21.135832000000001</v>
      </c>
      <c r="E72">
        <v>45.167254</v>
      </c>
      <c r="F72">
        <v>226.718558</v>
      </c>
      <c r="G72">
        <v>16.344148000000001</v>
      </c>
      <c r="H72">
        <v>1</v>
      </c>
      <c r="I72">
        <v>21.770198000000001</v>
      </c>
      <c r="J72">
        <v>54.052385000000001</v>
      </c>
      <c r="K72">
        <v>107.44036412582599</v>
      </c>
      <c r="L72">
        <v>6.1420727792000003</v>
      </c>
      <c r="M72">
        <v>13.1256040124</v>
      </c>
      <c r="N72">
        <v>167.18226466920001</v>
      </c>
      <c r="O72">
        <v>28.9552925968</v>
      </c>
      <c r="P72">
        <v>2.3643000000000001</v>
      </c>
      <c r="Q72">
        <v>69.712528035600002</v>
      </c>
      <c r="R72">
        <v>255.15428339249999</v>
      </c>
      <c r="S72">
        <v>2388.97372961154</v>
      </c>
    </row>
    <row r="73" spans="1:19" ht="14.5" x14ac:dyDescent="0.35">
      <c r="A73" t="s">
        <v>212</v>
      </c>
      <c r="B73">
        <v>7661.8582540000098</v>
      </c>
      <c r="C73">
        <v>2173.0792019999999</v>
      </c>
      <c r="D73">
        <v>189.07174000000001</v>
      </c>
      <c r="E73">
        <v>206.486133</v>
      </c>
      <c r="F73">
        <v>714.35793999999999</v>
      </c>
      <c r="G73">
        <v>90.642273000000003</v>
      </c>
      <c r="H73">
        <v>6.5337990000000001</v>
      </c>
      <c r="I73">
        <v>48.851663000000002</v>
      </c>
      <c r="J73">
        <v>151.71879799999999</v>
      </c>
      <c r="K73">
        <v>139.45423096480999</v>
      </c>
      <c r="L73">
        <v>54.944247643999901</v>
      </c>
      <c r="M73">
        <v>60.0048702497999</v>
      </c>
      <c r="N73">
        <v>526.76754495599403</v>
      </c>
      <c r="O73">
        <v>160.58185084679999</v>
      </c>
      <c r="P73">
        <v>15.447860975699999</v>
      </c>
      <c r="Q73">
        <v>156.43279525860001</v>
      </c>
      <c r="R73">
        <v>716.18858595900099</v>
      </c>
      <c r="S73">
        <v>9491.6802408547101</v>
      </c>
    </row>
    <row r="74" spans="1:19" ht="14.5" x14ac:dyDescent="0.35">
      <c r="A74" t="s">
        <v>213</v>
      </c>
      <c r="B74">
        <v>4281.3753539999698</v>
      </c>
      <c r="C74">
        <v>1403.09853</v>
      </c>
      <c r="D74">
        <v>147.84444099999999</v>
      </c>
      <c r="E74">
        <v>58.494442999999997</v>
      </c>
      <c r="F74">
        <v>438.01665500000001</v>
      </c>
      <c r="G74">
        <v>46.638893000000003</v>
      </c>
      <c r="H74">
        <v>5</v>
      </c>
      <c r="I74">
        <v>28.664328999999999</v>
      </c>
      <c r="J74">
        <v>97.597672000000003</v>
      </c>
      <c r="K74">
        <v>103.800653285647</v>
      </c>
      <c r="L74">
        <v>42.9635945546</v>
      </c>
      <c r="M74">
        <v>16.998485135799999</v>
      </c>
      <c r="N74">
        <v>322.99348139699998</v>
      </c>
      <c r="O74">
        <v>82.625462838800004</v>
      </c>
      <c r="P74">
        <v>11.8215</v>
      </c>
      <c r="Q74">
        <v>91.7889143238</v>
      </c>
      <c r="R74">
        <v>460.70981067600002</v>
      </c>
      <c r="S74">
        <v>5415.0772562116099</v>
      </c>
    </row>
    <row r="75" spans="1:19" ht="14.5" x14ac:dyDescent="0.35">
      <c r="A75" t="s">
        <v>214</v>
      </c>
      <c r="B75">
        <v>6130.7902270000004</v>
      </c>
      <c r="C75">
        <v>3165.9442819999999</v>
      </c>
      <c r="D75">
        <v>22.812999999999999</v>
      </c>
      <c r="E75">
        <v>195.58881400000001</v>
      </c>
      <c r="F75">
        <v>538.15988400000003</v>
      </c>
      <c r="G75">
        <v>83.545130999999998</v>
      </c>
      <c r="H75">
        <v>11</v>
      </c>
      <c r="I75">
        <v>64.088751999999999</v>
      </c>
      <c r="J75">
        <v>150.11068900000001</v>
      </c>
      <c r="K75">
        <v>372.58318192078201</v>
      </c>
      <c r="L75">
        <v>6.6294578</v>
      </c>
      <c r="M75">
        <v>56.838109348399897</v>
      </c>
      <c r="N75">
        <v>396.83909846159798</v>
      </c>
      <c r="O75">
        <v>148.0085540796</v>
      </c>
      <c r="P75">
        <v>26.007300000000001</v>
      </c>
      <c r="Q75">
        <v>205.22500165439999</v>
      </c>
      <c r="R75">
        <v>708.59750742450103</v>
      </c>
      <c r="S75">
        <v>8051.5184376892803</v>
      </c>
    </row>
    <row r="76" spans="1:19" ht="14.5" x14ac:dyDescent="0.35">
      <c r="A76" t="s">
        <v>216</v>
      </c>
      <c r="B76">
        <v>5079.9936689999704</v>
      </c>
      <c r="C76">
        <v>999.39159700000096</v>
      </c>
      <c r="D76">
        <v>90.172456999999994</v>
      </c>
      <c r="E76">
        <v>72.932580000000002</v>
      </c>
      <c r="F76">
        <v>535.54122400000006</v>
      </c>
      <c r="G76">
        <v>40.656128000000002</v>
      </c>
      <c r="H76">
        <v>4.9196530000000003</v>
      </c>
      <c r="I76">
        <v>24.187044</v>
      </c>
      <c r="J76">
        <v>103.25355500000001</v>
      </c>
      <c r="K76">
        <v>44.442608002344699</v>
      </c>
      <c r="L76">
        <v>26.204116004199999</v>
      </c>
      <c r="M76">
        <v>21.194207748</v>
      </c>
      <c r="N76">
        <v>394.90809857759803</v>
      </c>
      <c r="O76">
        <v>72.026396364799993</v>
      </c>
      <c r="P76">
        <v>11.6315355879</v>
      </c>
      <c r="Q76">
        <v>77.451752296799995</v>
      </c>
      <c r="R76">
        <v>487.4084063775</v>
      </c>
      <c r="S76">
        <v>6215.2607899591103</v>
      </c>
    </row>
    <row r="77" spans="1:19" ht="14.5" x14ac:dyDescent="0.35">
      <c r="A77" t="s">
        <v>217</v>
      </c>
      <c r="B77">
        <v>3389.0245369999998</v>
      </c>
      <c r="C77">
        <v>3268.6746830000002</v>
      </c>
      <c r="D77">
        <v>19.333016000000001</v>
      </c>
      <c r="E77">
        <v>205.48390499999999</v>
      </c>
      <c r="F77">
        <v>390.15902499999999</v>
      </c>
      <c r="G77">
        <v>42.784306999999998</v>
      </c>
      <c r="H77">
        <v>2</v>
      </c>
      <c r="I77">
        <v>17.556652</v>
      </c>
      <c r="J77">
        <v>58.008895000000003</v>
      </c>
      <c r="K77">
        <v>701.82195256944601</v>
      </c>
      <c r="L77">
        <v>5.6181744495999997</v>
      </c>
      <c r="M77">
        <v>59.7136227929999</v>
      </c>
      <c r="N77">
        <v>287.70326503500002</v>
      </c>
      <c r="O77">
        <v>75.796678281200002</v>
      </c>
      <c r="P77">
        <v>4.7286000000000001</v>
      </c>
      <c r="Q77">
        <v>56.219911034399999</v>
      </c>
      <c r="R77">
        <v>273.83098884750001</v>
      </c>
      <c r="S77">
        <v>4854.45773001015</v>
      </c>
    </row>
    <row r="78" spans="1:19" ht="14.5" x14ac:dyDescent="0.35">
      <c r="A78" t="s">
        <v>218</v>
      </c>
      <c r="B78">
        <v>526.64782899999898</v>
      </c>
      <c r="C78">
        <v>500.11831199999898</v>
      </c>
      <c r="D78">
        <v>44.982495</v>
      </c>
      <c r="E78">
        <v>3.9722219999999999</v>
      </c>
      <c r="F78">
        <v>66.459452999999996</v>
      </c>
      <c r="G78">
        <v>9.1559570000000008</v>
      </c>
      <c r="H78">
        <v>0</v>
      </c>
      <c r="I78">
        <v>1.7198119999999999</v>
      </c>
      <c r="J78">
        <v>11.620950000000001</v>
      </c>
      <c r="K78">
        <v>106.558869436336</v>
      </c>
      <c r="L78">
        <v>13.071913047000001</v>
      </c>
      <c r="M78">
        <v>1.1543277132</v>
      </c>
      <c r="N78">
        <v>49.007200642199997</v>
      </c>
      <c r="O78">
        <v>16.2206934212</v>
      </c>
      <c r="P78">
        <v>0</v>
      </c>
      <c r="Q78">
        <v>5.5071819864</v>
      </c>
      <c r="R78">
        <v>54.856694474999998</v>
      </c>
      <c r="S78">
        <v>773.02470972133494</v>
      </c>
    </row>
    <row r="79" spans="1:19" ht="14.5" x14ac:dyDescent="0.35">
      <c r="A79" t="s">
        <v>219</v>
      </c>
      <c r="B79">
        <v>3487.1700350000001</v>
      </c>
      <c r="C79">
        <v>3285.587317</v>
      </c>
      <c r="D79">
        <v>1</v>
      </c>
      <c r="E79">
        <v>65.717626999999993</v>
      </c>
      <c r="F79">
        <v>485.40487200000001</v>
      </c>
      <c r="G79">
        <v>44.621822000000002</v>
      </c>
      <c r="H79">
        <v>0.29490699999999997</v>
      </c>
      <c r="I79">
        <v>80.817964000000003</v>
      </c>
      <c r="J79">
        <v>75.848025000000007</v>
      </c>
      <c r="K79">
        <v>705.45328911043202</v>
      </c>
      <c r="L79">
        <v>0.29060000000000002</v>
      </c>
      <c r="M79">
        <v>19.097542406199999</v>
      </c>
      <c r="N79">
        <v>357.93755261279802</v>
      </c>
      <c r="O79">
        <v>79.052019855200001</v>
      </c>
      <c r="P79">
        <v>0.69724862009999999</v>
      </c>
      <c r="Q79">
        <v>258.79528432080002</v>
      </c>
      <c r="R79">
        <v>358.04060201250002</v>
      </c>
      <c r="S79">
        <v>5266.5341739380301</v>
      </c>
    </row>
    <row r="80" spans="1:19" ht="14.5" x14ac:dyDescent="0.35">
      <c r="A80" t="s">
        <v>221</v>
      </c>
      <c r="B80">
        <v>2077.0569770000002</v>
      </c>
      <c r="C80">
        <v>606.15379600000006</v>
      </c>
      <c r="D80">
        <v>18.297370999999998</v>
      </c>
      <c r="E80">
        <v>62.781367000000003</v>
      </c>
      <c r="F80">
        <v>227.60784000000001</v>
      </c>
      <c r="G80">
        <v>24.045976</v>
      </c>
      <c r="H80">
        <v>7.95</v>
      </c>
      <c r="I80">
        <v>5.088311</v>
      </c>
      <c r="J80">
        <v>31.499365000000001</v>
      </c>
      <c r="K80">
        <v>39.862674570906599</v>
      </c>
      <c r="L80">
        <v>5.3172160126000003</v>
      </c>
      <c r="M80">
        <v>18.244265250200002</v>
      </c>
      <c r="N80">
        <v>167.83802121599999</v>
      </c>
      <c r="O80">
        <v>42.599851081600001</v>
      </c>
      <c r="P80">
        <v>18.796185000000001</v>
      </c>
      <c r="Q80">
        <v>16.293789484200001</v>
      </c>
      <c r="R80">
        <v>148.6927524825</v>
      </c>
      <c r="S80">
        <v>2534.7017320980099</v>
      </c>
    </row>
    <row r="81" spans="1:19" ht="14.5" x14ac:dyDescent="0.35">
      <c r="A81" t="s">
        <v>223</v>
      </c>
      <c r="B81">
        <v>5927.1978500000096</v>
      </c>
      <c r="C81">
        <v>5646.9174629999998</v>
      </c>
      <c r="D81">
        <v>399.40065499999997</v>
      </c>
      <c r="E81">
        <v>108.844044</v>
      </c>
      <c r="F81">
        <v>726.34477500000003</v>
      </c>
      <c r="G81">
        <v>93.574347000000003</v>
      </c>
      <c r="H81">
        <v>15.024539000000001</v>
      </c>
      <c r="I81">
        <v>40.911605000000002</v>
      </c>
      <c r="J81">
        <v>130.76989599999999</v>
      </c>
      <c r="K81">
        <v>1212.4579605589699</v>
      </c>
      <c r="L81">
        <v>116.06583034299901</v>
      </c>
      <c r="M81">
        <v>31.6300791864</v>
      </c>
      <c r="N81">
        <v>535.60663708499396</v>
      </c>
      <c r="O81">
        <v>165.77631314519999</v>
      </c>
      <c r="P81">
        <v>35.522517557699999</v>
      </c>
      <c r="Q81">
        <v>131.007141531</v>
      </c>
      <c r="R81">
        <v>617.29929406799999</v>
      </c>
      <c r="S81">
        <v>8772.5636234752692</v>
      </c>
    </row>
    <row r="82" spans="1:19" ht="14.5" x14ac:dyDescent="0.35">
      <c r="A82" t="s">
        <v>224</v>
      </c>
      <c r="B82">
        <v>4138.3223260000104</v>
      </c>
      <c r="C82">
        <v>444.22979600000002</v>
      </c>
      <c r="D82">
        <v>57.508785000000003</v>
      </c>
      <c r="E82">
        <v>57.060608000000002</v>
      </c>
      <c r="F82">
        <v>390.67352099999999</v>
      </c>
      <c r="G82">
        <v>29.115881999999999</v>
      </c>
      <c r="H82">
        <v>1</v>
      </c>
      <c r="I82">
        <v>24.696532000000001</v>
      </c>
      <c r="J82">
        <v>71.932177999999993</v>
      </c>
      <c r="K82">
        <v>10.728611049729899</v>
      </c>
      <c r="L82">
        <v>16.712052921000002</v>
      </c>
      <c r="M82">
        <v>16.581812684799999</v>
      </c>
      <c r="N82">
        <v>288.08265438540002</v>
      </c>
      <c r="O82">
        <v>51.581696551199997</v>
      </c>
      <c r="P82">
        <v>2.3643000000000001</v>
      </c>
      <c r="Q82">
        <v>79.083234770399997</v>
      </c>
      <c r="R82">
        <v>339.55584624900001</v>
      </c>
      <c r="S82">
        <v>4943.0125346115401</v>
      </c>
    </row>
    <row r="83" spans="1:19" ht="14.5" x14ac:dyDescent="0.35">
      <c r="A83" t="s">
        <v>225</v>
      </c>
      <c r="B83">
        <v>1671.28645399999</v>
      </c>
      <c r="C83">
        <v>101.15564000000001</v>
      </c>
      <c r="D83">
        <v>26.730273</v>
      </c>
      <c r="E83">
        <v>13.464539</v>
      </c>
      <c r="F83">
        <v>100.169633</v>
      </c>
      <c r="G83">
        <v>1.927168</v>
      </c>
      <c r="H83">
        <v>1</v>
      </c>
      <c r="I83">
        <v>10.524535</v>
      </c>
      <c r="J83">
        <v>15.976046</v>
      </c>
      <c r="K83">
        <v>1.37902349784689</v>
      </c>
      <c r="L83">
        <v>7.7678173338000001</v>
      </c>
      <c r="M83">
        <v>3.9127950334000001</v>
      </c>
      <c r="N83">
        <v>73.865087374200002</v>
      </c>
      <c r="O83">
        <v>3.4141708288000001</v>
      </c>
      <c r="P83">
        <v>2.3643000000000001</v>
      </c>
      <c r="Q83">
        <v>33.701665976999998</v>
      </c>
      <c r="R83">
        <v>75.414925143000005</v>
      </c>
      <c r="S83">
        <v>1873.10623918804</v>
      </c>
    </row>
    <row r="84" spans="1:19" ht="14.5" x14ac:dyDescent="0.35">
      <c r="A84" t="s">
        <v>226</v>
      </c>
      <c r="B84">
        <v>3247.730493</v>
      </c>
      <c r="C84">
        <v>3032.3826319999998</v>
      </c>
      <c r="D84">
        <v>17.275020999999999</v>
      </c>
      <c r="E84">
        <v>77.126570000000001</v>
      </c>
      <c r="F84">
        <v>534.39688599999999</v>
      </c>
      <c r="G84">
        <v>54.262531000000003</v>
      </c>
      <c r="H84">
        <v>6.6553139999999997</v>
      </c>
      <c r="I84">
        <v>67.513012000000003</v>
      </c>
      <c r="J84">
        <v>82.053698999999995</v>
      </c>
      <c r="K84">
        <v>650.10182740455298</v>
      </c>
      <c r="L84">
        <v>5.0201211026000001</v>
      </c>
      <c r="M84">
        <v>22.412981242000001</v>
      </c>
      <c r="N84">
        <v>394.064263736398</v>
      </c>
      <c r="O84">
        <v>96.131499919600103</v>
      </c>
      <c r="P84">
        <v>15.735158890199999</v>
      </c>
      <c r="Q84">
        <v>216.19016702639999</v>
      </c>
      <c r="R84">
        <v>387.33448612950002</v>
      </c>
      <c r="S84">
        <v>5034.7209984512501</v>
      </c>
    </row>
    <row r="85" spans="1:19" ht="14.5" x14ac:dyDescent="0.35">
      <c r="A85" t="s">
        <v>228</v>
      </c>
      <c r="B85">
        <v>3255.9572170000001</v>
      </c>
      <c r="C85">
        <v>3081.3791550000001</v>
      </c>
      <c r="D85">
        <v>3.795455</v>
      </c>
      <c r="E85">
        <v>20.787734</v>
      </c>
      <c r="F85">
        <v>411.56644699999998</v>
      </c>
      <c r="G85">
        <v>71.629422000000005</v>
      </c>
      <c r="H85">
        <v>1</v>
      </c>
      <c r="I85">
        <v>27.359504000000001</v>
      </c>
      <c r="J85">
        <v>73.316664000000003</v>
      </c>
      <c r="K85">
        <v>661.14568987972598</v>
      </c>
      <c r="L85">
        <v>1.102959223</v>
      </c>
      <c r="M85">
        <v>6.0409155003999997</v>
      </c>
      <c r="N85">
        <v>303.48909801780002</v>
      </c>
      <c r="O85">
        <v>126.8986840152</v>
      </c>
      <c r="P85">
        <v>2.3643000000000001</v>
      </c>
      <c r="Q85">
        <v>87.610603708799999</v>
      </c>
      <c r="R85">
        <v>346.09131241199998</v>
      </c>
      <c r="S85">
        <v>4790.7007797569304</v>
      </c>
    </row>
    <row r="86" spans="1:19" ht="14.5" x14ac:dyDescent="0.35">
      <c r="A86" t="s">
        <v>229</v>
      </c>
      <c r="B86">
        <v>1538.001211</v>
      </c>
      <c r="C86">
        <v>87.447227999999996</v>
      </c>
      <c r="D86">
        <v>3</v>
      </c>
      <c r="E86">
        <v>21.763497999999998</v>
      </c>
      <c r="F86">
        <v>90.694851</v>
      </c>
      <c r="G86">
        <v>8.2145100000000006</v>
      </c>
      <c r="H86">
        <v>1</v>
      </c>
      <c r="I86">
        <v>1</v>
      </c>
      <c r="J86">
        <v>16.202535999999998</v>
      </c>
      <c r="K86">
        <v>1.1265409080602999</v>
      </c>
      <c r="L86">
        <v>0.87180000000000002</v>
      </c>
      <c r="M86">
        <v>6.3244725188000004</v>
      </c>
      <c r="N86">
        <v>66.878383127399999</v>
      </c>
      <c r="O86">
        <v>14.552825916</v>
      </c>
      <c r="P86">
        <v>2.3643000000000001</v>
      </c>
      <c r="Q86">
        <v>3.2021999999999999</v>
      </c>
      <c r="R86">
        <v>76.484071188000001</v>
      </c>
      <c r="S86">
        <v>1709.8058046582601</v>
      </c>
    </row>
    <row r="87" spans="1:19" ht="14.5" x14ac:dyDescent="0.35">
      <c r="A87" t="s">
        <v>230</v>
      </c>
      <c r="B87">
        <v>2182.7443509999998</v>
      </c>
      <c r="C87">
        <v>1128.3451869999999</v>
      </c>
      <c r="D87">
        <v>5.9884170000000001</v>
      </c>
      <c r="E87">
        <v>57.524794999999997</v>
      </c>
      <c r="F87">
        <v>243.27786</v>
      </c>
      <c r="G87">
        <v>21.242861000000001</v>
      </c>
      <c r="H87">
        <v>3.9484089999999998</v>
      </c>
      <c r="I87">
        <v>6.9864389999999998</v>
      </c>
      <c r="J87">
        <v>29.345175000000001</v>
      </c>
      <c r="K87">
        <v>130.163534907078</v>
      </c>
      <c r="L87">
        <v>1.7402339802</v>
      </c>
      <c r="M87">
        <v>16.716705427000001</v>
      </c>
      <c r="N87">
        <v>179.393093964</v>
      </c>
      <c r="O87">
        <v>37.6338525476</v>
      </c>
      <c r="P87">
        <v>9.3352233987000002</v>
      </c>
      <c r="Q87">
        <v>22.3719749658</v>
      </c>
      <c r="R87">
        <v>138.52389858750001</v>
      </c>
      <c r="S87">
        <v>2718.6228687778798</v>
      </c>
    </row>
    <row r="88" spans="1:19" ht="14.5" x14ac:dyDescent="0.35">
      <c r="A88" t="s">
        <v>231</v>
      </c>
      <c r="B88">
        <v>4210.2241279999998</v>
      </c>
      <c r="C88">
        <v>4048.64822</v>
      </c>
      <c r="D88">
        <v>77.882819999999995</v>
      </c>
      <c r="E88">
        <v>173.850506</v>
      </c>
      <c r="F88">
        <v>479.842038</v>
      </c>
      <c r="G88">
        <v>29.034758</v>
      </c>
      <c r="H88">
        <v>8.6376749999999998</v>
      </c>
      <c r="I88">
        <v>32.521051999999997</v>
      </c>
      <c r="J88">
        <v>91.382423000000003</v>
      </c>
      <c r="K88">
        <v>869.29121879430102</v>
      </c>
      <c r="L88">
        <v>22.632747492</v>
      </c>
      <c r="M88">
        <v>50.5209570435999</v>
      </c>
      <c r="N88">
        <v>353.83551882119798</v>
      </c>
      <c r="O88">
        <v>51.437977272799998</v>
      </c>
      <c r="P88">
        <v>20.422055002499999</v>
      </c>
      <c r="Q88">
        <v>104.13891271440001</v>
      </c>
      <c r="R88">
        <v>431.37072777150001</v>
      </c>
      <c r="S88">
        <v>6113.8742429123004</v>
      </c>
    </row>
    <row r="89" spans="1:19" ht="14.5" x14ac:dyDescent="0.35">
      <c r="A89" t="s">
        <v>233</v>
      </c>
      <c r="B89">
        <v>1366.175405</v>
      </c>
      <c r="C89">
        <v>763.81712700000003</v>
      </c>
      <c r="D89">
        <v>0</v>
      </c>
      <c r="E89">
        <v>23.787510000000001</v>
      </c>
      <c r="F89">
        <v>225.41180299999999</v>
      </c>
      <c r="G89">
        <v>9.3607209999999998</v>
      </c>
      <c r="H89">
        <v>0</v>
      </c>
      <c r="I89">
        <v>5.9999979999999997</v>
      </c>
      <c r="J89">
        <v>22.446892999999999</v>
      </c>
      <c r="K89">
        <v>95.270831600792505</v>
      </c>
      <c r="L89">
        <v>0</v>
      </c>
      <c r="M89">
        <v>6.912650406</v>
      </c>
      <c r="N89">
        <v>166.2186635322</v>
      </c>
      <c r="O89">
        <v>16.583453323600001</v>
      </c>
      <c r="P89">
        <v>0</v>
      </c>
      <c r="Q89">
        <v>19.2131935956</v>
      </c>
      <c r="R89">
        <v>105.9605584065</v>
      </c>
      <c r="S89">
        <v>1776.3347558646899</v>
      </c>
    </row>
    <row r="90" spans="1:19" ht="14.5" x14ac:dyDescent="0.35">
      <c r="A90" t="s">
        <v>234</v>
      </c>
      <c r="B90">
        <v>3886.714293</v>
      </c>
      <c r="C90">
        <v>3771.75702</v>
      </c>
      <c r="D90">
        <v>108.41591200000001</v>
      </c>
      <c r="E90">
        <v>55.546159000000003</v>
      </c>
      <c r="F90">
        <v>400.07173599999999</v>
      </c>
      <c r="G90">
        <v>25.52299</v>
      </c>
      <c r="H90">
        <v>5</v>
      </c>
      <c r="I90">
        <v>36.10792</v>
      </c>
      <c r="J90">
        <v>48.326363000000001</v>
      </c>
      <c r="K90">
        <v>809.83950166749298</v>
      </c>
      <c r="L90">
        <v>31.505664027200002</v>
      </c>
      <c r="M90">
        <v>16.141713805399998</v>
      </c>
      <c r="N90">
        <v>295.01289812639999</v>
      </c>
      <c r="O90">
        <v>45.216529084000001</v>
      </c>
      <c r="P90">
        <v>11.8215</v>
      </c>
      <c r="Q90">
        <v>115.62478142400001</v>
      </c>
      <c r="R90">
        <v>228.12459654150001</v>
      </c>
      <c r="S90">
        <v>5440.0014776759899</v>
      </c>
    </row>
    <row r="91" spans="1:19" ht="14.5" x14ac:dyDescent="0.35">
      <c r="A91" t="s">
        <v>235</v>
      </c>
      <c r="B91">
        <v>2154.264764</v>
      </c>
      <c r="C91">
        <v>620.50913000000003</v>
      </c>
      <c r="D91">
        <v>11.883990000000001</v>
      </c>
      <c r="E91">
        <v>61.328484000000003</v>
      </c>
      <c r="F91">
        <v>178.700504</v>
      </c>
      <c r="G91">
        <v>11.952423</v>
      </c>
      <c r="H91">
        <v>2</v>
      </c>
      <c r="I91">
        <v>15</v>
      </c>
      <c r="J91">
        <v>43.053572000000003</v>
      </c>
      <c r="K91">
        <v>39.737562734462202</v>
      </c>
      <c r="L91">
        <v>3.453487494</v>
      </c>
      <c r="M91">
        <v>17.822057450399999</v>
      </c>
      <c r="N91">
        <v>131.7737516496</v>
      </c>
      <c r="O91">
        <v>21.174912586800001</v>
      </c>
      <c r="P91">
        <v>4.7286000000000001</v>
      </c>
      <c r="Q91">
        <v>48.033000000000001</v>
      </c>
      <c r="R91">
        <v>203.234386626</v>
      </c>
      <c r="S91">
        <v>2624.2225225412599</v>
      </c>
    </row>
    <row r="92" spans="1:19" ht="14.5" x14ac:dyDescent="0.35">
      <c r="A92" t="s">
        <v>237</v>
      </c>
      <c r="B92">
        <v>4073.2726210000001</v>
      </c>
      <c r="C92">
        <v>913.76241900000002</v>
      </c>
      <c r="D92">
        <v>90.264396000000005</v>
      </c>
      <c r="E92">
        <v>55.750869999999999</v>
      </c>
      <c r="F92">
        <v>408.84963499999998</v>
      </c>
      <c r="G92">
        <v>34.136094999999997</v>
      </c>
      <c r="H92">
        <v>2</v>
      </c>
      <c r="I92">
        <v>45.747497000000003</v>
      </c>
      <c r="J92">
        <v>116.63419</v>
      </c>
      <c r="K92">
        <v>46.674112597084303</v>
      </c>
      <c r="L92">
        <v>26.230833477600001</v>
      </c>
      <c r="M92">
        <v>16.201202821999999</v>
      </c>
      <c r="N92">
        <v>301.48572084900002</v>
      </c>
      <c r="O92">
        <v>60.475505902000002</v>
      </c>
      <c r="P92">
        <v>4.7286000000000001</v>
      </c>
      <c r="Q92">
        <v>146.49263489340001</v>
      </c>
      <c r="R92">
        <v>550.57169389499995</v>
      </c>
      <c r="S92">
        <v>5226.1329254360899</v>
      </c>
    </row>
    <row r="93" spans="1:19" ht="14.5" x14ac:dyDescent="0.35">
      <c r="A93" t="s">
        <v>238</v>
      </c>
      <c r="B93">
        <v>6129.7295809999896</v>
      </c>
      <c r="C93">
        <v>861.76651700000002</v>
      </c>
      <c r="D93">
        <v>42.724654999999998</v>
      </c>
      <c r="E93">
        <v>132.313152</v>
      </c>
      <c r="F93">
        <v>560.59038499999997</v>
      </c>
      <c r="G93">
        <v>59.916908999999997</v>
      </c>
      <c r="H93">
        <v>1.478332</v>
      </c>
      <c r="I93">
        <v>41.935341999999999</v>
      </c>
      <c r="J93">
        <v>110.30856300000001</v>
      </c>
      <c r="K93">
        <v>27.5686861712081</v>
      </c>
      <c r="L93">
        <v>12.415784743</v>
      </c>
      <c r="M93">
        <v>38.450201971200002</v>
      </c>
      <c r="N93">
        <v>413.37934989899702</v>
      </c>
      <c r="O93">
        <v>106.1487959844</v>
      </c>
      <c r="P93">
        <v>3.4952203476000001</v>
      </c>
      <c r="Q93">
        <v>134.28535215240001</v>
      </c>
      <c r="R93">
        <v>520.71157164149997</v>
      </c>
      <c r="S93">
        <v>7386.1845439102999</v>
      </c>
    </row>
    <row r="94" spans="1:19" ht="14.5" x14ac:dyDescent="0.35">
      <c r="A94" t="s">
        <v>239</v>
      </c>
      <c r="B94">
        <v>4928.0504300000202</v>
      </c>
      <c r="C94">
        <v>1525.0868370000001</v>
      </c>
      <c r="D94">
        <v>107.67996100000001</v>
      </c>
      <c r="E94">
        <v>133.16954200000001</v>
      </c>
      <c r="F94">
        <v>582.22201400000097</v>
      </c>
      <c r="G94">
        <v>45.248179</v>
      </c>
      <c r="H94">
        <v>2</v>
      </c>
      <c r="I94">
        <v>50.086436999999997</v>
      </c>
      <c r="J94">
        <v>95.302147000000005</v>
      </c>
      <c r="K94">
        <v>106.26239775392099</v>
      </c>
      <c r="L94">
        <v>31.2917966666</v>
      </c>
      <c r="M94">
        <v>38.699068905200001</v>
      </c>
      <c r="N94">
        <v>429.33051312359697</v>
      </c>
      <c r="O94">
        <v>80.161673916400005</v>
      </c>
      <c r="P94">
        <v>4.7286000000000001</v>
      </c>
      <c r="Q94">
        <v>160.38678856140001</v>
      </c>
      <c r="R94">
        <v>449.8737849135</v>
      </c>
      <c r="S94">
        <v>6228.7850538406401</v>
      </c>
    </row>
    <row r="95" spans="1:19" ht="14.5" x14ac:dyDescent="0.35">
      <c r="A95" t="s">
        <v>240</v>
      </c>
      <c r="B95">
        <v>5724.2162119999302</v>
      </c>
      <c r="C95">
        <v>5426.9356089999301</v>
      </c>
      <c r="D95">
        <v>419.92227700000001</v>
      </c>
      <c r="E95">
        <v>86.814487999999997</v>
      </c>
      <c r="F95">
        <v>756.01762000000099</v>
      </c>
      <c r="G95">
        <v>83.344874000000004</v>
      </c>
      <c r="H95">
        <v>5.9213630000000004</v>
      </c>
      <c r="I95">
        <v>75.993686999999994</v>
      </c>
      <c r="J95">
        <v>132.020679</v>
      </c>
      <c r="K95">
        <v>1165.22533288054</v>
      </c>
      <c r="L95">
        <v>122.029413696199</v>
      </c>
      <c r="M95">
        <v>25.228290212800001</v>
      </c>
      <c r="N95">
        <v>557.48739298799501</v>
      </c>
      <c r="O95">
        <v>147.65377877840001</v>
      </c>
      <c r="P95">
        <v>13.999878540899999</v>
      </c>
      <c r="Q95">
        <v>243.3469845114</v>
      </c>
      <c r="R95">
        <v>623.20361521949997</v>
      </c>
      <c r="S95">
        <v>8622.3908988276598</v>
      </c>
    </row>
    <row r="96" spans="1:19" ht="14.5" x14ac:dyDescent="0.35">
      <c r="A96" t="s">
        <v>241</v>
      </c>
      <c r="B96">
        <v>2848.0022600000002</v>
      </c>
      <c r="C96">
        <v>2679.1716369999999</v>
      </c>
      <c r="D96">
        <v>175.52955600000001</v>
      </c>
      <c r="E96">
        <v>42.583714999999998</v>
      </c>
      <c r="F96">
        <v>498.67412200000001</v>
      </c>
      <c r="G96">
        <v>36.773719999999997</v>
      </c>
      <c r="H96">
        <v>2.7075619999999998</v>
      </c>
      <c r="I96">
        <v>28.811430000000001</v>
      </c>
      <c r="J96">
        <v>53.143760999999998</v>
      </c>
      <c r="K96">
        <v>565.16892074211603</v>
      </c>
      <c r="L96">
        <v>51.008888973599902</v>
      </c>
      <c r="M96">
        <v>12.374827579</v>
      </c>
      <c r="N96">
        <v>367.72229756279899</v>
      </c>
      <c r="O96">
        <v>65.148322351999994</v>
      </c>
      <c r="P96">
        <v>6.4014888365999996</v>
      </c>
      <c r="Q96">
        <v>92.259961145999995</v>
      </c>
      <c r="R96">
        <v>250.86512380049999</v>
      </c>
      <c r="S96">
        <v>4258.9520909926096</v>
      </c>
    </row>
    <row r="97" spans="1:19" ht="14.5" x14ac:dyDescent="0.35">
      <c r="A97" t="s">
        <v>242</v>
      </c>
      <c r="B97">
        <v>3511.7288600000002</v>
      </c>
      <c r="C97">
        <v>1461.7092720000001</v>
      </c>
      <c r="D97">
        <v>27.903217000000001</v>
      </c>
      <c r="E97">
        <v>137.33299299999999</v>
      </c>
      <c r="F97">
        <v>394.58670699999999</v>
      </c>
      <c r="G97">
        <v>29.546807999999999</v>
      </c>
      <c r="H97">
        <v>4.9880719999999998</v>
      </c>
      <c r="I97">
        <v>30.898606999999998</v>
      </c>
      <c r="J97">
        <v>67.637219999999999</v>
      </c>
      <c r="K97">
        <v>138.04353829257701</v>
      </c>
      <c r="L97">
        <v>8.1086748602000007</v>
      </c>
      <c r="M97">
        <v>39.9089677658</v>
      </c>
      <c r="N97">
        <v>290.96823774180001</v>
      </c>
      <c r="O97">
        <v>52.3451250528</v>
      </c>
      <c r="P97">
        <v>11.793298629600001</v>
      </c>
      <c r="Q97">
        <v>98.943519335399998</v>
      </c>
      <c r="R97">
        <v>319.28149701000001</v>
      </c>
      <c r="S97">
        <v>4471.1217186881704</v>
      </c>
    </row>
    <row r="98" spans="1:19" ht="14.5" x14ac:dyDescent="0.35">
      <c r="A98" t="s">
        <v>244</v>
      </c>
      <c r="B98">
        <v>1792.247112</v>
      </c>
      <c r="C98">
        <v>417.18144699999999</v>
      </c>
      <c r="D98">
        <v>5.3676769999999996</v>
      </c>
      <c r="E98">
        <v>49.219982999999999</v>
      </c>
      <c r="F98">
        <v>150.94216299999999</v>
      </c>
      <c r="G98">
        <v>8.3312290000000004</v>
      </c>
      <c r="H98">
        <v>2</v>
      </c>
      <c r="I98">
        <v>14.7517</v>
      </c>
      <c r="J98">
        <v>33.004021999999999</v>
      </c>
      <c r="K98">
        <v>21.945348489717901</v>
      </c>
      <c r="L98">
        <v>1.5598469362</v>
      </c>
      <c r="M98">
        <v>14.303327059800001</v>
      </c>
      <c r="N98">
        <v>111.3047509962</v>
      </c>
      <c r="O98">
        <v>14.7596052964</v>
      </c>
      <c r="P98">
        <v>4.7286000000000001</v>
      </c>
      <c r="Q98">
        <v>47.237893739999997</v>
      </c>
      <c r="R98">
        <v>155.795485851</v>
      </c>
      <c r="S98">
        <v>2163.8819703693198</v>
      </c>
    </row>
    <row r="99" spans="1:19" ht="14.5" x14ac:dyDescent="0.35">
      <c r="A99" t="s">
        <v>246</v>
      </c>
      <c r="B99">
        <v>1049.1604420000001</v>
      </c>
      <c r="C99">
        <v>1020.038994</v>
      </c>
      <c r="D99">
        <v>0</v>
      </c>
      <c r="E99">
        <v>26.763221999999999</v>
      </c>
      <c r="F99">
        <v>163.69828100000001</v>
      </c>
      <c r="G99">
        <v>6</v>
      </c>
      <c r="H99">
        <v>1</v>
      </c>
      <c r="I99">
        <v>5.1457050000000004</v>
      </c>
      <c r="J99">
        <v>17.006098000000001</v>
      </c>
      <c r="K99">
        <v>219.007556299139</v>
      </c>
      <c r="L99">
        <v>0</v>
      </c>
      <c r="M99">
        <v>7.7773923132</v>
      </c>
      <c r="N99">
        <v>120.7111124094</v>
      </c>
      <c r="O99">
        <v>10.6296</v>
      </c>
      <c r="P99">
        <v>2.3643000000000001</v>
      </c>
      <c r="Q99">
        <v>16.477576550999999</v>
      </c>
      <c r="R99">
        <v>80.277285609000003</v>
      </c>
      <c r="S99">
        <v>1506.4052651817401</v>
      </c>
    </row>
    <row r="100" spans="1:19" ht="14.5" x14ac:dyDescent="0.35">
      <c r="A100" t="s">
        <v>247</v>
      </c>
      <c r="B100">
        <v>6007.6266920000198</v>
      </c>
      <c r="C100">
        <v>3256.9541979999999</v>
      </c>
      <c r="D100">
        <v>21.748584999999999</v>
      </c>
      <c r="E100">
        <v>315.83217300000001</v>
      </c>
      <c r="F100">
        <v>887.31273799999997</v>
      </c>
      <c r="G100">
        <v>102.03665100000001</v>
      </c>
      <c r="H100">
        <v>7.5867500000000003</v>
      </c>
      <c r="I100">
        <v>60.501181000000003</v>
      </c>
      <c r="J100">
        <v>149.08113800000001</v>
      </c>
      <c r="K100">
        <v>401.342520844462</v>
      </c>
      <c r="L100">
        <v>6.3201388009999997</v>
      </c>
      <c r="M100">
        <v>91.780829473799699</v>
      </c>
      <c r="N100">
        <v>654.30441300119196</v>
      </c>
      <c r="O100">
        <v>180.7681309116</v>
      </c>
      <c r="P100">
        <v>17.937353025</v>
      </c>
      <c r="Q100">
        <v>193.73688179819999</v>
      </c>
      <c r="R100">
        <v>703.73751192900102</v>
      </c>
      <c r="S100">
        <v>8257.5544717842804</v>
      </c>
    </row>
    <row r="101" spans="1:19" ht="14.5" x14ac:dyDescent="0.35">
      <c r="A101" t="s">
        <v>248</v>
      </c>
      <c r="B101">
        <v>381.84886299999999</v>
      </c>
      <c r="C101">
        <v>364.08663799999999</v>
      </c>
      <c r="D101">
        <v>0</v>
      </c>
      <c r="E101">
        <v>3.4452980000000002</v>
      </c>
      <c r="F101">
        <v>34.236195000000002</v>
      </c>
      <c r="G101">
        <v>4.9317679999999999</v>
      </c>
      <c r="H101">
        <v>0</v>
      </c>
      <c r="I101">
        <v>4</v>
      </c>
      <c r="J101">
        <v>8.3983279999999993</v>
      </c>
      <c r="K101">
        <v>77.675663101175104</v>
      </c>
      <c r="L101">
        <v>0</v>
      </c>
      <c r="M101">
        <v>1.0012035988000001</v>
      </c>
      <c r="N101">
        <v>25.245770192999998</v>
      </c>
      <c r="O101">
        <v>8.7371201888000005</v>
      </c>
      <c r="P101">
        <v>0</v>
      </c>
      <c r="Q101">
        <v>12.8088</v>
      </c>
      <c r="R101">
        <v>39.644307324000003</v>
      </c>
      <c r="S101">
        <v>546.96172740577504</v>
      </c>
    </row>
    <row r="102" spans="1:19" ht="14.5" x14ac:dyDescent="0.35">
      <c r="A102" t="s">
        <v>250</v>
      </c>
      <c r="B102">
        <v>1690.2091069999999</v>
      </c>
      <c r="C102">
        <v>1633.391883</v>
      </c>
      <c r="D102">
        <v>0</v>
      </c>
      <c r="E102">
        <v>52.676071</v>
      </c>
      <c r="F102">
        <v>206.18894800000001</v>
      </c>
      <c r="G102">
        <v>20.244935999999999</v>
      </c>
      <c r="H102">
        <v>0</v>
      </c>
      <c r="I102">
        <v>7.2459899999999999</v>
      </c>
      <c r="J102">
        <v>29.326298000000001</v>
      </c>
      <c r="K102">
        <v>350.707975498515</v>
      </c>
      <c r="L102">
        <v>0</v>
      </c>
      <c r="M102">
        <v>15.307666232600001</v>
      </c>
      <c r="N102">
        <v>152.04373025519999</v>
      </c>
      <c r="O102">
        <v>35.865928617599998</v>
      </c>
      <c r="P102">
        <v>0</v>
      </c>
      <c r="Q102">
        <v>23.203109177999998</v>
      </c>
      <c r="R102">
        <v>138.434789709</v>
      </c>
      <c r="S102">
        <v>2405.7723064909201</v>
      </c>
    </row>
    <row r="103" spans="1:19" ht="14.5" x14ac:dyDescent="0.35">
      <c r="A103" t="s">
        <v>252</v>
      </c>
      <c r="B103">
        <v>2971.31919499999</v>
      </c>
      <c r="C103">
        <v>1004.994446</v>
      </c>
      <c r="D103">
        <v>270.35722900000002</v>
      </c>
      <c r="E103">
        <v>105.33456099999999</v>
      </c>
      <c r="F103">
        <v>233.503331</v>
      </c>
      <c r="G103">
        <v>10.857611</v>
      </c>
      <c r="H103">
        <v>2.5964909999999999</v>
      </c>
      <c r="I103">
        <v>20.906433</v>
      </c>
      <c r="J103">
        <v>36.755495000000003</v>
      </c>
      <c r="K103">
        <v>84.867695245557201</v>
      </c>
      <c r="L103">
        <v>78.565810747399695</v>
      </c>
      <c r="M103">
        <v>30.610223426600101</v>
      </c>
      <c r="N103">
        <v>172.1853562794</v>
      </c>
      <c r="O103">
        <v>19.235343647600001</v>
      </c>
      <c r="P103">
        <v>6.1388836713000003</v>
      </c>
      <c r="Q103">
        <v>66.946579752600002</v>
      </c>
      <c r="R103">
        <v>173.5043141475</v>
      </c>
      <c r="S103">
        <v>3603.3734019179501</v>
      </c>
    </row>
    <row r="104" spans="1:19" ht="14.5" x14ac:dyDescent="0.35">
      <c r="A104" t="s">
        <v>253</v>
      </c>
      <c r="B104">
        <v>1953.769751</v>
      </c>
      <c r="C104">
        <v>1468.804936</v>
      </c>
      <c r="D104">
        <v>5</v>
      </c>
      <c r="E104">
        <v>31.590585999999998</v>
      </c>
      <c r="F104">
        <v>188.62838600000001</v>
      </c>
      <c r="G104">
        <v>22.363437000000001</v>
      </c>
      <c r="H104">
        <v>0</v>
      </c>
      <c r="I104">
        <v>18.482351000000001</v>
      </c>
      <c r="J104">
        <v>28.911504999999998</v>
      </c>
      <c r="K104">
        <v>245.82355493356201</v>
      </c>
      <c r="L104">
        <v>1.4530000000000001</v>
      </c>
      <c r="M104">
        <v>9.1802242916000001</v>
      </c>
      <c r="N104">
        <v>139.09457183640001</v>
      </c>
      <c r="O104">
        <v>39.619064989199998</v>
      </c>
      <c r="P104">
        <v>0</v>
      </c>
      <c r="Q104">
        <v>59.184184372200001</v>
      </c>
      <c r="R104">
        <v>136.47675935250001</v>
      </c>
      <c r="S104">
        <v>2584.6011107754598</v>
      </c>
    </row>
    <row r="105" spans="1:19" ht="14.5" x14ac:dyDescent="0.35">
      <c r="A105" t="s">
        <v>254</v>
      </c>
      <c r="B105">
        <v>4259.1475110000001</v>
      </c>
      <c r="C105">
        <v>923.06608400000005</v>
      </c>
      <c r="D105">
        <v>23.768930999999998</v>
      </c>
      <c r="E105">
        <v>57.759492999999999</v>
      </c>
      <c r="F105">
        <v>380.119528</v>
      </c>
      <c r="G105">
        <v>25.188692</v>
      </c>
      <c r="H105">
        <v>3.104651</v>
      </c>
      <c r="I105">
        <v>27.594937000000002</v>
      </c>
      <c r="J105">
        <v>63.471190999999997</v>
      </c>
      <c r="K105">
        <v>44.715533935412701</v>
      </c>
      <c r="L105">
        <v>6.9072513486</v>
      </c>
      <c r="M105">
        <v>16.7849086658</v>
      </c>
      <c r="N105">
        <v>280.30013994720002</v>
      </c>
      <c r="O105">
        <v>44.624286747200003</v>
      </c>
      <c r="P105">
        <v>7.3403263592999997</v>
      </c>
      <c r="Q105">
        <v>88.364507261400007</v>
      </c>
      <c r="R105">
        <v>299.6157571155</v>
      </c>
      <c r="S105">
        <v>5047.8002223804097</v>
      </c>
    </row>
    <row r="106" spans="1:19" ht="14.5" x14ac:dyDescent="0.35">
      <c r="A106" t="s">
        <v>255</v>
      </c>
      <c r="B106">
        <v>1233.587724</v>
      </c>
      <c r="C106">
        <v>1158.568272</v>
      </c>
      <c r="D106">
        <v>14.549200000000001</v>
      </c>
      <c r="E106">
        <v>13.365119</v>
      </c>
      <c r="F106">
        <v>178.66829100000001</v>
      </c>
      <c r="G106">
        <v>25.798404000000001</v>
      </c>
      <c r="H106">
        <v>0</v>
      </c>
      <c r="I106">
        <v>14.472346</v>
      </c>
      <c r="J106">
        <v>34.293024000000003</v>
      </c>
      <c r="K106">
        <v>248.666009764362</v>
      </c>
      <c r="L106">
        <v>4.2279975199999997</v>
      </c>
      <c r="M106">
        <v>3.8839035813999998</v>
      </c>
      <c r="N106">
        <v>131.7499977834</v>
      </c>
      <c r="O106">
        <v>45.704452526399997</v>
      </c>
      <c r="P106">
        <v>0</v>
      </c>
      <c r="Q106">
        <v>46.343346361199998</v>
      </c>
      <c r="R106">
        <v>161.88021979199999</v>
      </c>
      <c r="S106">
        <v>1876.04365132876</v>
      </c>
    </row>
    <row r="107" spans="1:19" ht="14.5" x14ac:dyDescent="0.35">
      <c r="A107" t="s">
        <v>256</v>
      </c>
      <c r="B107">
        <v>3616.7486880000001</v>
      </c>
      <c r="C107">
        <v>1032.3205740000001</v>
      </c>
      <c r="D107">
        <v>192.44422900000001</v>
      </c>
      <c r="E107">
        <v>49.014915999999999</v>
      </c>
      <c r="F107">
        <v>317.39542999999998</v>
      </c>
      <c r="G107">
        <v>26.492868000000001</v>
      </c>
      <c r="H107">
        <v>6.5529409999999997</v>
      </c>
      <c r="I107">
        <v>21.32647</v>
      </c>
      <c r="J107">
        <v>84.596997999999999</v>
      </c>
      <c r="K107">
        <v>65.672262331130099</v>
      </c>
      <c r="L107">
        <v>55.924292947399898</v>
      </c>
      <c r="M107">
        <v>14.243734589600001</v>
      </c>
      <c r="N107">
        <v>234.04739008200099</v>
      </c>
      <c r="O107">
        <v>46.934764948800002</v>
      </c>
      <c r="P107">
        <v>15.493118406300001</v>
      </c>
      <c r="Q107">
        <v>68.291622234000002</v>
      </c>
      <c r="R107">
        <v>399.34012905899999</v>
      </c>
      <c r="S107">
        <v>4516.6960025982298</v>
      </c>
    </row>
    <row r="108" spans="1:19" ht="14.5" x14ac:dyDescent="0.35">
      <c r="A108" t="s">
        <v>257</v>
      </c>
      <c r="B108">
        <v>4460.6007060000102</v>
      </c>
      <c r="C108">
        <v>605.60957499999904</v>
      </c>
      <c r="D108">
        <v>21.520527999999999</v>
      </c>
      <c r="E108">
        <v>72.007983999999993</v>
      </c>
      <c r="F108">
        <v>420.33180099999998</v>
      </c>
      <c r="G108">
        <v>18.531424999999999</v>
      </c>
      <c r="H108">
        <v>1</v>
      </c>
      <c r="I108">
        <v>20.096931000000001</v>
      </c>
      <c r="J108">
        <v>87.270263</v>
      </c>
      <c r="K108">
        <v>18.4175239030406</v>
      </c>
      <c r="L108">
        <v>6.2538654368</v>
      </c>
      <c r="M108">
        <v>20.925520150400001</v>
      </c>
      <c r="N108">
        <v>309.95267005739998</v>
      </c>
      <c r="O108">
        <v>32.830272530000002</v>
      </c>
      <c r="P108">
        <v>2.3643000000000001</v>
      </c>
      <c r="Q108">
        <v>64.354392448200002</v>
      </c>
      <c r="R108">
        <v>411.95927649150002</v>
      </c>
      <c r="S108">
        <v>5327.65852701735</v>
      </c>
    </row>
    <row r="109" spans="1:19" ht="14.5" x14ac:dyDescent="0.35">
      <c r="A109" t="s">
        <v>258</v>
      </c>
      <c r="B109">
        <v>3872.7579909999999</v>
      </c>
      <c r="C109">
        <v>416.46601900000002</v>
      </c>
      <c r="D109">
        <v>80.225977999999998</v>
      </c>
      <c r="E109">
        <v>48.170085999999998</v>
      </c>
      <c r="F109">
        <v>222.675837</v>
      </c>
      <c r="G109">
        <v>20.222635</v>
      </c>
      <c r="H109">
        <v>4.6382349999999999</v>
      </c>
      <c r="I109">
        <v>22.148254999999999</v>
      </c>
      <c r="J109">
        <v>61.402020999999998</v>
      </c>
      <c r="K109">
        <v>9.9368272874302992</v>
      </c>
      <c r="L109">
        <v>23.3136692068</v>
      </c>
      <c r="M109">
        <v>13.998226991599999</v>
      </c>
      <c r="N109">
        <v>164.20116220380001</v>
      </c>
      <c r="O109">
        <v>35.826420165999998</v>
      </c>
      <c r="P109">
        <v>10.966179010499999</v>
      </c>
      <c r="Q109">
        <v>70.923142161000001</v>
      </c>
      <c r="R109">
        <v>289.84824013050002</v>
      </c>
      <c r="S109">
        <v>4491.77185815763</v>
      </c>
    </row>
    <row r="110" spans="1:19" ht="14.5" x14ac:dyDescent="0.35">
      <c r="A110" t="s">
        <v>259</v>
      </c>
      <c r="B110">
        <v>2199.3872510000001</v>
      </c>
      <c r="C110">
        <v>612.48003700000004</v>
      </c>
      <c r="D110">
        <v>13.665238</v>
      </c>
      <c r="E110">
        <v>40.273263</v>
      </c>
      <c r="F110">
        <v>316.156183</v>
      </c>
      <c r="G110">
        <v>32.492724000000003</v>
      </c>
      <c r="H110">
        <v>2.58</v>
      </c>
      <c r="I110">
        <v>10.306715000000001</v>
      </c>
      <c r="J110">
        <v>28.001992000000001</v>
      </c>
      <c r="K110">
        <v>38.710389966499001</v>
      </c>
      <c r="L110">
        <v>3.9711181627999999</v>
      </c>
      <c r="M110">
        <v>11.703410227799999</v>
      </c>
      <c r="N110">
        <v>233.13356934420099</v>
      </c>
      <c r="O110">
        <v>57.5641098384</v>
      </c>
      <c r="P110">
        <v>6.0998939999999999</v>
      </c>
      <c r="Q110">
        <v>33.004162772999997</v>
      </c>
      <c r="R110">
        <v>132.183403236</v>
      </c>
      <c r="S110">
        <v>2715.7573085487002</v>
      </c>
    </row>
    <row r="111" spans="1:19" ht="14.5" x14ac:dyDescent="0.35">
      <c r="A111" t="s">
        <v>260</v>
      </c>
      <c r="B111">
        <v>2513.851467</v>
      </c>
      <c r="C111">
        <v>1080.414718</v>
      </c>
      <c r="D111">
        <v>71.763864999999996</v>
      </c>
      <c r="E111">
        <v>71.524135999999999</v>
      </c>
      <c r="F111">
        <v>237.385344</v>
      </c>
      <c r="G111">
        <v>14.387655000000001</v>
      </c>
      <c r="H111">
        <v>7.2578899999999997</v>
      </c>
      <c r="I111">
        <v>26.341512999999999</v>
      </c>
      <c r="J111">
        <v>46.312758000000002</v>
      </c>
      <c r="K111">
        <v>103.46854185134001</v>
      </c>
      <c r="L111">
        <v>20.854579169000001</v>
      </c>
      <c r="M111">
        <v>20.784913921600001</v>
      </c>
      <c r="N111">
        <v>175.04795266560001</v>
      </c>
      <c r="O111">
        <v>25.489169598</v>
      </c>
      <c r="P111">
        <v>17.159829327000001</v>
      </c>
      <c r="Q111">
        <v>84.350792928600001</v>
      </c>
      <c r="R111">
        <v>218.619374139</v>
      </c>
      <c r="S111">
        <v>3179.6266206001401</v>
      </c>
    </row>
    <row r="112" spans="1:19" ht="14.5" x14ac:dyDescent="0.35">
      <c r="A112" t="s">
        <v>261</v>
      </c>
      <c r="B112">
        <v>1692.24523</v>
      </c>
      <c r="C112">
        <v>1609.9988080000001</v>
      </c>
      <c r="D112">
        <v>66.468378999999999</v>
      </c>
      <c r="E112">
        <v>44.007246000000002</v>
      </c>
      <c r="F112">
        <v>180.350719</v>
      </c>
      <c r="G112">
        <v>13.909699</v>
      </c>
      <c r="H112">
        <v>1</v>
      </c>
      <c r="I112">
        <v>8</v>
      </c>
      <c r="J112">
        <v>44.994255000000003</v>
      </c>
      <c r="K112">
        <v>341.37049895995301</v>
      </c>
      <c r="L112">
        <v>19.315710937399999</v>
      </c>
      <c r="M112">
        <v>12.788505687600001</v>
      </c>
      <c r="N112">
        <v>132.9906201906</v>
      </c>
      <c r="O112">
        <v>24.642422748400001</v>
      </c>
      <c r="P112">
        <v>2.3643000000000001</v>
      </c>
      <c r="Q112">
        <v>25.617599999999999</v>
      </c>
      <c r="R112">
        <v>212.3953807275</v>
      </c>
      <c r="S112">
        <v>2463.73026925145</v>
      </c>
    </row>
    <row r="113" spans="1:19" ht="14.5" x14ac:dyDescent="0.35">
      <c r="A113" t="s">
        <v>262</v>
      </c>
      <c r="B113">
        <v>2055.0638789999998</v>
      </c>
      <c r="C113">
        <v>40.857323999999998</v>
      </c>
      <c r="D113">
        <v>19.559996999999999</v>
      </c>
      <c r="E113">
        <v>70.63467</v>
      </c>
      <c r="F113">
        <v>132.79351500000001</v>
      </c>
      <c r="G113">
        <v>12.47062</v>
      </c>
      <c r="H113">
        <v>2</v>
      </c>
      <c r="I113">
        <v>6</v>
      </c>
      <c r="J113">
        <v>25.883711999999999</v>
      </c>
      <c r="K113">
        <v>0.18294683151601401</v>
      </c>
      <c r="L113">
        <v>5.6841351282000003</v>
      </c>
      <c r="M113">
        <v>20.526435102000001</v>
      </c>
      <c r="N113">
        <v>97.921937960999799</v>
      </c>
      <c r="O113">
        <v>22.092950391999999</v>
      </c>
      <c r="P113">
        <v>4.7286000000000001</v>
      </c>
      <c r="Q113">
        <v>19.213200000000001</v>
      </c>
      <c r="R113">
        <v>122.184062496</v>
      </c>
      <c r="S113">
        <v>2347.5981469107201</v>
      </c>
    </row>
    <row r="114" spans="1:19" ht="14.5" x14ac:dyDescent="0.35">
      <c r="A114" t="s">
        <v>263</v>
      </c>
      <c r="B114">
        <v>838.42401500000005</v>
      </c>
      <c r="C114">
        <v>541.878467</v>
      </c>
      <c r="D114">
        <v>16.595237999999998</v>
      </c>
      <c r="E114">
        <v>8.6176480000000009</v>
      </c>
      <c r="F114">
        <v>79.025475999999998</v>
      </c>
      <c r="G114">
        <v>17.476189000000002</v>
      </c>
      <c r="H114">
        <v>1</v>
      </c>
      <c r="I114">
        <v>2</v>
      </c>
      <c r="J114">
        <v>17.168766999999999</v>
      </c>
      <c r="K114">
        <v>79.199761395592901</v>
      </c>
      <c r="L114">
        <v>4.8225761627999999</v>
      </c>
      <c r="M114">
        <v>2.5042885088000002</v>
      </c>
      <c r="N114">
        <v>58.273386002400102</v>
      </c>
      <c r="O114">
        <v>30.960816432400001</v>
      </c>
      <c r="P114">
        <v>2.3643000000000001</v>
      </c>
      <c r="Q114">
        <v>6.4043999999999999</v>
      </c>
      <c r="R114">
        <v>81.0451646235</v>
      </c>
      <c r="S114">
        <v>1103.9987081254901</v>
      </c>
    </row>
    <row r="115" spans="1:19" ht="14.5" x14ac:dyDescent="0.35">
      <c r="A115" t="s">
        <v>264</v>
      </c>
      <c r="B115">
        <v>3332.1735749999998</v>
      </c>
      <c r="C115">
        <v>1379.9376</v>
      </c>
      <c r="D115">
        <v>10.372274000000001</v>
      </c>
      <c r="E115">
        <v>31.282209000000002</v>
      </c>
      <c r="F115">
        <v>260.31629700000002</v>
      </c>
      <c r="G115">
        <v>66.164546000000001</v>
      </c>
      <c r="H115">
        <v>5</v>
      </c>
      <c r="I115">
        <v>17.767447000000001</v>
      </c>
      <c r="J115">
        <v>54.263846999999998</v>
      </c>
      <c r="K115">
        <v>130.38242880348901</v>
      </c>
      <c r="L115">
        <v>3.0141828244000002</v>
      </c>
      <c r="M115">
        <v>9.0906099353999998</v>
      </c>
      <c r="N115">
        <v>191.95723740779999</v>
      </c>
      <c r="O115">
        <v>117.21710969359999</v>
      </c>
      <c r="P115">
        <v>11.8215</v>
      </c>
      <c r="Q115">
        <v>56.894918783400001</v>
      </c>
      <c r="R115">
        <v>256.1524897635</v>
      </c>
      <c r="S115">
        <v>4108.7040522115904</v>
      </c>
    </row>
    <row r="116" spans="1:19" ht="14.5" x14ac:dyDescent="0.35">
      <c r="A116" t="s">
        <v>265</v>
      </c>
      <c r="B116">
        <v>1479.6227220000001</v>
      </c>
      <c r="C116">
        <v>564.61140799999998</v>
      </c>
      <c r="D116">
        <v>52.916074000000002</v>
      </c>
      <c r="E116">
        <v>22.380682</v>
      </c>
      <c r="F116">
        <v>122.14949799999999</v>
      </c>
      <c r="G116">
        <v>7.9829549999999996</v>
      </c>
      <c r="H116">
        <v>5</v>
      </c>
      <c r="I116">
        <v>6.5625</v>
      </c>
      <c r="J116">
        <v>10.522727</v>
      </c>
      <c r="K116">
        <v>47.405431531560303</v>
      </c>
      <c r="L116">
        <v>15.3774111044</v>
      </c>
      <c r="M116">
        <v>6.5038261891999998</v>
      </c>
      <c r="N116">
        <v>90.0730398251998</v>
      </c>
      <c r="O116">
        <v>14.142603078</v>
      </c>
      <c r="P116">
        <v>11.8215</v>
      </c>
      <c r="Q116">
        <v>21.0144375</v>
      </c>
      <c r="R116">
        <v>49.672532803499998</v>
      </c>
      <c r="S116">
        <v>1735.63350403186</v>
      </c>
    </row>
    <row r="117" spans="1:19" ht="14.5" x14ac:dyDescent="0.35">
      <c r="A117" t="s">
        <v>267</v>
      </c>
      <c r="B117">
        <v>2640.260538</v>
      </c>
      <c r="C117">
        <v>2522.5020009999998</v>
      </c>
      <c r="D117">
        <v>595.48380899999995</v>
      </c>
      <c r="E117">
        <v>81.424262999999996</v>
      </c>
      <c r="F117">
        <v>260.22742899999997</v>
      </c>
      <c r="G117">
        <v>64.987037999999998</v>
      </c>
      <c r="H117">
        <v>0</v>
      </c>
      <c r="I117">
        <v>10.908738</v>
      </c>
      <c r="J117">
        <v>41.862760999999999</v>
      </c>
      <c r="K117">
        <v>541.61011767539901</v>
      </c>
      <c r="L117">
        <v>173.04759489540101</v>
      </c>
      <c r="M117">
        <v>23.661890827800001</v>
      </c>
      <c r="N117">
        <v>191.89170614459999</v>
      </c>
      <c r="O117">
        <v>115.1310365208</v>
      </c>
      <c r="P117">
        <v>0</v>
      </c>
      <c r="Q117">
        <v>34.931960823600001</v>
      </c>
      <c r="R117">
        <v>197.61316330049999</v>
      </c>
      <c r="S117">
        <v>3918.1480081881</v>
      </c>
    </row>
    <row r="118" spans="1:19" ht="14.5" x14ac:dyDescent="0.35">
      <c r="A118" t="s">
        <v>269</v>
      </c>
      <c r="B118">
        <v>9256.7423410001302</v>
      </c>
      <c r="C118">
        <v>2824.118528</v>
      </c>
      <c r="D118">
        <v>332.82807500000001</v>
      </c>
      <c r="E118">
        <v>136.669657</v>
      </c>
      <c r="F118">
        <v>947.88286600000004</v>
      </c>
      <c r="G118">
        <v>85.099553999999998</v>
      </c>
      <c r="H118">
        <v>7.9470590000000003</v>
      </c>
      <c r="I118">
        <v>90.077619999999996</v>
      </c>
      <c r="J118">
        <v>206.02876000000001</v>
      </c>
      <c r="K118">
        <v>193.647192098517</v>
      </c>
      <c r="L118">
        <v>96.7198385949997</v>
      </c>
      <c r="M118">
        <v>39.716202324199998</v>
      </c>
      <c r="N118">
        <v>698.96882538838997</v>
      </c>
      <c r="O118">
        <v>150.76236986640001</v>
      </c>
      <c r="P118">
        <v>18.789231593699999</v>
      </c>
      <c r="Q118">
        <v>288.44655476399998</v>
      </c>
      <c r="R118">
        <v>972.55876158000206</v>
      </c>
      <c r="S118">
        <v>11716.351317210299</v>
      </c>
    </row>
    <row r="119" spans="1:19" ht="14.5" x14ac:dyDescent="0.35">
      <c r="A119" t="s">
        <v>270</v>
      </c>
      <c r="B119">
        <v>3065.939151</v>
      </c>
      <c r="C119">
        <v>1268.768767</v>
      </c>
      <c r="D119">
        <v>26.474681</v>
      </c>
      <c r="E119">
        <v>56.914664000000002</v>
      </c>
      <c r="F119">
        <v>347.08419800000001</v>
      </c>
      <c r="G119">
        <v>32.348211999999997</v>
      </c>
      <c r="H119">
        <v>1</v>
      </c>
      <c r="I119">
        <v>20.903447</v>
      </c>
      <c r="J119">
        <v>45.773974000000003</v>
      </c>
      <c r="K119">
        <v>117.64061359050901</v>
      </c>
      <c r="L119">
        <v>7.6935422985999997</v>
      </c>
      <c r="M119">
        <v>16.539401358399999</v>
      </c>
      <c r="N119">
        <v>255.93988760520099</v>
      </c>
      <c r="O119">
        <v>57.308092379199998</v>
      </c>
      <c r="P119">
        <v>2.3643000000000001</v>
      </c>
      <c r="Q119">
        <v>66.937017983399997</v>
      </c>
      <c r="R119">
        <v>216.07604426699999</v>
      </c>
      <c r="S119">
        <v>3806.4380504823098</v>
      </c>
    </row>
    <row r="120" spans="1:19" ht="14.5" x14ac:dyDescent="0.35">
      <c r="A120" t="s">
        <v>272</v>
      </c>
      <c r="B120">
        <v>1520.5065729999999</v>
      </c>
      <c r="C120">
        <v>657.01658300000099</v>
      </c>
      <c r="D120">
        <v>0</v>
      </c>
      <c r="E120">
        <v>48.441245000000002</v>
      </c>
      <c r="F120">
        <v>179.45249999999999</v>
      </c>
      <c r="G120">
        <v>5.2296360000000002</v>
      </c>
      <c r="H120">
        <v>0</v>
      </c>
      <c r="I120">
        <v>17.188236</v>
      </c>
      <c r="J120">
        <v>19.529240999999999</v>
      </c>
      <c r="K120">
        <v>62.917315924442804</v>
      </c>
      <c r="L120">
        <v>0</v>
      </c>
      <c r="M120">
        <v>14.077025796999999</v>
      </c>
      <c r="N120">
        <v>132.32827349999999</v>
      </c>
      <c r="O120">
        <v>9.2648231376000005</v>
      </c>
      <c r="P120">
        <v>0</v>
      </c>
      <c r="Q120">
        <v>55.040169319199997</v>
      </c>
      <c r="R120">
        <v>92.187782140500005</v>
      </c>
      <c r="S120">
        <v>1886.3219628187501</v>
      </c>
    </row>
    <row r="121" spans="1:19" ht="14.5" x14ac:dyDescent="0.35">
      <c r="A121" t="s">
        <v>274</v>
      </c>
      <c r="B121">
        <v>1597.3607280000001</v>
      </c>
      <c r="C121">
        <v>1480.111768</v>
      </c>
      <c r="D121">
        <v>18.819552000000002</v>
      </c>
      <c r="E121">
        <v>42.164639999999999</v>
      </c>
      <c r="F121">
        <v>231.09128100000001</v>
      </c>
      <c r="G121">
        <v>20.684643000000001</v>
      </c>
      <c r="H121">
        <v>1</v>
      </c>
      <c r="I121">
        <v>10.823017</v>
      </c>
      <c r="J121">
        <v>46.204152000000001</v>
      </c>
      <c r="K121">
        <v>309.67512363735801</v>
      </c>
      <c r="L121">
        <v>5.4689618111999998</v>
      </c>
      <c r="M121">
        <v>12.253044384000001</v>
      </c>
      <c r="N121">
        <v>170.40671060939999</v>
      </c>
      <c r="O121">
        <v>36.644913538799997</v>
      </c>
      <c r="P121">
        <v>2.3643000000000001</v>
      </c>
      <c r="Q121">
        <v>34.657465037400002</v>
      </c>
      <c r="R121">
        <v>218.10669951599999</v>
      </c>
      <c r="S121">
        <v>2386.9379465341599</v>
      </c>
    </row>
    <row r="122" spans="1:19" ht="14.5" x14ac:dyDescent="0.35">
      <c r="A122" t="s">
        <v>275</v>
      </c>
      <c r="B122">
        <v>5509.0172790000297</v>
      </c>
      <c r="C122">
        <v>3639.4086009999701</v>
      </c>
      <c r="D122">
        <v>1009.358154</v>
      </c>
      <c r="E122">
        <v>37.994177999999998</v>
      </c>
      <c r="F122">
        <v>529.13726499999996</v>
      </c>
      <c r="G122">
        <v>49.580137999999998</v>
      </c>
      <c r="H122">
        <v>6.1451719999999996</v>
      </c>
      <c r="I122">
        <v>40.321123</v>
      </c>
      <c r="J122">
        <v>78.609228000000002</v>
      </c>
      <c r="K122">
        <v>532.21954400488301</v>
      </c>
      <c r="L122">
        <v>293.31947955240298</v>
      </c>
      <c r="M122">
        <v>11.041108126799999</v>
      </c>
      <c r="N122">
        <v>390.18581921099798</v>
      </c>
      <c r="O122">
        <v>87.836172480800002</v>
      </c>
      <c r="P122">
        <v>14.5290301596</v>
      </c>
      <c r="Q122">
        <v>129.1163000706</v>
      </c>
      <c r="R122">
        <v>371.074860774</v>
      </c>
      <c r="S122">
        <v>7338.3395933801203</v>
      </c>
    </row>
    <row r="123" spans="1:19" ht="14.5" x14ac:dyDescent="0.35">
      <c r="A123" t="s">
        <v>276</v>
      </c>
      <c r="B123">
        <v>2058.6534499999998</v>
      </c>
      <c r="C123">
        <v>1914.5638899999999</v>
      </c>
      <c r="D123">
        <v>11.418604999999999</v>
      </c>
      <c r="E123">
        <v>58.802326000000001</v>
      </c>
      <c r="F123">
        <v>260.45007800000002</v>
      </c>
      <c r="G123">
        <v>57.799433999999998</v>
      </c>
      <c r="H123">
        <v>0</v>
      </c>
      <c r="I123">
        <v>31.607256</v>
      </c>
      <c r="J123">
        <v>54.682870000000001</v>
      </c>
      <c r="K123">
        <v>411.07883099751501</v>
      </c>
      <c r="L123">
        <v>3.3182466129999999</v>
      </c>
      <c r="M123">
        <v>17.0879559356</v>
      </c>
      <c r="N123">
        <v>192.05588751720001</v>
      </c>
      <c r="O123">
        <v>102.3974772744</v>
      </c>
      <c r="P123">
        <v>0</v>
      </c>
      <c r="Q123">
        <v>101.2127551632</v>
      </c>
      <c r="R123">
        <v>258.130487835</v>
      </c>
      <c r="S123">
        <v>3143.9350913359199</v>
      </c>
    </row>
    <row r="124" spans="1:19" ht="14.5" x14ac:dyDescent="0.35">
      <c r="A124" t="s">
        <v>277</v>
      </c>
      <c r="B124">
        <v>1576.4717680000001</v>
      </c>
      <c r="C124">
        <v>668.76611700000103</v>
      </c>
      <c r="D124">
        <v>39.910004999999998</v>
      </c>
      <c r="E124">
        <v>16.559843000000001</v>
      </c>
      <c r="F124">
        <v>142.33329599999999</v>
      </c>
      <c r="G124">
        <v>5.6155169999999996</v>
      </c>
      <c r="H124">
        <v>2.4795980000000002</v>
      </c>
      <c r="I124">
        <v>5.9288959999999999</v>
      </c>
      <c r="J124">
        <v>21.39085</v>
      </c>
      <c r="K124">
        <v>62.068198517261003</v>
      </c>
      <c r="L124">
        <v>11.597847453</v>
      </c>
      <c r="M124">
        <v>4.8122903758</v>
      </c>
      <c r="N124">
        <v>104.9565724704</v>
      </c>
      <c r="O124">
        <v>9.9484499171999996</v>
      </c>
      <c r="P124">
        <v>5.8625135514000002</v>
      </c>
      <c r="Q124">
        <v>18.985510771200001</v>
      </c>
      <c r="R124">
        <v>100.975507425</v>
      </c>
      <c r="S124">
        <v>1895.6786584812601</v>
      </c>
    </row>
    <row r="125" spans="1:19" ht="14.5" x14ac:dyDescent="0.35">
      <c r="A125" t="s">
        <v>278</v>
      </c>
      <c r="B125">
        <v>2646.0610980000001</v>
      </c>
      <c r="C125">
        <v>269.47252900000001</v>
      </c>
      <c r="D125">
        <v>58.299776000000001</v>
      </c>
      <c r="E125">
        <v>13.185978</v>
      </c>
      <c r="F125">
        <v>176.147392</v>
      </c>
      <c r="G125">
        <v>14.608378</v>
      </c>
      <c r="H125">
        <v>2</v>
      </c>
      <c r="I125">
        <v>14</v>
      </c>
      <c r="J125">
        <v>47.546864999999997</v>
      </c>
      <c r="K125">
        <v>6.3027878372623896</v>
      </c>
      <c r="L125">
        <v>16.941914905600001</v>
      </c>
      <c r="M125">
        <v>3.8318452068000002</v>
      </c>
      <c r="N125">
        <v>129.89108686079999</v>
      </c>
      <c r="O125">
        <v>25.8802024648</v>
      </c>
      <c r="P125">
        <v>4.7286000000000001</v>
      </c>
      <c r="Q125">
        <v>44.830800000000004</v>
      </c>
      <c r="R125">
        <v>224.44497623250001</v>
      </c>
      <c r="S125">
        <v>3102.9133115077602</v>
      </c>
    </row>
    <row r="126" spans="1:19" ht="14.5" x14ac:dyDescent="0.35">
      <c r="A126" t="s">
        <v>279</v>
      </c>
      <c r="B126">
        <v>768.29022599999996</v>
      </c>
      <c r="C126">
        <v>592.02252599999997</v>
      </c>
      <c r="D126">
        <v>22.204946</v>
      </c>
      <c r="E126">
        <v>16.220237999999998</v>
      </c>
      <c r="F126">
        <v>103.300388</v>
      </c>
      <c r="G126">
        <v>14.595238999999999</v>
      </c>
      <c r="H126">
        <v>1</v>
      </c>
      <c r="I126">
        <v>4.580838</v>
      </c>
      <c r="J126">
        <v>10.732143000000001</v>
      </c>
      <c r="K126">
        <v>102.196593897452</v>
      </c>
      <c r="L126">
        <v>6.4527573075999998</v>
      </c>
      <c r="M126">
        <v>4.7136011627999999</v>
      </c>
      <c r="N126">
        <v>76.173706111200005</v>
      </c>
      <c r="O126">
        <v>25.856925412399999</v>
      </c>
      <c r="P126">
        <v>2.3643000000000001</v>
      </c>
      <c r="Q126">
        <v>14.668759443600001</v>
      </c>
      <c r="R126">
        <v>50.661081031499997</v>
      </c>
      <c r="S126">
        <v>1051.3779503665501</v>
      </c>
    </row>
    <row r="127" spans="1:19" ht="14.5" x14ac:dyDescent="0.35">
      <c r="A127" t="s">
        <v>280</v>
      </c>
      <c r="B127">
        <v>1910.6557319999999</v>
      </c>
      <c r="C127">
        <v>569.42389600000001</v>
      </c>
      <c r="D127">
        <v>12.767168</v>
      </c>
      <c r="E127">
        <v>37.595315999999997</v>
      </c>
      <c r="F127">
        <v>174.78068300000001</v>
      </c>
      <c r="G127">
        <v>12.683237</v>
      </c>
      <c r="H127">
        <v>0</v>
      </c>
      <c r="I127">
        <v>13.286388000000001</v>
      </c>
      <c r="J127">
        <v>22.344465</v>
      </c>
      <c r="K127">
        <v>37.284802927569501</v>
      </c>
      <c r="L127">
        <v>3.7101390207999998</v>
      </c>
      <c r="M127">
        <v>10.925198829599999</v>
      </c>
      <c r="N127">
        <v>128.88327564420001</v>
      </c>
      <c r="O127">
        <v>22.4696226692</v>
      </c>
      <c r="P127">
        <v>0</v>
      </c>
      <c r="Q127">
        <v>42.545671653600003</v>
      </c>
      <c r="R127">
        <v>105.4770470325</v>
      </c>
      <c r="S127">
        <v>2261.9514897774702</v>
      </c>
    </row>
    <row r="128" spans="1:19" ht="14.5" x14ac:dyDescent="0.35">
      <c r="A128" t="s">
        <v>282</v>
      </c>
      <c r="B128">
        <v>1929.186303</v>
      </c>
      <c r="C128">
        <v>1138.6848950000001</v>
      </c>
      <c r="D128">
        <v>72.130128999999997</v>
      </c>
      <c r="E128">
        <v>16.266259999999999</v>
      </c>
      <c r="F128">
        <v>151.422889</v>
      </c>
      <c r="G128">
        <v>10.236917</v>
      </c>
      <c r="H128">
        <v>3</v>
      </c>
      <c r="I128">
        <v>8.493074</v>
      </c>
      <c r="J128">
        <v>31.093919</v>
      </c>
      <c r="K128">
        <v>149.43779559719999</v>
      </c>
      <c r="L128">
        <v>20.961015487400001</v>
      </c>
      <c r="M128">
        <v>4.726975156</v>
      </c>
      <c r="N128">
        <v>111.6592383486</v>
      </c>
      <c r="O128">
        <v>18.1357221572</v>
      </c>
      <c r="P128">
        <v>7.0929000000000002</v>
      </c>
      <c r="Q128">
        <v>27.196521562800001</v>
      </c>
      <c r="R128">
        <v>146.77884463949999</v>
      </c>
      <c r="S128">
        <v>2415.1753159486998</v>
      </c>
    </row>
    <row r="129" spans="1:19" ht="14.5" x14ac:dyDescent="0.35">
      <c r="A129" t="s">
        <v>283</v>
      </c>
      <c r="B129">
        <v>3119.2534719999999</v>
      </c>
      <c r="C129">
        <v>2829.4048290000001</v>
      </c>
      <c r="D129">
        <v>20.995162000000001</v>
      </c>
      <c r="E129">
        <v>28.820620000000002</v>
      </c>
      <c r="F129">
        <v>322.31858099999999</v>
      </c>
      <c r="G129">
        <v>22.547647000000001</v>
      </c>
      <c r="H129">
        <v>2</v>
      </c>
      <c r="I129">
        <v>28.614459</v>
      </c>
      <c r="J129">
        <v>78.167794000000001</v>
      </c>
      <c r="K129">
        <v>575.21790078423999</v>
      </c>
      <c r="L129">
        <v>6.1011940771999997</v>
      </c>
      <c r="M129">
        <v>8.3752721720000096</v>
      </c>
      <c r="N129">
        <v>237.67772162940099</v>
      </c>
      <c r="O129">
        <v>39.9454114252</v>
      </c>
      <c r="P129">
        <v>4.7286000000000001</v>
      </c>
      <c r="Q129">
        <v>91.629220609800001</v>
      </c>
      <c r="R129">
        <v>368.99107157700001</v>
      </c>
      <c r="S129">
        <v>4451.9198642748397</v>
      </c>
    </row>
    <row r="130" spans="1:19" ht="14.5" x14ac:dyDescent="0.35">
      <c r="A130" t="s">
        <v>284</v>
      </c>
      <c r="B130">
        <v>4544.6871100000299</v>
      </c>
      <c r="C130">
        <v>1375.76622</v>
      </c>
      <c r="D130">
        <v>57.577140999999997</v>
      </c>
      <c r="E130">
        <v>31.447983000000001</v>
      </c>
      <c r="F130">
        <v>485.747367</v>
      </c>
      <c r="G130">
        <v>39.471429000000001</v>
      </c>
      <c r="H130">
        <v>0</v>
      </c>
      <c r="I130">
        <v>21.651429</v>
      </c>
      <c r="J130">
        <v>95.993870999999999</v>
      </c>
      <c r="K130">
        <v>93.284096754658293</v>
      </c>
      <c r="L130">
        <v>16.731917174599999</v>
      </c>
      <c r="M130">
        <v>9.1387838598000002</v>
      </c>
      <c r="N130">
        <v>358.190108425799</v>
      </c>
      <c r="O130">
        <v>69.9275836164</v>
      </c>
      <c r="P130">
        <v>0</v>
      </c>
      <c r="Q130">
        <v>69.332205943800005</v>
      </c>
      <c r="R130">
        <v>453.13906805549999</v>
      </c>
      <c r="S130">
        <v>5614.4308738305799</v>
      </c>
    </row>
    <row r="131" spans="1:19" ht="14.5" x14ac:dyDescent="0.35">
      <c r="A131" t="s">
        <v>285</v>
      </c>
      <c r="B131">
        <v>1542.3771959999999</v>
      </c>
      <c r="C131">
        <v>537.10998099999995</v>
      </c>
      <c r="D131">
        <v>20.049731000000001</v>
      </c>
      <c r="E131">
        <v>25.611469</v>
      </c>
      <c r="F131">
        <v>144.50898100000001</v>
      </c>
      <c r="G131">
        <v>16.026070000000001</v>
      </c>
      <c r="H131">
        <v>0</v>
      </c>
      <c r="I131">
        <v>5.6153849999999998</v>
      </c>
      <c r="J131">
        <v>44.195070000000001</v>
      </c>
      <c r="K131">
        <v>41.887977692648697</v>
      </c>
      <c r="L131">
        <v>5.8264518285999998</v>
      </c>
      <c r="M131">
        <v>7.4426928914000099</v>
      </c>
      <c r="N131">
        <v>106.56092258939999</v>
      </c>
      <c r="O131">
        <v>28.391785612</v>
      </c>
      <c r="P131">
        <v>0</v>
      </c>
      <c r="Q131">
        <v>17.981585847000002</v>
      </c>
      <c r="R131">
        <v>208.622827935</v>
      </c>
      <c r="S131">
        <v>1959.0914403960501</v>
      </c>
    </row>
    <row r="132" spans="1:19" ht="14.5" x14ac:dyDescent="0.35">
      <c r="A132" t="s">
        <v>286</v>
      </c>
      <c r="B132">
        <v>1815.5615970000099</v>
      </c>
      <c r="C132">
        <v>510.516884</v>
      </c>
      <c r="D132">
        <v>0.915072</v>
      </c>
      <c r="E132">
        <v>70.929627999999994</v>
      </c>
      <c r="F132">
        <v>190.11147500000001</v>
      </c>
      <c r="G132">
        <v>6.4645159999999997</v>
      </c>
      <c r="H132">
        <v>0.93523800000000001</v>
      </c>
      <c r="I132">
        <v>18.347228000000001</v>
      </c>
      <c r="J132">
        <v>20.710730999999999</v>
      </c>
      <c r="K132">
        <v>31.738775364179901</v>
      </c>
      <c r="L132">
        <v>0.26591992320000002</v>
      </c>
      <c r="M132">
        <v>20.612149896799998</v>
      </c>
      <c r="N132">
        <v>140.18820166500001</v>
      </c>
      <c r="O132">
        <v>11.452536545599999</v>
      </c>
      <c r="P132">
        <v>2.2111832034000001</v>
      </c>
      <c r="Q132">
        <v>58.751493501600002</v>
      </c>
      <c r="R132">
        <v>97.7650056855</v>
      </c>
      <c r="S132">
        <v>2178.5468627852902</v>
      </c>
    </row>
    <row r="133" spans="1:19" ht="14.5" x14ac:dyDescent="0.35">
      <c r="A133" t="s">
        <v>287</v>
      </c>
      <c r="B133">
        <v>3187.7531720000102</v>
      </c>
      <c r="C133">
        <v>1739.992225</v>
      </c>
      <c r="D133">
        <v>55.974122999999999</v>
      </c>
      <c r="E133">
        <v>170.72988900000001</v>
      </c>
      <c r="F133">
        <v>333.045905</v>
      </c>
      <c r="G133">
        <v>10.735068999999999</v>
      </c>
      <c r="H133">
        <v>6.8612019999999996</v>
      </c>
      <c r="I133">
        <v>42.967539000000002</v>
      </c>
      <c r="J133">
        <v>53.295611999999998</v>
      </c>
      <c r="K133">
        <v>211.09639608994701</v>
      </c>
      <c r="L133">
        <v>16.2660801438</v>
      </c>
      <c r="M133">
        <v>49.614105743399897</v>
      </c>
      <c r="N133">
        <v>245.58805034700001</v>
      </c>
      <c r="O133">
        <v>19.018248240399998</v>
      </c>
      <c r="P133">
        <v>16.221939888600001</v>
      </c>
      <c r="Q133">
        <v>137.59065338580001</v>
      </c>
      <c r="R133">
        <v>251.58193644599999</v>
      </c>
      <c r="S133">
        <v>4134.7305822849603</v>
      </c>
    </row>
    <row r="134" spans="1:19" ht="14.5" x14ac:dyDescent="0.35">
      <c r="A134" t="s">
        <v>289</v>
      </c>
      <c r="B134">
        <v>3172.9281169999699</v>
      </c>
      <c r="C134">
        <v>1645.39815</v>
      </c>
      <c r="D134">
        <v>43.93506</v>
      </c>
      <c r="E134">
        <v>57.698694000000003</v>
      </c>
      <c r="F134">
        <v>368.27952699999997</v>
      </c>
      <c r="G134">
        <v>51.460977</v>
      </c>
      <c r="H134">
        <v>0</v>
      </c>
      <c r="I134">
        <v>20.312194000000002</v>
      </c>
      <c r="J134">
        <v>81.450806999999998</v>
      </c>
      <c r="K134">
        <v>190.77735017305301</v>
      </c>
      <c r="L134">
        <v>12.767528435999999</v>
      </c>
      <c r="M134">
        <v>16.767240476400001</v>
      </c>
      <c r="N134">
        <v>271.56932320980002</v>
      </c>
      <c r="O134">
        <v>91.168266853200095</v>
      </c>
      <c r="P134">
        <v>0</v>
      </c>
      <c r="Q134">
        <v>65.0437076268</v>
      </c>
      <c r="R134">
        <v>384.48853444349999</v>
      </c>
      <c r="S134">
        <v>4205.5100682187303</v>
      </c>
    </row>
    <row r="135" spans="1:19" ht="14.5" x14ac:dyDescent="0.35">
      <c r="A135" t="s">
        <v>290</v>
      </c>
      <c r="B135">
        <v>21480.445668</v>
      </c>
      <c r="C135">
        <v>9849.6956600000503</v>
      </c>
      <c r="D135">
        <v>3180.4335679999999</v>
      </c>
      <c r="E135">
        <v>391.59351099999998</v>
      </c>
      <c r="F135">
        <v>2694.853807</v>
      </c>
      <c r="G135">
        <v>159.49372099999999</v>
      </c>
      <c r="H135">
        <v>14.891427999999999</v>
      </c>
      <c r="I135">
        <v>127.83735</v>
      </c>
      <c r="J135">
        <v>456.61216999999999</v>
      </c>
      <c r="K135">
        <v>1006.37725084033</v>
      </c>
      <c r="L135">
        <v>924.23399486083702</v>
      </c>
      <c r="M135">
        <v>113.7970742966</v>
      </c>
      <c r="N135">
        <v>1987.1851972817601</v>
      </c>
      <c r="O135">
        <v>282.55907612359999</v>
      </c>
      <c r="P135">
        <v>35.207803220400002</v>
      </c>
      <c r="Q135">
        <v>409.36076216999999</v>
      </c>
      <c r="R135">
        <v>2155.4377484849801</v>
      </c>
      <c r="S135">
        <v>28394.604575278601</v>
      </c>
    </row>
    <row r="136" spans="1:19" ht="14.5" x14ac:dyDescent="0.35">
      <c r="A136" t="s">
        <v>291</v>
      </c>
      <c r="B136">
        <v>7221.2302379999901</v>
      </c>
      <c r="C136">
        <v>6961.5701869999803</v>
      </c>
      <c r="D136">
        <v>349.07373100000001</v>
      </c>
      <c r="E136">
        <v>208.26492500000001</v>
      </c>
      <c r="F136">
        <v>890.67859499999997</v>
      </c>
      <c r="G136">
        <v>36.334068000000002</v>
      </c>
      <c r="H136">
        <v>10.489081000000001</v>
      </c>
      <c r="I136">
        <v>65.439178999999996</v>
      </c>
      <c r="J136">
        <v>147.39772300000001</v>
      </c>
      <c r="K136">
        <v>1494.7289820549199</v>
      </c>
      <c r="L136">
        <v>101.4408262286</v>
      </c>
      <c r="M136">
        <v>60.521787204999903</v>
      </c>
      <c r="N136">
        <v>656.78639595299103</v>
      </c>
      <c r="O136">
        <v>64.369434868799999</v>
      </c>
      <c r="P136">
        <v>24.799334208299999</v>
      </c>
      <c r="Q136">
        <v>209.54933899380001</v>
      </c>
      <c r="R136">
        <v>695.79095142150095</v>
      </c>
      <c r="S136">
        <v>10529.2172889339</v>
      </c>
    </row>
    <row r="137" spans="1:19" ht="14.5" x14ac:dyDescent="0.35">
      <c r="A137" t="s">
        <v>293</v>
      </c>
      <c r="B137">
        <v>2719.9491779999998</v>
      </c>
      <c r="C137">
        <v>2634.7658729999998</v>
      </c>
      <c r="D137">
        <v>1</v>
      </c>
      <c r="E137">
        <v>77.717127000000005</v>
      </c>
      <c r="F137">
        <v>254.90925100000001</v>
      </c>
      <c r="G137">
        <v>19.883747</v>
      </c>
      <c r="H137">
        <v>0.994371</v>
      </c>
      <c r="I137">
        <v>26.050187999999999</v>
      </c>
      <c r="J137">
        <v>35.153672</v>
      </c>
      <c r="K137">
        <v>565.06942273872403</v>
      </c>
      <c r="L137">
        <v>0.29060000000000002</v>
      </c>
      <c r="M137">
        <v>22.5845971062</v>
      </c>
      <c r="N137">
        <v>187.97008168740001</v>
      </c>
      <c r="O137">
        <v>35.226046185199998</v>
      </c>
      <c r="P137">
        <v>2.3509913553000001</v>
      </c>
      <c r="Q137">
        <v>83.417912013600002</v>
      </c>
      <c r="R137">
        <v>165.942908676</v>
      </c>
      <c r="S137">
        <v>3782.8017377624201</v>
      </c>
    </row>
    <row r="138" spans="1:19" ht="14.5" x14ac:dyDescent="0.35">
      <c r="A138" t="s">
        <v>295</v>
      </c>
      <c r="B138">
        <v>5021.8475909999797</v>
      </c>
      <c r="C138">
        <v>1277.652126</v>
      </c>
      <c r="D138">
        <v>59.264024999999997</v>
      </c>
      <c r="E138">
        <v>50.362606999999997</v>
      </c>
      <c r="F138">
        <v>474.600292999999</v>
      </c>
      <c r="G138">
        <v>46.694769999999998</v>
      </c>
      <c r="H138">
        <v>3</v>
      </c>
      <c r="I138">
        <v>32.101191</v>
      </c>
      <c r="J138">
        <v>92.731345000000005</v>
      </c>
      <c r="K138">
        <v>73.294119351162095</v>
      </c>
      <c r="L138">
        <v>17.222125665</v>
      </c>
      <c r="M138">
        <v>14.635373594200001</v>
      </c>
      <c r="N138">
        <v>349.97025605819903</v>
      </c>
      <c r="O138">
        <v>82.724454531999996</v>
      </c>
      <c r="P138">
        <v>7.0929000000000002</v>
      </c>
      <c r="Q138">
        <v>102.7944338202</v>
      </c>
      <c r="R138">
        <v>437.73831407249997</v>
      </c>
      <c r="S138">
        <v>6107.3195680932404</v>
      </c>
    </row>
    <row r="139" spans="1:19" ht="14.5" x14ac:dyDescent="0.35">
      <c r="A139" t="s">
        <v>296</v>
      </c>
      <c r="B139">
        <v>5495.4559979999804</v>
      </c>
      <c r="C139">
        <v>659.26552100000004</v>
      </c>
      <c r="D139">
        <v>174.108259</v>
      </c>
      <c r="E139">
        <v>70.036877000000004</v>
      </c>
      <c r="F139">
        <v>375.701705</v>
      </c>
      <c r="G139">
        <v>20.132686</v>
      </c>
      <c r="H139">
        <v>5.3333329999999997</v>
      </c>
      <c r="I139">
        <v>21.859929999999999</v>
      </c>
      <c r="J139">
        <v>95.652009000000007</v>
      </c>
      <c r="K139">
        <v>17.6591798019926</v>
      </c>
      <c r="L139">
        <v>50.595860065399897</v>
      </c>
      <c r="M139">
        <v>20.3527164562</v>
      </c>
      <c r="N139">
        <v>277.04243726700003</v>
      </c>
      <c r="O139">
        <v>35.667066517599999</v>
      </c>
      <c r="P139">
        <v>12.609599211900001</v>
      </c>
      <c r="Q139">
        <v>69.999867846000001</v>
      </c>
      <c r="R139">
        <v>451.52530848449999</v>
      </c>
      <c r="S139">
        <v>6430.9080336505704</v>
      </c>
    </row>
    <row r="140" spans="1:19" ht="14.5" x14ac:dyDescent="0.35">
      <c r="A140" t="s">
        <v>297</v>
      </c>
      <c r="B140">
        <v>1687.544707</v>
      </c>
      <c r="C140">
        <v>1241.6078809999999</v>
      </c>
      <c r="D140">
        <v>10.731702</v>
      </c>
      <c r="E140">
        <v>18.482256</v>
      </c>
      <c r="F140">
        <v>179.86582300000001</v>
      </c>
      <c r="G140">
        <v>5.362895</v>
      </c>
      <c r="H140">
        <v>0</v>
      </c>
      <c r="I140">
        <v>10.820512000000001</v>
      </c>
      <c r="J140">
        <v>22.211162999999999</v>
      </c>
      <c r="K140">
        <v>200.56854537714699</v>
      </c>
      <c r="L140">
        <v>3.1186326011999999</v>
      </c>
      <c r="M140">
        <v>5.3709435935999998</v>
      </c>
      <c r="N140">
        <v>132.6330578802</v>
      </c>
      <c r="O140">
        <v>9.5009047819999992</v>
      </c>
      <c r="P140">
        <v>0</v>
      </c>
      <c r="Q140">
        <v>34.649443526399999</v>
      </c>
      <c r="R140">
        <v>104.8477949415</v>
      </c>
      <c r="S140">
        <v>2178.2340297020501</v>
      </c>
    </row>
    <row r="141" spans="1:19" ht="14.5" x14ac:dyDescent="0.35">
      <c r="A141" t="s">
        <v>298</v>
      </c>
      <c r="B141">
        <v>5532.6451450000004</v>
      </c>
      <c r="C141">
        <v>645.88372800000002</v>
      </c>
      <c r="D141">
        <v>230.91628800000001</v>
      </c>
      <c r="E141">
        <v>65.889741999999998</v>
      </c>
      <c r="F141">
        <v>300.92501299999998</v>
      </c>
      <c r="G141">
        <v>40.902982999999999</v>
      </c>
      <c r="H141">
        <v>6</v>
      </c>
      <c r="I141">
        <v>42.439551999999999</v>
      </c>
      <c r="J141">
        <v>134.93116800000001</v>
      </c>
      <c r="K141">
        <v>17.424805718655499</v>
      </c>
      <c r="L141">
        <v>67.104273292799803</v>
      </c>
      <c r="M141">
        <v>19.1475590252</v>
      </c>
      <c r="N141">
        <v>221.90210458620001</v>
      </c>
      <c r="O141">
        <v>72.463724682800006</v>
      </c>
      <c r="P141">
        <v>14.1858</v>
      </c>
      <c r="Q141">
        <v>135.89993341440001</v>
      </c>
      <c r="R141">
        <v>636.94257854400098</v>
      </c>
      <c r="S141">
        <v>6717.71592426405</v>
      </c>
    </row>
    <row r="142" spans="1:19" ht="14.5" x14ac:dyDescent="0.35">
      <c r="A142" t="s">
        <v>299</v>
      </c>
      <c r="B142">
        <v>7714.3046050000003</v>
      </c>
      <c r="C142">
        <v>1393.895888</v>
      </c>
      <c r="D142">
        <v>163.35382300000001</v>
      </c>
      <c r="E142">
        <v>94.267464000000004</v>
      </c>
      <c r="F142">
        <v>610.44734900000003</v>
      </c>
      <c r="G142">
        <v>79.460339000000005</v>
      </c>
      <c r="H142">
        <v>4</v>
      </c>
      <c r="I142">
        <v>32.604878999999997</v>
      </c>
      <c r="J142">
        <v>166.28660099999999</v>
      </c>
      <c r="K142">
        <v>57.071538957778202</v>
      </c>
      <c r="L142">
        <v>47.470620963800002</v>
      </c>
      <c r="M142">
        <v>27.394125038399999</v>
      </c>
      <c r="N142">
        <v>450.14387515259602</v>
      </c>
      <c r="O142">
        <v>140.77193657239999</v>
      </c>
      <c r="P142">
        <v>9.4572000000000003</v>
      </c>
      <c r="Q142">
        <v>104.4073435338</v>
      </c>
      <c r="R142">
        <v>784.95590002050096</v>
      </c>
      <c r="S142">
        <v>9335.9771452392797</v>
      </c>
    </row>
    <row r="143" spans="1:19" ht="14.5" x14ac:dyDescent="0.35">
      <c r="A143" t="s">
        <v>300</v>
      </c>
      <c r="B143">
        <v>2419.7410530000002</v>
      </c>
      <c r="C143">
        <v>540.81309399999998</v>
      </c>
      <c r="D143">
        <v>78.499334000000005</v>
      </c>
      <c r="E143">
        <v>29.009236999999999</v>
      </c>
      <c r="F143">
        <v>232.78846899999999</v>
      </c>
      <c r="G143">
        <v>20.755576000000001</v>
      </c>
      <c r="H143">
        <v>1</v>
      </c>
      <c r="I143">
        <v>15.865952999999999</v>
      </c>
      <c r="J143">
        <v>46.513033999999998</v>
      </c>
      <c r="K143">
        <v>27.7208781016522</v>
      </c>
      <c r="L143">
        <v>22.811906460399999</v>
      </c>
      <c r="M143">
        <v>8.4300842722000002</v>
      </c>
      <c r="N143">
        <v>171.65821704059999</v>
      </c>
      <c r="O143">
        <v>36.770578441600001</v>
      </c>
      <c r="P143">
        <v>2.3643000000000001</v>
      </c>
      <c r="Q143">
        <v>50.805954696599997</v>
      </c>
      <c r="R143">
        <v>219.564776997</v>
      </c>
      <c r="S143">
        <v>2959.8677490100499</v>
      </c>
    </row>
    <row r="144" spans="1:19" ht="14.5" x14ac:dyDescent="0.35">
      <c r="A144" t="s">
        <v>301</v>
      </c>
      <c r="B144">
        <v>2562.8003159999998</v>
      </c>
      <c r="C144">
        <v>1026.1163859999999</v>
      </c>
      <c r="D144">
        <v>6.3337070000000004</v>
      </c>
      <c r="E144">
        <v>101.89825</v>
      </c>
      <c r="F144">
        <v>179.40094199999999</v>
      </c>
      <c r="G144">
        <v>21.552161999999999</v>
      </c>
      <c r="H144">
        <v>3.8596270000000001</v>
      </c>
      <c r="I144">
        <v>14.595086999999999</v>
      </c>
      <c r="J144">
        <v>53.315410999999997</v>
      </c>
      <c r="K144">
        <v>91.688107474628495</v>
      </c>
      <c r="L144">
        <v>1.8405752542</v>
      </c>
      <c r="M144">
        <v>29.6116314500001</v>
      </c>
      <c r="N144">
        <v>132.29025463080001</v>
      </c>
      <c r="O144">
        <v>38.181810199200001</v>
      </c>
      <c r="P144">
        <v>9.1253161161000005</v>
      </c>
      <c r="Q144">
        <v>46.736387591400003</v>
      </c>
      <c r="R144">
        <v>251.67539762550001</v>
      </c>
      <c r="S144">
        <v>3163.9497963418298</v>
      </c>
    </row>
    <row r="145" spans="1:19" ht="14.5" x14ac:dyDescent="0.35">
      <c r="A145" t="s">
        <v>302</v>
      </c>
      <c r="B145">
        <v>21471.869176</v>
      </c>
      <c r="C145">
        <v>17688.193255999999</v>
      </c>
      <c r="D145">
        <v>288.41413899999998</v>
      </c>
      <c r="E145">
        <v>281.16978599999999</v>
      </c>
      <c r="F145">
        <v>3112.9551889999998</v>
      </c>
      <c r="G145">
        <v>468.02461599999998</v>
      </c>
      <c r="H145">
        <v>8.1265999999999998</v>
      </c>
      <c r="I145">
        <v>209.35117</v>
      </c>
      <c r="J145">
        <v>435.92039799999998</v>
      </c>
      <c r="K145">
        <v>3297.8658121159901</v>
      </c>
      <c r="L145">
        <v>83.813148793399705</v>
      </c>
      <c r="M145">
        <v>81.707939811599701</v>
      </c>
      <c r="N145">
        <v>2295.49315636855</v>
      </c>
      <c r="O145">
        <v>829.15240970560296</v>
      </c>
      <c r="P145">
        <v>19.213720380000002</v>
      </c>
      <c r="Q145">
        <v>670.38431657399894</v>
      </c>
      <c r="R145">
        <v>2057.7622387589799</v>
      </c>
      <c r="S145">
        <v>30807.261918508098</v>
      </c>
    </row>
    <row r="146" spans="1:19" ht="14.5" x14ac:dyDescent="0.35">
      <c r="A146" t="s">
        <v>303</v>
      </c>
      <c r="B146">
        <v>812.46228499999995</v>
      </c>
      <c r="C146">
        <v>340.93627900000001</v>
      </c>
      <c r="D146">
        <v>0</v>
      </c>
      <c r="E146">
        <v>8.4722019999999993</v>
      </c>
      <c r="F146">
        <v>68.178573</v>
      </c>
      <c r="G146">
        <v>4.5357139999999996</v>
      </c>
      <c r="H146">
        <v>1</v>
      </c>
      <c r="I146">
        <v>8.7450980000000005</v>
      </c>
      <c r="J146">
        <v>15.350210000000001</v>
      </c>
      <c r="K146">
        <v>32.159993195458398</v>
      </c>
      <c r="L146">
        <v>0</v>
      </c>
      <c r="M146">
        <v>2.4620219012</v>
      </c>
      <c r="N146">
        <v>50.274879730199999</v>
      </c>
      <c r="O146">
        <v>8.0354709224</v>
      </c>
      <c r="P146">
        <v>2.3643000000000001</v>
      </c>
      <c r="Q146">
        <v>28.003552815599999</v>
      </c>
      <c r="R146">
        <v>72.460666305000004</v>
      </c>
      <c r="S146">
        <v>1008.22316986986</v>
      </c>
    </row>
    <row r="147" spans="1:19" ht="14.5" x14ac:dyDescent="0.35">
      <c r="A147" t="s">
        <v>304</v>
      </c>
      <c r="B147">
        <v>3915.4484780000098</v>
      </c>
      <c r="C147">
        <v>822.79625100000101</v>
      </c>
      <c r="D147">
        <v>94.262855999999999</v>
      </c>
      <c r="E147">
        <v>68.900890000000004</v>
      </c>
      <c r="F147">
        <v>376.36458499999998</v>
      </c>
      <c r="G147">
        <v>21.765816000000001</v>
      </c>
      <c r="H147">
        <v>4</v>
      </c>
      <c r="I147">
        <v>32</v>
      </c>
      <c r="J147">
        <v>51.640473</v>
      </c>
      <c r="K147">
        <v>38.589660095322401</v>
      </c>
      <c r="L147">
        <v>27.392785953600001</v>
      </c>
      <c r="M147">
        <v>20.022598634000001</v>
      </c>
      <c r="N147">
        <v>277.53124497900001</v>
      </c>
      <c r="O147">
        <v>38.560319625600002</v>
      </c>
      <c r="P147">
        <v>9.4572000000000003</v>
      </c>
      <c r="Q147">
        <v>102.4704</v>
      </c>
      <c r="R147">
        <v>243.7688527965</v>
      </c>
      <c r="S147">
        <v>4673.24154008404</v>
      </c>
    </row>
    <row r="148" spans="1:19" ht="14.5" x14ac:dyDescent="0.35">
      <c r="A148" t="s">
        <v>305</v>
      </c>
      <c r="B148">
        <v>6189.2260059999999</v>
      </c>
      <c r="C148">
        <v>240.517988</v>
      </c>
      <c r="D148">
        <v>86.207267999999999</v>
      </c>
      <c r="E148">
        <v>125.370518</v>
      </c>
      <c r="F148">
        <v>796.65049099999999</v>
      </c>
      <c r="G148">
        <v>32.329141999999997</v>
      </c>
      <c r="H148">
        <v>2</v>
      </c>
      <c r="I148">
        <v>36.457625</v>
      </c>
      <c r="J148">
        <v>116.65083</v>
      </c>
      <c r="K148">
        <v>2.0885976317814001</v>
      </c>
      <c r="L148">
        <v>25.051832080800001</v>
      </c>
      <c r="M148">
        <v>36.432672530799998</v>
      </c>
      <c r="N148">
        <v>587.45007206339199</v>
      </c>
      <c r="O148">
        <v>57.274307967200002</v>
      </c>
      <c r="P148">
        <v>4.7286000000000001</v>
      </c>
      <c r="Q148">
        <v>116.74460677499999</v>
      </c>
      <c r="R148">
        <v>550.650243015</v>
      </c>
      <c r="S148">
        <v>7569.6469380639701</v>
      </c>
    </row>
    <row r="149" spans="1:19" ht="14.5" x14ac:dyDescent="0.35">
      <c r="A149" t="s">
        <v>306</v>
      </c>
      <c r="B149">
        <v>1783.90256199999</v>
      </c>
      <c r="C149">
        <v>677.06165499999997</v>
      </c>
      <c r="D149">
        <v>2.87</v>
      </c>
      <c r="E149">
        <v>60.971767999999997</v>
      </c>
      <c r="F149">
        <v>186.94303099999999</v>
      </c>
      <c r="G149">
        <v>20.34695</v>
      </c>
      <c r="H149">
        <v>2</v>
      </c>
      <c r="I149">
        <v>21.402365</v>
      </c>
      <c r="J149">
        <v>30.746259999999999</v>
      </c>
      <c r="K149">
        <v>57.359517468034298</v>
      </c>
      <c r="L149">
        <v>0.83402200000000004</v>
      </c>
      <c r="M149">
        <v>17.718395780800002</v>
      </c>
      <c r="N149">
        <v>137.8517910594</v>
      </c>
      <c r="O149">
        <v>36.04665662</v>
      </c>
      <c r="P149">
        <v>4.7286000000000001</v>
      </c>
      <c r="Q149">
        <v>68.534653203000005</v>
      </c>
      <c r="R149">
        <v>145.13772033000001</v>
      </c>
      <c r="S149">
        <v>2252.1139184612298</v>
      </c>
    </row>
    <row r="150" spans="1:19" ht="14.5" x14ac:dyDescent="0.35">
      <c r="A150" t="s">
        <v>308</v>
      </c>
      <c r="B150">
        <v>2769.1014690000102</v>
      </c>
      <c r="C150">
        <v>775.93560000000105</v>
      </c>
      <c r="D150">
        <v>30.812874999999998</v>
      </c>
      <c r="E150">
        <v>51.261780999999999</v>
      </c>
      <c r="F150">
        <v>297.67181399999998</v>
      </c>
      <c r="G150">
        <v>24.664415999999999</v>
      </c>
      <c r="H150">
        <v>2</v>
      </c>
      <c r="I150">
        <v>25.139157999999998</v>
      </c>
      <c r="J150">
        <v>38.703701000000002</v>
      </c>
      <c r="K150">
        <v>48.976970597025399</v>
      </c>
      <c r="L150">
        <v>8.9542214750000007</v>
      </c>
      <c r="M150">
        <v>14.8966735586</v>
      </c>
      <c r="N150">
        <v>219.50319564360001</v>
      </c>
      <c r="O150">
        <v>43.695479385600002</v>
      </c>
      <c r="P150">
        <v>4.7286000000000001</v>
      </c>
      <c r="Q150">
        <v>80.500611747600004</v>
      </c>
      <c r="R150">
        <v>182.70082057050001</v>
      </c>
      <c r="S150">
        <v>3373.0580419779299</v>
      </c>
    </row>
    <row r="151" spans="1:19" ht="14.5" x14ac:dyDescent="0.35">
      <c r="A151" t="s">
        <v>309</v>
      </c>
      <c r="B151">
        <v>1995.168312</v>
      </c>
      <c r="C151">
        <v>551.29845299999999</v>
      </c>
      <c r="D151">
        <v>22.572327999999999</v>
      </c>
      <c r="E151">
        <v>87.861715000000004</v>
      </c>
      <c r="F151">
        <v>198.108856</v>
      </c>
      <c r="G151">
        <v>11.083923</v>
      </c>
      <c r="H151">
        <v>3</v>
      </c>
      <c r="I151">
        <v>18.361108999999999</v>
      </c>
      <c r="J151">
        <v>38.927559000000002</v>
      </c>
      <c r="K151">
        <v>34.057489407524201</v>
      </c>
      <c r="L151">
        <v>6.5595185167999999</v>
      </c>
      <c r="M151">
        <v>25.532614379000002</v>
      </c>
      <c r="N151">
        <v>146.08547041439999</v>
      </c>
      <c r="O151">
        <v>19.6362779868</v>
      </c>
      <c r="P151">
        <v>7.0929000000000002</v>
      </c>
      <c r="Q151">
        <v>58.795943239800003</v>
      </c>
      <c r="R151">
        <v>183.75754225950001</v>
      </c>
      <c r="S151">
        <v>2476.68606820382</v>
      </c>
    </row>
    <row r="152" spans="1:19" ht="14.5" x14ac:dyDescent="0.35">
      <c r="A152" t="s">
        <v>311</v>
      </c>
      <c r="B152">
        <v>4406.5570929999903</v>
      </c>
      <c r="C152">
        <v>691.55763899999897</v>
      </c>
      <c r="D152">
        <v>19.395484</v>
      </c>
      <c r="E152">
        <v>106.010608</v>
      </c>
      <c r="F152">
        <v>349.325965</v>
      </c>
      <c r="G152">
        <v>41.326659999999997</v>
      </c>
      <c r="H152">
        <v>1</v>
      </c>
      <c r="I152">
        <v>35.668222</v>
      </c>
      <c r="J152">
        <v>61.329545000000003</v>
      </c>
      <c r="K152">
        <v>24.5430707973963</v>
      </c>
      <c r="L152">
        <v>5.6363276504000002</v>
      </c>
      <c r="M152">
        <v>30.806682684800101</v>
      </c>
      <c r="N152">
        <v>257.59296659100102</v>
      </c>
      <c r="O152">
        <v>73.214310855999997</v>
      </c>
      <c r="P152">
        <v>2.3643000000000001</v>
      </c>
      <c r="Q152">
        <v>114.2167804884</v>
      </c>
      <c r="R152">
        <v>289.50611717250001</v>
      </c>
      <c r="S152">
        <v>5204.4376492404899</v>
      </c>
    </row>
    <row r="153" spans="1:19" ht="14.5" x14ac:dyDescent="0.35">
      <c r="A153" t="s">
        <v>312</v>
      </c>
      <c r="B153">
        <v>2978.8806439999998</v>
      </c>
      <c r="C153">
        <v>955.71738300000095</v>
      </c>
      <c r="D153">
        <v>3.3725779999999999</v>
      </c>
      <c r="E153">
        <v>93.768932000000007</v>
      </c>
      <c r="F153">
        <v>237.01260600000001</v>
      </c>
      <c r="G153">
        <v>14.954107</v>
      </c>
      <c r="H153">
        <v>3</v>
      </c>
      <c r="I153">
        <v>24.212992</v>
      </c>
      <c r="J153">
        <v>47.916418999999998</v>
      </c>
      <c r="K153">
        <v>68.249071106937805</v>
      </c>
      <c r="L153">
        <v>0.98007116679999995</v>
      </c>
      <c r="M153">
        <v>27.249251639200001</v>
      </c>
      <c r="N153">
        <v>174.77309566439999</v>
      </c>
      <c r="O153">
        <v>26.492695961199999</v>
      </c>
      <c r="P153">
        <v>7.0929000000000002</v>
      </c>
      <c r="Q153">
        <v>77.534842982399994</v>
      </c>
      <c r="R153">
        <v>226.18945588950001</v>
      </c>
      <c r="S153">
        <v>3587.4420284104399</v>
      </c>
    </row>
    <row r="154" spans="1:19" ht="14.5" x14ac:dyDescent="0.35">
      <c r="A154" t="s">
        <v>313</v>
      </c>
      <c r="B154">
        <v>4675.7685869999996</v>
      </c>
      <c r="C154">
        <v>4463.0469880000001</v>
      </c>
      <c r="D154">
        <v>35.804009000000001</v>
      </c>
      <c r="E154">
        <v>118.670436</v>
      </c>
      <c r="F154">
        <v>523.61888099999999</v>
      </c>
      <c r="G154">
        <v>53.543999999999997</v>
      </c>
      <c r="H154">
        <v>13.300022999999999</v>
      </c>
      <c r="I154">
        <v>37.618541</v>
      </c>
      <c r="J154">
        <v>102.512508</v>
      </c>
      <c r="K154">
        <v>953.340608788145</v>
      </c>
      <c r="L154">
        <v>10.4046450154</v>
      </c>
      <c r="M154">
        <v>34.4856287016</v>
      </c>
      <c r="N154">
        <v>386.11656284939801</v>
      </c>
      <c r="O154">
        <v>94.858550400000098</v>
      </c>
      <c r="P154">
        <v>31.4452443789</v>
      </c>
      <c r="Q154">
        <v>120.46209199019999</v>
      </c>
      <c r="R154">
        <v>483.91029401399999</v>
      </c>
      <c r="S154">
        <v>6790.7922131376399</v>
      </c>
    </row>
    <row r="155" spans="1:19" ht="14.5" x14ac:dyDescent="0.35">
      <c r="A155" t="s">
        <v>314</v>
      </c>
      <c r="B155">
        <v>1692.443021</v>
      </c>
      <c r="C155">
        <v>1614.9622300000001</v>
      </c>
      <c r="D155">
        <v>12.086036</v>
      </c>
      <c r="E155">
        <v>13.907514000000001</v>
      </c>
      <c r="F155">
        <v>230.70917900000001</v>
      </c>
      <c r="G155">
        <v>29.453538000000002</v>
      </c>
      <c r="H155">
        <v>3.9406150000000002</v>
      </c>
      <c r="I155">
        <v>13.197077</v>
      </c>
      <c r="J155">
        <v>30.889561</v>
      </c>
      <c r="K155">
        <v>346.75091757503702</v>
      </c>
      <c r="L155">
        <v>3.5122020616</v>
      </c>
      <c r="M155">
        <v>4.0415235683999997</v>
      </c>
      <c r="N155">
        <v>170.1249485946</v>
      </c>
      <c r="O155">
        <v>52.179887920799999</v>
      </c>
      <c r="P155">
        <v>9.3167960445000002</v>
      </c>
      <c r="Q155">
        <v>42.259679969399997</v>
      </c>
      <c r="R155">
        <v>145.8141727005</v>
      </c>
      <c r="S155">
        <v>2466.4431494348401</v>
      </c>
    </row>
    <row r="156" spans="1:19" ht="14.5" x14ac:dyDescent="0.35">
      <c r="A156" t="s">
        <v>315</v>
      </c>
      <c r="B156">
        <v>2016.6450829999901</v>
      </c>
      <c r="C156">
        <v>1075.9279019999999</v>
      </c>
      <c r="D156">
        <v>5.6179880000000004</v>
      </c>
      <c r="E156">
        <v>39.710515000000001</v>
      </c>
      <c r="F156">
        <v>273.67652399999997</v>
      </c>
      <c r="G156">
        <v>16.448442</v>
      </c>
      <c r="H156">
        <v>0.64089499999999999</v>
      </c>
      <c r="I156">
        <v>21.952380000000002</v>
      </c>
      <c r="J156">
        <v>37.649754999999999</v>
      </c>
      <c r="K156">
        <v>128.06060676825501</v>
      </c>
      <c r="L156">
        <v>1.6325873127999999</v>
      </c>
      <c r="M156">
        <v>11.539875659</v>
      </c>
      <c r="N156">
        <v>201.80906879759999</v>
      </c>
      <c r="O156">
        <v>29.1400598472</v>
      </c>
      <c r="P156">
        <v>1.5152680485000001</v>
      </c>
      <c r="Q156">
        <v>70.295911235999995</v>
      </c>
      <c r="R156">
        <v>177.72566847749999</v>
      </c>
      <c r="S156">
        <v>2638.3641291468498</v>
      </c>
    </row>
    <row r="157" spans="1:19" ht="14.5" x14ac:dyDescent="0.35">
      <c r="A157" t="s">
        <v>317</v>
      </c>
      <c r="B157">
        <v>1233.3017870000001</v>
      </c>
      <c r="C157">
        <v>1181.5287049999899</v>
      </c>
      <c r="D157">
        <v>0.87</v>
      </c>
      <c r="E157">
        <v>45.223649000000002</v>
      </c>
      <c r="F157">
        <v>135.320165</v>
      </c>
      <c r="G157">
        <v>8.6141749999999995</v>
      </c>
      <c r="H157">
        <v>1</v>
      </c>
      <c r="I157">
        <v>13.791847000000001</v>
      </c>
      <c r="J157">
        <v>28.194326</v>
      </c>
      <c r="K157">
        <v>253.64195147374599</v>
      </c>
      <c r="L157">
        <v>0.25282199999999999</v>
      </c>
      <c r="M157">
        <v>13.141992399399999</v>
      </c>
      <c r="N157">
        <v>99.785089670999795</v>
      </c>
      <c r="O157">
        <v>15.260872429999999</v>
      </c>
      <c r="P157">
        <v>2.3643000000000001</v>
      </c>
      <c r="Q157">
        <v>44.164252463399997</v>
      </c>
      <c r="R157">
        <v>133.09131588299999</v>
      </c>
      <c r="S157">
        <v>1795.00438332054</v>
      </c>
    </row>
    <row r="158" spans="1:19" ht="14.5" x14ac:dyDescent="0.35">
      <c r="A158" t="s">
        <v>318</v>
      </c>
      <c r="B158">
        <v>676.88921800000003</v>
      </c>
      <c r="C158">
        <v>663.48076300000002</v>
      </c>
      <c r="D158">
        <v>0</v>
      </c>
      <c r="E158">
        <v>18.502993</v>
      </c>
      <c r="F158">
        <v>68.047498000000004</v>
      </c>
      <c r="G158">
        <v>3.0635840000000001</v>
      </c>
      <c r="H158">
        <v>2</v>
      </c>
      <c r="I158">
        <v>2.668571</v>
      </c>
      <c r="J158">
        <v>5.6763000000000003</v>
      </c>
      <c r="K158">
        <v>142.45693124577599</v>
      </c>
      <c r="L158">
        <v>0</v>
      </c>
      <c r="M158">
        <v>5.3769697658000002</v>
      </c>
      <c r="N158">
        <v>50.1782250252</v>
      </c>
      <c r="O158">
        <v>5.4274454144000002</v>
      </c>
      <c r="P158">
        <v>4.7286000000000001</v>
      </c>
      <c r="Q158">
        <v>8.5452980562</v>
      </c>
      <c r="R158">
        <v>26.794974150000002</v>
      </c>
      <c r="S158">
        <v>920.39766165737603</v>
      </c>
    </row>
    <row r="159" spans="1:19" ht="14.5" x14ac:dyDescent="0.35">
      <c r="A159" t="s">
        <v>319</v>
      </c>
      <c r="B159">
        <v>14132.539636</v>
      </c>
      <c r="C159">
        <v>4260.9908530000002</v>
      </c>
      <c r="D159">
        <v>1187.4429640000001</v>
      </c>
      <c r="E159">
        <v>286.02529099999998</v>
      </c>
      <c r="F159">
        <v>1223.3999839999999</v>
      </c>
      <c r="G159">
        <v>129.39590899999999</v>
      </c>
      <c r="H159">
        <v>8</v>
      </c>
      <c r="I159">
        <v>107.07961400000001</v>
      </c>
      <c r="J159">
        <v>296.73028399999998</v>
      </c>
      <c r="K159">
        <v>289.33701298898802</v>
      </c>
      <c r="L159">
        <v>345.07092533839898</v>
      </c>
      <c r="M159">
        <v>83.118949564599703</v>
      </c>
      <c r="N159">
        <v>902.135148201584</v>
      </c>
      <c r="O159">
        <v>229.2377923844</v>
      </c>
      <c r="P159">
        <v>18.914400000000001</v>
      </c>
      <c r="Q159">
        <v>342.89033995080001</v>
      </c>
      <c r="R159">
        <v>1400.71530562199</v>
      </c>
      <c r="S159">
        <v>17743.959510050801</v>
      </c>
    </row>
    <row r="160" spans="1:19" ht="14.5" x14ac:dyDescent="0.35">
      <c r="A160" t="s">
        <v>320</v>
      </c>
      <c r="B160">
        <v>3344.3073559999998</v>
      </c>
      <c r="C160">
        <v>1705.0957069999999</v>
      </c>
      <c r="D160">
        <v>269.40481199999999</v>
      </c>
      <c r="E160">
        <v>81.310289999999995</v>
      </c>
      <c r="F160">
        <v>432.626284</v>
      </c>
      <c r="G160">
        <v>34.185997</v>
      </c>
      <c r="H160">
        <v>2</v>
      </c>
      <c r="I160">
        <v>21.403282999999998</v>
      </c>
      <c r="J160">
        <v>68.567040000000006</v>
      </c>
      <c r="K160">
        <v>194.205493247785</v>
      </c>
      <c r="L160">
        <v>78.289038367199794</v>
      </c>
      <c r="M160">
        <v>23.628770274000001</v>
      </c>
      <c r="N160">
        <v>319.01862182159903</v>
      </c>
      <c r="O160">
        <v>60.563912285199997</v>
      </c>
      <c r="P160">
        <v>4.7286000000000001</v>
      </c>
      <c r="Q160">
        <v>68.537592822600004</v>
      </c>
      <c r="R160">
        <v>323.67071232000001</v>
      </c>
      <c r="S160">
        <v>4416.9500971383804</v>
      </c>
    </row>
    <row r="161" spans="1:19" ht="14.5" x14ac:dyDescent="0.35">
      <c r="A161" t="s">
        <v>321</v>
      </c>
      <c r="B161">
        <v>3280.917246</v>
      </c>
      <c r="C161">
        <v>412.907847</v>
      </c>
      <c r="D161">
        <v>137.91387399999999</v>
      </c>
      <c r="E161">
        <v>57.251942</v>
      </c>
      <c r="F161">
        <v>229.918036</v>
      </c>
      <c r="G161">
        <v>11.045057999999999</v>
      </c>
      <c r="H161">
        <v>3.0052430000000001</v>
      </c>
      <c r="I161">
        <v>15.08046</v>
      </c>
      <c r="J161">
        <v>79.716121000000001</v>
      </c>
      <c r="K161">
        <v>11.691866575996301</v>
      </c>
      <c r="L161">
        <v>40.077771784399999</v>
      </c>
      <c r="M161">
        <v>16.6374143452</v>
      </c>
      <c r="N161">
        <v>169.5415597464</v>
      </c>
      <c r="O161">
        <v>19.567424752800001</v>
      </c>
      <c r="P161">
        <v>7.1052960249000003</v>
      </c>
      <c r="Q161">
        <v>48.290649012000003</v>
      </c>
      <c r="R161">
        <v>376.29994918049999</v>
      </c>
      <c r="S161">
        <v>3970.1291774222</v>
      </c>
    </row>
    <row r="162" spans="1:19" ht="14.5" x14ac:dyDescent="0.35">
      <c r="A162" t="s">
        <v>322</v>
      </c>
      <c r="B162">
        <v>3123.9990170000001</v>
      </c>
      <c r="C162">
        <v>2932.716797</v>
      </c>
      <c r="D162">
        <v>465.169016</v>
      </c>
      <c r="E162">
        <v>79.118595999999997</v>
      </c>
      <c r="F162">
        <v>245.997207</v>
      </c>
      <c r="G162">
        <v>66.450952000000001</v>
      </c>
      <c r="H162">
        <v>4.6724139999999998</v>
      </c>
      <c r="I162">
        <v>16.708593</v>
      </c>
      <c r="J162">
        <v>100.913669</v>
      </c>
      <c r="K162">
        <v>629.17665292911602</v>
      </c>
      <c r="L162">
        <v>135.17811604959999</v>
      </c>
      <c r="M162">
        <v>22.991863997599999</v>
      </c>
      <c r="N162">
        <v>181.3983404418</v>
      </c>
      <c r="O162">
        <v>117.72450656319999</v>
      </c>
      <c r="P162">
        <v>11.0469884202</v>
      </c>
      <c r="Q162">
        <v>53.504256504600001</v>
      </c>
      <c r="R162">
        <v>476.36297451450002</v>
      </c>
      <c r="S162">
        <v>4751.3827164206104</v>
      </c>
    </row>
    <row r="163" spans="1:19" ht="14.5" x14ac:dyDescent="0.35">
      <c r="A163" t="s">
        <v>323</v>
      </c>
      <c r="B163">
        <v>1277.839532</v>
      </c>
      <c r="C163">
        <v>493.47889900000001</v>
      </c>
      <c r="D163">
        <v>11.964706</v>
      </c>
      <c r="E163">
        <v>22.998937999999999</v>
      </c>
      <c r="F163">
        <v>110.524664</v>
      </c>
      <c r="G163">
        <v>29.747060000000001</v>
      </c>
      <c r="H163">
        <v>0</v>
      </c>
      <c r="I163">
        <v>7.1676469999999997</v>
      </c>
      <c r="J163">
        <v>16.944379999999999</v>
      </c>
      <c r="K163">
        <v>43.067925404695103</v>
      </c>
      <c r="L163">
        <v>3.4769435635999999</v>
      </c>
      <c r="M163">
        <v>6.6834913827999998</v>
      </c>
      <c r="N163">
        <v>81.500887233599997</v>
      </c>
      <c r="O163">
        <v>52.699891495999999</v>
      </c>
      <c r="P163">
        <v>0</v>
      </c>
      <c r="Q163">
        <v>22.952239223399999</v>
      </c>
      <c r="R163">
        <v>79.985945790000002</v>
      </c>
      <c r="S163">
        <v>1568.20685609409</v>
      </c>
    </row>
    <row r="164" spans="1:19" ht="14.5" x14ac:dyDescent="0.35">
      <c r="A164" t="s">
        <v>324</v>
      </c>
      <c r="B164">
        <v>1247.181192</v>
      </c>
      <c r="C164">
        <v>830.27195099999994</v>
      </c>
      <c r="D164">
        <v>129.556027</v>
      </c>
      <c r="E164">
        <v>17.099148</v>
      </c>
      <c r="F164">
        <v>126.733181</v>
      </c>
      <c r="G164">
        <v>2.5845159999999998</v>
      </c>
      <c r="H164">
        <v>0</v>
      </c>
      <c r="I164">
        <v>10</v>
      </c>
      <c r="J164">
        <v>15.452731</v>
      </c>
      <c r="K164">
        <v>121.54103765049101</v>
      </c>
      <c r="L164">
        <v>37.648981446199997</v>
      </c>
      <c r="M164">
        <v>4.9690124088000003</v>
      </c>
      <c r="N164">
        <v>93.453047669399893</v>
      </c>
      <c r="O164">
        <v>4.5787285455999998</v>
      </c>
      <c r="P164">
        <v>0</v>
      </c>
      <c r="Q164">
        <v>32.021999999999998</v>
      </c>
      <c r="R164">
        <v>72.944616685499994</v>
      </c>
      <c r="S164">
        <v>1614.33861640599</v>
      </c>
    </row>
    <row r="165" spans="1:19" ht="14.5" x14ac:dyDescent="0.35">
      <c r="A165" t="s">
        <v>325</v>
      </c>
      <c r="B165">
        <v>7072.6514699999898</v>
      </c>
      <c r="C165">
        <v>2244.5412240000001</v>
      </c>
      <c r="D165">
        <v>91.554292000000004</v>
      </c>
      <c r="E165">
        <v>142.13538600000001</v>
      </c>
      <c r="F165">
        <v>816.05426699999998</v>
      </c>
      <c r="G165">
        <v>87.032905</v>
      </c>
      <c r="H165">
        <v>4</v>
      </c>
      <c r="I165">
        <v>34.476469999999999</v>
      </c>
      <c r="J165">
        <v>170.481548</v>
      </c>
      <c r="K165">
        <v>162.19683458243799</v>
      </c>
      <c r="L165">
        <v>26.6056772552</v>
      </c>
      <c r="M165">
        <v>41.304543171600002</v>
      </c>
      <c r="N165">
        <v>601.75841648579296</v>
      </c>
      <c r="O165">
        <v>154.18749449800001</v>
      </c>
      <c r="P165">
        <v>9.4572000000000003</v>
      </c>
      <c r="Q165">
        <v>110.400552234</v>
      </c>
      <c r="R165">
        <v>804.75814733400102</v>
      </c>
      <c r="S165">
        <v>8983.3203355610294</v>
      </c>
    </row>
    <row r="166" spans="1:19" ht="14.5" x14ac:dyDescent="0.35">
      <c r="A166" t="s">
        <v>326</v>
      </c>
      <c r="B166">
        <v>2239.1341219999999</v>
      </c>
      <c r="C166">
        <v>1146.1625320000001</v>
      </c>
      <c r="D166">
        <v>24.477519999999998</v>
      </c>
      <c r="E166">
        <v>88.875472000000002</v>
      </c>
      <c r="F166">
        <v>190.08130800000001</v>
      </c>
      <c r="G166">
        <v>4.3946009999999998</v>
      </c>
      <c r="H166">
        <v>3</v>
      </c>
      <c r="I166">
        <v>12</v>
      </c>
      <c r="J166">
        <v>35.683608</v>
      </c>
      <c r="K166">
        <v>129.574889216711</v>
      </c>
      <c r="L166">
        <v>7.1131673119999999</v>
      </c>
      <c r="M166">
        <v>25.827212163199999</v>
      </c>
      <c r="N166">
        <v>140.16595651919999</v>
      </c>
      <c r="O166">
        <v>7.7854751316000002</v>
      </c>
      <c r="P166">
        <v>7.0929000000000002</v>
      </c>
      <c r="Q166">
        <v>38.426400000000001</v>
      </c>
      <c r="R166">
        <v>168.444471564</v>
      </c>
      <c r="S166">
        <v>2763.5645939067099</v>
      </c>
    </row>
    <row r="167" spans="1:19" ht="14.5" x14ac:dyDescent="0.35">
      <c r="A167" t="s">
        <v>328</v>
      </c>
      <c r="B167">
        <v>3328.6963150000001</v>
      </c>
      <c r="C167">
        <v>1190.707116</v>
      </c>
      <c r="D167">
        <v>35.398878000000003</v>
      </c>
      <c r="E167">
        <v>93.325852999999995</v>
      </c>
      <c r="F167">
        <v>302.64018199999998</v>
      </c>
      <c r="G167">
        <v>37.162767000000002</v>
      </c>
      <c r="H167">
        <v>6</v>
      </c>
      <c r="I167">
        <v>26.988095000000001</v>
      </c>
      <c r="J167">
        <v>62.396287999999998</v>
      </c>
      <c r="K167">
        <v>96.791173431723607</v>
      </c>
      <c r="L167">
        <v>10.2869139468</v>
      </c>
      <c r="M167">
        <v>27.120492881800001</v>
      </c>
      <c r="N167">
        <v>223.16687020680001</v>
      </c>
      <c r="O167">
        <v>65.837558017199996</v>
      </c>
      <c r="P167">
        <v>14.1858</v>
      </c>
      <c r="Q167">
        <v>86.421277809000003</v>
      </c>
      <c r="R167">
        <v>294.54167750400001</v>
      </c>
      <c r="S167">
        <v>4147.0480787973202</v>
      </c>
    </row>
    <row r="168" spans="1:19" ht="14.5" x14ac:dyDescent="0.35">
      <c r="A168" t="s">
        <v>329</v>
      </c>
      <c r="B168">
        <v>10341.421516</v>
      </c>
      <c r="C168">
        <v>2336.6252679999998</v>
      </c>
      <c r="D168">
        <v>573.33344599999998</v>
      </c>
      <c r="E168">
        <v>228.44495599999999</v>
      </c>
      <c r="F168">
        <v>1022.403056</v>
      </c>
      <c r="G168">
        <v>91.956639999999993</v>
      </c>
      <c r="H168">
        <v>10.011429</v>
      </c>
      <c r="I168">
        <v>42.014774000000003</v>
      </c>
      <c r="J168">
        <v>227.784265</v>
      </c>
      <c r="K168">
        <v>118.789574436858</v>
      </c>
      <c r="L168">
        <v>166.61069940760001</v>
      </c>
      <c r="M168">
        <v>66.386104213599793</v>
      </c>
      <c r="N168">
        <v>753.92001349438794</v>
      </c>
      <c r="O168">
        <v>162.910383424</v>
      </c>
      <c r="P168">
        <v>23.670021584699999</v>
      </c>
      <c r="Q168">
        <v>134.53970930279999</v>
      </c>
      <c r="R168">
        <v>1075.2556229325</v>
      </c>
      <c r="S168">
        <v>12843.503644796499</v>
      </c>
    </row>
    <row r="169" spans="1:19" ht="14.5" x14ac:dyDescent="0.35">
      <c r="A169" t="s">
        <v>330</v>
      </c>
      <c r="B169">
        <v>1916.6596549999999</v>
      </c>
      <c r="C169">
        <v>135.36918800000001</v>
      </c>
      <c r="D169">
        <v>6.5</v>
      </c>
      <c r="E169">
        <v>10</v>
      </c>
      <c r="F169">
        <v>130.53084799999999</v>
      </c>
      <c r="G169">
        <v>5.2761370000000003</v>
      </c>
      <c r="H169">
        <v>0</v>
      </c>
      <c r="I169">
        <v>8.3577169999999992</v>
      </c>
      <c r="J169">
        <v>14.495248999999999</v>
      </c>
      <c r="K169">
        <v>2.1286382388587799</v>
      </c>
      <c r="L169">
        <v>1.8889</v>
      </c>
      <c r="M169">
        <v>2.9060000000000001</v>
      </c>
      <c r="N169">
        <v>96.253447315199793</v>
      </c>
      <c r="O169">
        <v>9.3472043092000003</v>
      </c>
      <c r="P169">
        <v>0</v>
      </c>
      <c r="Q169">
        <v>26.763081377399999</v>
      </c>
      <c r="R169">
        <v>68.424822904500004</v>
      </c>
      <c r="S169">
        <v>2124.3717491451598</v>
      </c>
    </row>
    <row r="170" spans="1:19" ht="14.5" x14ac:dyDescent="0.35">
      <c r="A170" t="s">
        <v>331</v>
      </c>
      <c r="B170">
        <v>3831.6505620000098</v>
      </c>
      <c r="C170">
        <v>3459.5883509999999</v>
      </c>
      <c r="D170">
        <v>8.58</v>
      </c>
      <c r="E170">
        <v>193.49364600000001</v>
      </c>
      <c r="F170">
        <v>352.59063600000002</v>
      </c>
      <c r="G170">
        <v>27.19125</v>
      </c>
      <c r="H170">
        <v>3</v>
      </c>
      <c r="I170">
        <v>51.397188</v>
      </c>
      <c r="J170">
        <v>54.522069000000002</v>
      </c>
      <c r="K170">
        <v>694.68205311588395</v>
      </c>
      <c r="L170">
        <v>2.4933480000000001</v>
      </c>
      <c r="M170">
        <v>56.229253527599901</v>
      </c>
      <c r="N170">
        <v>260.00033498640101</v>
      </c>
      <c r="O170">
        <v>48.1720185</v>
      </c>
      <c r="P170">
        <v>7.0929000000000002</v>
      </c>
      <c r="Q170">
        <v>164.5840754136</v>
      </c>
      <c r="R170">
        <v>257.37142671449999</v>
      </c>
      <c r="S170">
        <v>5322.2759722579904</v>
      </c>
    </row>
    <row r="171" spans="1:19" ht="14.5" x14ac:dyDescent="0.35">
      <c r="A171" t="s">
        <v>332</v>
      </c>
      <c r="B171">
        <v>4717.9557029999996</v>
      </c>
      <c r="C171">
        <v>4520.6026279999896</v>
      </c>
      <c r="D171">
        <v>348.93647099999998</v>
      </c>
      <c r="E171">
        <v>29.325066</v>
      </c>
      <c r="F171">
        <v>552.68186000000003</v>
      </c>
      <c r="G171">
        <v>72.473159999999993</v>
      </c>
      <c r="H171">
        <v>4.0003479999999998</v>
      </c>
      <c r="I171">
        <v>69.333025000000006</v>
      </c>
      <c r="J171">
        <v>50.840780000000002</v>
      </c>
      <c r="K171">
        <v>970.27431794266499</v>
      </c>
      <c r="L171">
        <v>101.4009384726</v>
      </c>
      <c r="M171">
        <v>8.5218641795999996</v>
      </c>
      <c r="N171">
        <v>407.54760356399697</v>
      </c>
      <c r="O171">
        <v>128.39345025599999</v>
      </c>
      <c r="P171">
        <v>9.4580227764</v>
      </c>
      <c r="Q171">
        <v>222.01821265500001</v>
      </c>
      <c r="R171">
        <v>239.99390199000001</v>
      </c>
      <c r="S171">
        <v>6805.56401483627</v>
      </c>
    </row>
    <row r="172" spans="1:19" ht="14.5" x14ac:dyDescent="0.35">
      <c r="A172" t="s">
        <v>333</v>
      </c>
      <c r="B172">
        <v>2964.8154129999898</v>
      </c>
      <c r="C172">
        <v>2778.11430899999</v>
      </c>
      <c r="D172">
        <v>5.879518</v>
      </c>
      <c r="E172">
        <v>125.82635999999999</v>
      </c>
      <c r="F172">
        <v>592.49886400000003</v>
      </c>
      <c r="G172">
        <v>36.370755000000003</v>
      </c>
      <c r="H172">
        <v>4</v>
      </c>
      <c r="I172">
        <v>28.808420000000002</v>
      </c>
      <c r="J172">
        <v>89.587316999999999</v>
      </c>
      <c r="K172">
        <v>590.06736886558895</v>
      </c>
      <c r="L172">
        <v>1.7085879308</v>
      </c>
      <c r="M172">
        <v>36.565140216000003</v>
      </c>
      <c r="N172">
        <v>436.90866231359701</v>
      </c>
      <c r="O172">
        <v>64.434429558000005</v>
      </c>
      <c r="P172">
        <v>9.4572000000000003</v>
      </c>
      <c r="Q172">
        <v>92.250322523999998</v>
      </c>
      <c r="R172">
        <v>422.89692989849999</v>
      </c>
      <c r="S172">
        <v>4619.1040543064801</v>
      </c>
    </row>
    <row r="173" spans="1:19" ht="14.5" x14ac:dyDescent="0.35">
      <c r="A173" t="s">
        <v>335</v>
      </c>
      <c r="B173">
        <v>832.75472300000001</v>
      </c>
      <c r="C173">
        <v>340.229893</v>
      </c>
      <c r="D173">
        <v>3.9839380000000002</v>
      </c>
      <c r="E173">
        <v>25.177146</v>
      </c>
      <c r="F173">
        <v>51.133088000000001</v>
      </c>
      <c r="G173">
        <v>0.73290500000000003</v>
      </c>
      <c r="H173">
        <v>1</v>
      </c>
      <c r="I173">
        <v>0.98393799999999998</v>
      </c>
      <c r="J173">
        <v>9.2250689999999995</v>
      </c>
      <c r="K173">
        <v>30.0116133951988</v>
      </c>
      <c r="L173">
        <v>1.1577323827999999</v>
      </c>
      <c r="M173">
        <v>7.3164786275999996</v>
      </c>
      <c r="N173">
        <v>37.705539091200002</v>
      </c>
      <c r="O173">
        <v>1.2984144980000001</v>
      </c>
      <c r="P173">
        <v>2.3643000000000001</v>
      </c>
      <c r="Q173">
        <v>3.1507662636</v>
      </c>
      <c r="R173">
        <v>43.546938214500003</v>
      </c>
      <c r="S173">
        <v>959.30650547289804</v>
      </c>
    </row>
    <row r="174" spans="1:19" ht="14.5" x14ac:dyDescent="0.35">
      <c r="A174" t="s">
        <v>336</v>
      </c>
      <c r="B174">
        <v>3591.5768459999999</v>
      </c>
      <c r="C174">
        <v>776.25275499999998</v>
      </c>
      <c r="D174">
        <v>13.816091999999999</v>
      </c>
      <c r="E174">
        <v>35.566177000000003</v>
      </c>
      <c r="F174">
        <v>271.20155599999998</v>
      </c>
      <c r="G174">
        <v>16.781610000000001</v>
      </c>
      <c r="H174">
        <v>1</v>
      </c>
      <c r="I174">
        <v>21.472591000000001</v>
      </c>
      <c r="J174">
        <v>51.857892</v>
      </c>
      <c r="K174">
        <v>37.558639861106101</v>
      </c>
      <c r="L174">
        <v>4.0149563351999999</v>
      </c>
      <c r="M174">
        <v>10.335531036200001</v>
      </c>
      <c r="N174">
        <v>199.98402739439999</v>
      </c>
      <c r="O174">
        <v>29.730300276000001</v>
      </c>
      <c r="P174">
        <v>2.3643000000000001</v>
      </c>
      <c r="Q174">
        <v>68.759530900200005</v>
      </c>
      <c r="R174">
        <v>244.79517918600001</v>
      </c>
      <c r="S174">
        <v>4189.1193109891001</v>
      </c>
    </row>
    <row r="175" spans="1:19" ht="14.5" x14ac:dyDescent="0.35">
      <c r="A175" t="s">
        <v>337</v>
      </c>
      <c r="B175">
        <v>1339.4876320000001</v>
      </c>
      <c r="C175">
        <v>499.30154700000003</v>
      </c>
      <c r="D175">
        <v>0.74</v>
      </c>
      <c r="E175">
        <v>34.717250999999997</v>
      </c>
      <c r="F175">
        <v>80.316937999999993</v>
      </c>
      <c r="G175">
        <v>1.931754</v>
      </c>
      <c r="H175">
        <v>1</v>
      </c>
      <c r="I175">
        <v>3.05</v>
      </c>
      <c r="J175">
        <v>11.228325</v>
      </c>
      <c r="K175">
        <v>40.23088407881</v>
      </c>
      <c r="L175">
        <v>0.21504400000000001</v>
      </c>
      <c r="M175">
        <v>10.0888331406</v>
      </c>
      <c r="N175">
        <v>59.225710081199999</v>
      </c>
      <c r="O175">
        <v>3.4222953864000001</v>
      </c>
      <c r="P175">
        <v>2.3643000000000001</v>
      </c>
      <c r="Q175">
        <v>9.7667099999999998</v>
      </c>
      <c r="R175">
        <v>53.003308162499998</v>
      </c>
      <c r="S175">
        <v>1517.80471684951</v>
      </c>
    </row>
    <row r="176" spans="1:19" ht="14.5" x14ac:dyDescent="0.35">
      <c r="A176" t="s">
        <v>338</v>
      </c>
      <c r="B176">
        <v>1128.882824</v>
      </c>
      <c r="C176">
        <v>214.678324</v>
      </c>
      <c r="D176">
        <v>1</v>
      </c>
      <c r="E176">
        <v>25.671817999999998</v>
      </c>
      <c r="F176">
        <v>72.337000000000003</v>
      </c>
      <c r="G176">
        <v>3.6476419999999998</v>
      </c>
      <c r="H176">
        <v>3.86</v>
      </c>
      <c r="I176">
        <v>5.6085900000000004</v>
      </c>
      <c r="J176">
        <v>5.86</v>
      </c>
      <c r="K176">
        <v>9.0166397653981996</v>
      </c>
      <c r="L176">
        <v>0.29060000000000002</v>
      </c>
      <c r="M176">
        <v>7.4602303108000001</v>
      </c>
      <c r="N176">
        <v>53.341303799999999</v>
      </c>
      <c r="O176">
        <v>6.4621625672</v>
      </c>
      <c r="P176">
        <v>9.1261980000000005</v>
      </c>
      <c r="Q176">
        <v>17.959826897999999</v>
      </c>
      <c r="R176">
        <v>27.662130000000001</v>
      </c>
      <c r="S176">
        <v>1260.2019153414001</v>
      </c>
    </row>
    <row r="177" spans="1:19" ht="14.5" x14ac:dyDescent="0.35">
      <c r="A177" t="s">
        <v>339</v>
      </c>
      <c r="B177">
        <v>479.59237300000001</v>
      </c>
      <c r="C177">
        <v>155.56738100000001</v>
      </c>
      <c r="D177">
        <v>0</v>
      </c>
      <c r="E177">
        <v>15</v>
      </c>
      <c r="F177">
        <v>77.466973999999993</v>
      </c>
      <c r="G177">
        <v>3.3722300000000001</v>
      </c>
      <c r="H177">
        <v>1</v>
      </c>
      <c r="I177">
        <v>1</v>
      </c>
      <c r="J177">
        <v>8.5051439999999996</v>
      </c>
      <c r="K177">
        <v>11.4354932899718</v>
      </c>
      <c r="L177">
        <v>0</v>
      </c>
      <c r="M177">
        <v>4.359</v>
      </c>
      <c r="N177">
        <v>57.124146627600098</v>
      </c>
      <c r="O177">
        <v>5.9742426679999996</v>
      </c>
      <c r="P177">
        <v>2.3643000000000001</v>
      </c>
      <c r="Q177">
        <v>3.2021999999999999</v>
      </c>
      <c r="R177">
        <v>40.148532252000003</v>
      </c>
      <c r="S177">
        <v>604.20028783757198</v>
      </c>
    </row>
    <row r="178" spans="1:19" ht="14.5" x14ac:dyDescent="0.35">
      <c r="A178" t="s">
        <v>340</v>
      </c>
      <c r="B178">
        <v>775.44112099999995</v>
      </c>
      <c r="C178">
        <v>388.59298899999999</v>
      </c>
      <c r="D178">
        <v>0</v>
      </c>
      <c r="E178">
        <v>31.359690000000001</v>
      </c>
      <c r="F178">
        <v>83.994027000000003</v>
      </c>
      <c r="G178">
        <v>6.6002749999999999</v>
      </c>
      <c r="H178">
        <v>0</v>
      </c>
      <c r="I178">
        <v>6</v>
      </c>
      <c r="J178">
        <v>11.363118</v>
      </c>
      <c r="K178">
        <v>43.354183788487802</v>
      </c>
      <c r="L178">
        <v>0</v>
      </c>
      <c r="M178">
        <v>9.1131259139999994</v>
      </c>
      <c r="N178">
        <v>61.937195509799999</v>
      </c>
      <c r="O178">
        <v>11.69304719</v>
      </c>
      <c r="P178">
        <v>0</v>
      </c>
      <c r="Q178">
        <v>19.213200000000001</v>
      </c>
      <c r="R178">
        <v>53.639598519000003</v>
      </c>
      <c r="S178">
        <v>974.39147192128803</v>
      </c>
    </row>
    <row r="179" spans="1:19" ht="14.5" x14ac:dyDescent="0.35">
      <c r="A179" t="s">
        <v>341</v>
      </c>
      <c r="B179">
        <v>1409.5610529999999</v>
      </c>
      <c r="C179">
        <v>477.39186899999999</v>
      </c>
      <c r="D179">
        <v>1</v>
      </c>
      <c r="E179">
        <v>33.689509000000001</v>
      </c>
      <c r="F179">
        <v>130.27571699999999</v>
      </c>
      <c r="G179">
        <v>12.069787</v>
      </c>
      <c r="H179">
        <v>0</v>
      </c>
      <c r="I179">
        <v>20.092927</v>
      </c>
      <c r="J179">
        <v>18</v>
      </c>
      <c r="K179">
        <v>36.637373542863401</v>
      </c>
      <c r="L179">
        <v>0.29060000000000002</v>
      </c>
      <c r="M179">
        <v>9.7901713154000003</v>
      </c>
      <c r="N179">
        <v>96.065313715799803</v>
      </c>
      <c r="O179">
        <v>21.382834649199999</v>
      </c>
      <c r="P179">
        <v>0</v>
      </c>
      <c r="Q179">
        <v>64.341570839400006</v>
      </c>
      <c r="R179">
        <v>84.968999999999994</v>
      </c>
      <c r="S179">
        <v>1723.03791706266</v>
      </c>
    </row>
    <row r="180" spans="1:19" ht="14.5" x14ac:dyDescent="0.35">
      <c r="A180" t="s">
        <v>343</v>
      </c>
      <c r="B180">
        <v>728.39040899999998</v>
      </c>
      <c r="C180">
        <v>240.02793399999999</v>
      </c>
      <c r="D180">
        <v>0</v>
      </c>
      <c r="E180">
        <v>14.7</v>
      </c>
      <c r="F180">
        <v>90.321933999999999</v>
      </c>
      <c r="G180">
        <v>4.3480629999999998</v>
      </c>
      <c r="H180">
        <v>0</v>
      </c>
      <c r="I180">
        <v>5</v>
      </c>
      <c r="J180">
        <v>8.9988220000000005</v>
      </c>
      <c r="K180">
        <v>17.973484432587899</v>
      </c>
      <c r="L180">
        <v>0</v>
      </c>
      <c r="M180">
        <v>4.27182</v>
      </c>
      <c r="N180">
        <v>66.603394131600098</v>
      </c>
      <c r="O180">
        <v>7.7030284108</v>
      </c>
      <c r="P180">
        <v>0</v>
      </c>
      <c r="Q180">
        <v>16.010999999999999</v>
      </c>
      <c r="R180">
        <v>42.478939251</v>
      </c>
      <c r="S180">
        <v>883.432075225988</v>
      </c>
    </row>
    <row r="181" spans="1:19" ht="14.5" x14ac:dyDescent="0.35">
      <c r="A181" t="s">
        <v>345</v>
      </c>
      <c r="B181">
        <v>825.544272000001</v>
      </c>
      <c r="C181">
        <v>175.00154599999999</v>
      </c>
      <c r="D181">
        <v>1.1635930000000001</v>
      </c>
      <c r="E181">
        <v>26.042857000000001</v>
      </c>
      <c r="F181">
        <v>69.967645000000005</v>
      </c>
      <c r="G181">
        <v>4.4055299999999997</v>
      </c>
      <c r="H181">
        <v>1</v>
      </c>
      <c r="I181">
        <v>6</v>
      </c>
      <c r="J181">
        <v>16.206451999999999</v>
      </c>
      <c r="K181">
        <v>8.4937581279259593</v>
      </c>
      <c r="L181">
        <v>0.33814012580000002</v>
      </c>
      <c r="M181">
        <v>7.5680542441999998</v>
      </c>
      <c r="N181">
        <v>51.594141423000003</v>
      </c>
      <c r="O181">
        <v>7.8048369480000002</v>
      </c>
      <c r="P181">
        <v>2.3643000000000001</v>
      </c>
      <c r="Q181">
        <v>19.213200000000001</v>
      </c>
      <c r="R181">
        <v>76.502556666000004</v>
      </c>
      <c r="S181">
        <v>999.42325953492696</v>
      </c>
    </row>
    <row r="182" spans="1:19" ht="14.5" x14ac:dyDescent="0.35">
      <c r="A182" t="s">
        <v>347</v>
      </c>
      <c r="B182">
        <v>1753.418263</v>
      </c>
      <c r="C182">
        <v>639.45452799999998</v>
      </c>
      <c r="D182">
        <v>4.8799989999999998</v>
      </c>
      <c r="E182">
        <v>67.618531000000004</v>
      </c>
      <c r="F182">
        <v>180.008692</v>
      </c>
      <c r="G182">
        <v>11.063325000000001</v>
      </c>
      <c r="H182">
        <v>2</v>
      </c>
      <c r="I182">
        <v>5.2504780000000002</v>
      </c>
      <c r="J182">
        <v>22.880859000000001</v>
      </c>
      <c r="K182">
        <v>51.839909249152498</v>
      </c>
      <c r="L182">
        <v>1.4181277094</v>
      </c>
      <c r="M182">
        <v>19.649945108600001</v>
      </c>
      <c r="N182">
        <v>132.73840948079999</v>
      </c>
      <c r="O182">
        <v>19.599786569999999</v>
      </c>
      <c r="P182">
        <v>4.7286000000000001</v>
      </c>
      <c r="Q182">
        <v>16.8130806516</v>
      </c>
      <c r="R182">
        <v>108.00909490950001</v>
      </c>
      <c r="S182">
        <v>2108.2152166790502</v>
      </c>
    </row>
    <row r="183" spans="1:19" ht="14.5" x14ac:dyDescent="0.35">
      <c r="A183" t="s">
        <v>349</v>
      </c>
      <c r="B183">
        <v>1721.925101</v>
      </c>
      <c r="C183">
        <v>54.207168000000003</v>
      </c>
      <c r="D183">
        <v>15.6968</v>
      </c>
      <c r="E183">
        <v>22.664000000000001</v>
      </c>
      <c r="F183">
        <v>118.42031799999999</v>
      </c>
      <c r="G183">
        <v>11.169354999999999</v>
      </c>
      <c r="H183">
        <v>0</v>
      </c>
      <c r="I183">
        <v>5.7397660000000004</v>
      </c>
      <c r="J183">
        <v>21.254771999999999</v>
      </c>
      <c r="K183">
        <v>0.39025309764464999</v>
      </c>
      <c r="L183">
        <v>4.5614900799999996</v>
      </c>
      <c r="M183">
        <v>6.5861584000000004</v>
      </c>
      <c r="N183">
        <v>87.323142493199896</v>
      </c>
      <c r="O183">
        <v>19.787629318</v>
      </c>
      <c r="P183">
        <v>0</v>
      </c>
      <c r="Q183">
        <v>18.379878685200001</v>
      </c>
      <c r="R183">
        <v>100.333151226</v>
      </c>
      <c r="S183">
        <v>1959.2868043000401</v>
      </c>
    </row>
    <row r="184" spans="1:19" ht="14.5" x14ac:dyDescent="0.35">
      <c r="A184" t="s">
        <v>350</v>
      </c>
      <c r="B184">
        <v>1140.3848660000001</v>
      </c>
      <c r="C184">
        <v>453.69250699999998</v>
      </c>
      <c r="D184">
        <v>0</v>
      </c>
      <c r="E184">
        <v>24.432507000000001</v>
      </c>
      <c r="F184">
        <v>90.752148000000005</v>
      </c>
      <c r="G184">
        <v>3.9923039999999999</v>
      </c>
      <c r="H184">
        <v>4</v>
      </c>
      <c r="I184">
        <v>3.3696359999999999</v>
      </c>
      <c r="J184">
        <v>34.701754000000001</v>
      </c>
      <c r="K184">
        <v>40.677473776222001</v>
      </c>
      <c r="L184">
        <v>0</v>
      </c>
      <c r="M184">
        <v>7.1000865341999999</v>
      </c>
      <c r="N184">
        <v>66.920633935200001</v>
      </c>
      <c r="O184">
        <v>7.0727657663999999</v>
      </c>
      <c r="P184">
        <v>9.4572000000000003</v>
      </c>
      <c r="Q184">
        <v>10.790248399199999</v>
      </c>
      <c r="R184">
        <v>163.80962975700001</v>
      </c>
      <c r="S184">
        <v>1446.2129041682199</v>
      </c>
    </row>
    <row r="185" spans="1:19" ht="14.5" x14ac:dyDescent="0.35">
      <c r="A185" t="s">
        <v>351</v>
      </c>
      <c r="B185">
        <v>2026.4897429999901</v>
      </c>
      <c r="C185">
        <v>597.91841199999999</v>
      </c>
      <c r="D185">
        <v>0.5</v>
      </c>
      <c r="E185">
        <v>94.572856000000002</v>
      </c>
      <c r="F185">
        <v>204.66262</v>
      </c>
      <c r="G185">
        <v>14.279762</v>
      </c>
      <c r="H185">
        <v>0</v>
      </c>
      <c r="I185">
        <v>12.85652</v>
      </c>
      <c r="J185">
        <v>33.869166999999997</v>
      </c>
      <c r="K185">
        <v>39.263297689647203</v>
      </c>
      <c r="L185">
        <v>0.14530000000000001</v>
      </c>
      <c r="M185">
        <v>27.4828719536</v>
      </c>
      <c r="N185">
        <v>150.91821598799999</v>
      </c>
      <c r="O185">
        <v>25.298026359200001</v>
      </c>
      <c r="P185">
        <v>0</v>
      </c>
      <c r="Q185">
        <v>41.169148344</v>
      </c>
      <c r="R185">
        <v>159.87940282349999</v>
      </c>
      <c r="S185">
        <v>2470.6460061579401</v>
      </c>
    </row>
    <row r="186" spans="1:19" ht="14.5" x14ac:dyDescent="0.35">
      <c r="A186" t="s">
        <v>352</v>
      </c>
      <c r="B186">
        <v>1359.9694340000001</v>
      </c>
      <c r="C186">
        <v>188.79869199999999</v>
      </c>
      <c r="D186">
        <v>30.867077999999999</v>
      </c>
      <c r="E186">
        <v>16</v>
      </c>
      <c r="F186">
        <v>92.195231000000007</v>
      </c>
      <c r="G186">
        <v>0</v>
      </c>
      <c r="H186">
        <v>0</v>
      </c>
      <c r="I186">
        <v>7</v>
      </c>
      <c r="J186">
        <v>8</v>
      </c>
      <c r="K186">
        <v>5.7766482646175197</v>
      </c>
      <c r="L186">
        <v>8.9699728667999992</v>
      </c>
      <c r="M186">
        <v>4.6496000000000004</v>
      </c>
      <c r="N186">
        <v>67.984763339400004</v>
      </c>
      <c r="O186">
        <v>0</v>
      </c>
      <c r="P186">
        <v>0</v>
      </c>
      <c r="Q186">
        <v>22.415400000000002</v>
      </c>
      <c r="R186">
        <v>37.764000000000003</v>
      </c>
      <c r="S186">
        <v>1507.5298184708199</v>
      </c>
    </row>
    <row r="187" spans="1:19" ht="14.5" x14ac:dyDescent="0.35">
      <c r="A187" t="s">
        <v>353</v>
      </c>
      <c r="B187">
        <v>1077.1538399999999</v>
      </c>
      <c r="C187">
        <v>262.46100999999999</v>
      </c>
      <c r="D187">
        <v>1</v>
      </c>
      <c r="E187">
        <v>35</v>
      </c>
      <c r="F187">
        <v>104.65455900000001</v>
      </c>
      <c r="G187">
        <v>1.2098260000000001</v>
      </c>
      <c r="H187">
        <v>0.33527600000000002</v>
      </c>
      <c r="I187">
        <v>4</v>
      </c>
      <c r="J187">
        <v>8.2420030000000004</v>
      </c>
      <c r="K187">
        <v>14.0079866442195</v>
      </c>
      <c r="L187">
        <v>0.29060000000000002</v>
      </c>
      <c r="M187">
        <v>10.170999999999999</v>
      </c>
      <c r="N187">
        <v>77.172271806599994</v>
      </c>
      <c r="O187">
        <v>2.1433277415999998</v>
      </c>
      <c r="P187">
        <v>0.79269304679999997</v>
      </c>
      <c r="Q187">
        <v>12.8088</v>
      </c>
      <c r="R187">
        <v>38.906375161500002</v>
      </c>
      <c r="S187">
        <v>1233.4468944007201</v>
      </c>
    </row>
    <row r="188" spans="1:19" ht="14.5" x14ac:dyDescent="0.35">
      <c r="A188" t="s">
        <v>354</v>
      </c>
      <c r="B188">
        <v>703.59907599999997</v>
      </c>
      <c r="C188">
        <v>165.69014899999999</v>
      </c>
      <c r="D188">
        <v>0.47942600000000002</v>
      </c>
      <c r="E188">
        <v>13</v>
      </c>
      <c r="F188">
        <v>44.220809000000003</v>
      </c>
      <c r="G188">
        <v>1</v>
      </c>
      <c r="H188">
        <v>0</v>
      </c>
      <c r="I188">
        <v>2.908893</v>
      </c>
      <c r="J188">
        <v>5.4133620000000002</v>
      </c>
      <c r="K188">
        <v>8.5278503184009899</v>
      </c>
      <c r="L188">
        <v>0.1393211956</v>
      </c>
      <c r="M188">
        <v>3.7778</v>
      </c>
      <c r="N188">
        <v>32.608424556599999</v>
      </c>
      <c r="O188">
        <v>1.7716000000000001</v>
      </c>
      <c r="P188">
        <v>0</v>
      </c>
      <c r="Q188">
        <v>9.3148571645999994</v>
      </c>
      <c r="R188">
        <v>25.553775321</v>
      </c>
      <c r="S188">
        <v>785.29270455620099</v>
      </c>
    </row>
    <row r="189" spans="1:19" ht="14.5" x14ac:dyDescent="0.35">
      <c r="A189" t="s">
        <v>355</v>
      </c>
      <c r="B189">
        <v>584.33128899999997</v>
      </c>
      <c r="C189">
        <v>557.91320800000005</v>
      </c>
      <c r="D189">
        <v>3</v>
      </c>
      <c r="E189">
        <v>23.126159000000001</v>
      </c>
      <c r="F189">
        <v>51.291186000000003</v>
      </c>
      <c r="G189">
        <v>3.089286</v>
      </c>
      <c r="H189">
        <v>2</v>
      </c>
      <c r="I189">
        <v>5.9219739999999996</v>
      </c>
      <c r="J189">
        <v>10.283139</v>
      </c>
      <c r="K189">
        <v>118.534985614543</v>
      </c>
      <c r="L189">
        <v>0.87180000000000002</v>
      </c>
      <c r="M189">
        <v>6.7204618054000003</v>
      </c>
      <c r="N189">
        <v>37.822120556400002</v>
      </c>
      <c r="O189">
        <v>5.4729790775999998</v>
      </c>
      <c r="P189">
        <v>4.7286000000000001</v>
      </c>
      <c r="Q189">
        <v>18.963345142800001</v>
      </c>
      <c r="R189">
        <v>48.5415576495</v>
      </c>
      <c r="S189">
        <v>825.98713884624203</v>
      </c>
    </row>
    <row r="190" spans="1:19" ht="14.5" x14ac:dyDescent="0.35">
      <c r="A190" t="s">
        <v>356</v>
      </c>
      <c r="B190">
        <v>1065.6651870000001</v>
      </c>
      <c r="C190">
        <v>1018.052412</v>
      </c>
      <c r="D190">
        <v>0</v>
      </c>
      <c r="E190">
        <v>12.434506000000001</v>
      </c>
      <c r="F190">
        <v>139.752657</v>
      </c>
      <c r="G190">
        <v>8.378952</v>
      </c>
      <c r="H190">
        <v>0</v>
      </c>
      <c r="I190">
        <v>20.110786000000001</v>
      </c>
      <c r="J190">
        <v>19.123037</v>
      </c>
      <c r="K190">
        <v>218.58753192046601</v>
      </c>
      <c r="L190">
        <v>0</v>
      </c>
      <c r="M190">
        <v>3.6134674435999998</v>
      </c>
      <c r="N190">
        <v>103.0536092718</v>
      </c>
      <c r="O190">
        <v>14.8441513632</v>
      </c>
      <c r="P190">
        <v>0</v>
      </c>
      <c r="Q190">
        <v>64.3987589292</v>
      </c>
      <c r="R190">
        <v>90.270296158500003</v>
      </c>
      <c r="S190">
        <v>1560.4330020867701</v>
      </c>
    </row>
    <row r="191" spans="1:19" ht="14.5" x14ac:dyDescent="0.35">
      <c r="A191" t="s">
        <v>357</v>
      </c>
      <c r="B191">
        <v>593.927728</v>
      </c>
      <c r="C191">
        <v>293.082289</v>
      </c>
      <c r="D191">
        <v>23.5</v>
      </c>
      <c r="E191">
        <v>7</v>
      </c>
      <c r="F191">
        <v>49.779190999999997</v>
      </c>
      <c r="G191">
        <v>2.0340910000000001</v>
      </c>
      <c r="H191">
        <v>0.72159099999999998</v>
      </c>
      <c r="I191">
        <v>2</v>
      </c>
      <c r="J191">
        <v>4.6988640000000004</v>
      </c>
      <c r="K191">
        <v>31.656009136385901</v>
      </c>
      <c r="L191">
        <v>6.8291000000000004</v>
      </c>
      <c r="M191">
        <v>2.0341999999999998</v>
      </c>
      <c r="N191">
        <v>36.707175443399997</v>
      </c>
      <c r="O191">
        <v>3.6035956156000002</v>
      </c>
      <c r="P191">
        <v>1.7060576012999999</v>
      </c>
      <c r="Q191">
        <v>6.4043999999999999</v>
      </c>
      <c r="R191">
        <v>22.180987512000002</v>
      </c>
      <c r="S191">
        <v>705.04925330868605</v>
      </c>
    </row>
    <row r="192" spans="1:19" ht="14.5" x14ac:dyDescent="0.35">
      <c r="A192" t="s">
        <v>358</v>
      </c>
      <c r="B192">
        <v>990.55978699999901</v>
      </c>
      <c r="C192">
        <v>465.306893</v>
      </c>
      <c r="D192">
        <v>0</v>
      </c>
      <c r="E192">
        <v>10.897360000000001</v>
      </c>
      <c r="F192">
        <v>104.526342</v>
      </c>
      <c r="G192">
        <v>3</v>
      </c>
      <c r="H192">
        <v>1</v>
      </c>
      <c r="I192">
        <v>10.082312999999999</v>
      </c>
      <c r="J192">
        <v>14.693414000000001</v>
      </c>
      <c r="K192">
        <v>48.161944390054202</v>
      </c>
      <c r="L192">
        <v>0</v>
      </c>
      <c r="M192">
        <v>3.1667728159999999</v>
      </c>
      <c r="N192">
        <v>77.077724590800003</v>
      </c>
      <c r="O192">
        <v>5.3148</v>
      </c>
      <c r="P192">
        <v>2.3643000000000001</v>
      </c>
      <c r="Q192">
        <v>32.285582688600002</v>
      </c>
      <c r="R192">
        <v>69.360260787000001</v>
      </c>
      <c r="S192">
        <v>1228.29117227245</v>
      </c>
    </row>
    <row r="193" spans="1:19" ht="14.5" x14ac:dyDescent="0.35">
      <c r="A193" t="s">
        <v>360</v>
      </c>
      <c r="B193">
        <v>838.10723800000005</v>
      </c>
      <c r="C193">
        <v>274.84396600000002</v>
      </c>
      <c r="D193">
        <v>0</v>
      </c>
      <c r="E193">
        <v>28.458477999999999</v>
      </c>
      <c r="F193">
        <v>61.414504999999998</v>
      </c>
      <c r="G193">
        <v>8.6737359999999999</v>
      </c>
      <c r="H193">
        <v>2</v>
      </c>
      <c r="I193">
        <v>1</v>
      </c>
      <c r="J193">
        <v>4.1419319999999997</v>
      </c>
      <c r="K193">
        <v>20.017149829169799</v>
      </c>
      <c r="L193">
        <v>0</v>
      </c>
      <c r="M193">
        <v>8.2700337067999996</v>
      </c>
      <c r="N193">
        <v>45.287055987000002</v>
      </c>
      <c r="O193">
        <v>15.3663906976</v>
      </c>
      <c r="P193">
        <v>4.7286000000000001</v>
      </c>
      <c r="Q193">
        <v>3.2021999999999999</v>
      </c>
      <c r="R193">
        <v>19.551990006</v>
      </c>
      <c r="S193">
        <v>954.53065822657004</v>
      </c>
    </row>
    <row r="194" spans="1:19" ht="14.5" x14ac:dyDescent="0.35">
      <c r="A194" t="s">
        <v>361</v>
      </c>
      <c r="B194">
        <v>2478.8151389999998</v>
      </c>
      <c r="C194">
        <v>99.632147000000003</v>
      </c>
      <c r="D194">
        <v>19.480374999999999</v>
      </c>
      <c r="E194">
        <v>47.940497999999998</v>
      </c>
      <c r="F194">
        <v>142.88552000000001</v>
      </c>
      <c r="G194">
        <v>10.93441</v>
      </c>
      <c r="H194">
        <v>1</v>
      </c>
      <c r="I194">
        <v>9.5065639999999991</v>
      </c>
      <c r="J194">
        <v>29.719964000000001</v>
      </c>
      <c r="K194">
        <v>0.97260861023087697</v>
      </c>
      <c r="L194">
        <v>5.6609969749999998</v>
      </c>
      <c r="M194">
        <v>13.9315087188</v>
      </c>
      <c r="N194">
        <v>105.36378244799999</v>
      </c>
      <c r="O194">
        <v>19.371400756</v>
      </c>
      <c r="P194">
        <v>2.3643000000000001</v>
      </c>
      <c r="Q194">
        <v>30.441919240800001</v>
      </c>
      <c r="R194">
        <v>140.293090062</v>
      </c>
      <c r="S194">
        <v>2797.2147458108302</v>
      </c>
    </row>
    <row r="195" spans="1:19" ht="14.5" x14ac:dyDescent="0.35">
      <c r="A195" t="s">
        <v>362</v>
      </c>
      <c r="B195">
        <v>1893.882304</v>
      </c>
      <c r="C195">
        <v>906.02797199999998</v>
      </c>
      <c r="D195">
        <v>0</v>
      </c>
      <c r="E195">
        <v>45.355308999999998</v>
      </c>
      <c r="F195">
        <v>175.36812699999999</v>
      </c>
      <c r="G195">
        <v>9.1945720000000009</v>
      </c>
      <c r="H195">
        <v>1.818138</v>
      </c>
      <c r="I195">
        <v>8.7854620000000008</v>
      </c>
      <c r="J195">
        <v>21.097705999999999</v>
      </c>
      <c r="K195">
        <v>95.557713023057801</v>
      </c>
      <c r="L195">
        <v>0</v>
      </c>
      <c r="M195">
        <v>13.180252795399999</v>
      </c>
      <c r="N195">
        <v>129.31645684980001</v>
      </c>
      <c r="O195">
        <v>16.289103755199999</v>
      </c>
      <c r="P195">
        <v>4.2986236733999998</v>
      </c>
      <c r="Q195">
        <v>28.132806416400001</v>
      </c>
      <c r="R195">
        <v>99.591721172999996</v>
      </c>
      <c r="S195">
        <v>2280.2489816862599</v>
      </c>
    </row>
    <row r="196" spans="1:19" ht="14.5" x14ac:dyDescent="0.35">
      <c r="A196" t="s">
        <v>363</v>
      </c>
      <c r="B196">
        <v>864.82012799999904</v>
      </c>
      <c r="C196">
        <v>259.39839999999998</v>
      </c>
      <c r="D196">
        <v>26.838346000000001</v>
      </c>
      <c r="E196">
        <v>34.586683999999998</v>
      </c>
      <c r="F196">
        <v>128.924297</v>
      </c>
      <c r="G196">
        <v>4.5284370000000003</v>
      </c>
      <c r="H196">
        <v>0</v>
      </c>
      <c r="I196">
        <v>2</v>
      </c>
      <c r="J196">
        <v>8.1397119999999994</v>
      </c>
      <c r="K196">
        <v>17.050927856673699</v>
      </c>
      <c r="L196">
        <v>7.7992233475999999</v>
      </c>
      <c r="M196">
        <v>10.050890370399999</v>
      </c>
      <c r="N196">
        <v>95.068776607799805</v>
      </c>
      <c r="O196">
        <v>8.0225789891999995</v>
      </c>
      <c r="P196">
        <v>0</v>
      </c>
      <c r="Q196">
        <v>6.4043999999999999</v>
      </c>
      <c r="R196">
        <v>38.423510495999999</v>
      </c>
      <c r="S196">
        <v>1047.6404356676701</v>
      </c>
    </row>
    <row r="197" spans="1:19" ht="14.5" x14ac:dyDescent="0.35">
      <c r="A197" t="s">
        <v>364</v>
      </c>
      <c r="B197">
        <v>1792.395033</v>
      </c>
      <c r="C197">
        <v>593.345687</v>
      </c>
      <c r="D197">
        <v>9.8245620000000002</v>
      </c>
      <c r="E197">
        <v>27.766082000000001</v>
      </c>
      <c r="F197">
        <v>110.97654</v>
      </c>
      <c r="G197">
        <v>15.024654</v>
      </c>
      <c r="H197">
        <v>3</v>
      </c>
      <c r="I197">
        <v>8.4825890000000008</v>
      </c>
      <c r="J197">
        <v>16.946663999999998</v>
      </c>
      <c r="K197">
        <v>43.524022842402999</v>
      </c>
      <c r="L197">
        <v>2.8550177172</v>
      </c>
      <c r="M197">
        <v>8.0688234292000107</v>
      </c>
      <c r="N197">
        <v>81.834100595999899</v>
      </c>
      <c r="O197">
        <v>26.617677026399999</v>
      </c>
      <c r="P197">
        <v>7.0929000000000002</v>
      </c>
      <c r="Q197">
        <v>27.1629464958</v>
      </c>
      <c r="R197">
        <v>79.996727411999998</v>
      </c>
      <c r="S197">
        <v>2069.5472485189998</v>
      </c>
    </row>
    <row r="198" spans="1:19" ht="14.5" x14ac:dyDescent="0.35">
      <c r="A198" t="s">
        <v>365</v>
      </c>
      <c r="B198">
        <v>2021.0692839999899</v>
      </c>
      <c r="C198">
        <v>72.292558</v>
      </c>
      <c r="D198">
        <v>42.559578000000002</v>
      </c>
      <c r="E198">
        <v>16.853057</v>
      </c>
      <c r="F198">
        <v>105.477414</v>
      </c>
      <c r="G198">
        <v>11.381202999999999</v>
      </c>
      <c r="H198">
        <v>1</v>
      </c>
      <c r="I198">
        <v>10.805861</v>
      </c>
      <c r="J198">
        <v>19.495629999999998</v>
      </c>
      <c r="K198">
        <v>0.600069419057357</v>
      </c>
      <c r="L198">
        <v>12.3678133668</v>
      </c>
      <c r="M198">
        <v>4.8974983641999996</v>
      </c>
      <c r="N198">
        <v>77.779045083599996</v>
      </c>
      <c r="O198">
        <v>20.1629392348</v>
      </c>
      <c r="P198">
        <v>2.3643000000000001</v>
      </c>
      <c r="Q198">
        <v>34.602528094199997</v>
      </c>
      <c r="R198">
        <v>92.029121415000006</v>
      </c>
      <c r="S198">
        <v>2265.8725989776499</v>
      </c>
    </row>
    <row r="199" spans="1:19" ht="14.5" x14ac:dyDescent="0.35">
      <c r="A199" t="s">
        <v>366</v>
      </c>
      <c r="B199">
        <v>503.83829600000001</v>
      </c>
      <c r="C199">
        <v>300.452721</v>
      </c>
      <c r="D199">
        <v>0</v>
      </c>
      <c r="E199">
        <v>10.119767</v>
      </c>
      <c r="F199">
        <v>71.626619000000005</v>
      </c>
      <c r="G199">
        <v>3</v>
      </c>
      <c r="H199">
        <v>0</v>
      </c>
      <c r="I199">
        <v>2.4947940000000002</v>
      </c>
      <c r="J199">
        <v>10.489587</v>
      </c>
      <c r="K199">
        <v>40.132649558125301</v>
      </c>
      <c r="L199">
        <v>0</v>
      </c>
      <c r="M199">
        <v>2.9408042902</v>
      </c>
      <c r="N199">
        <v>52.817468850600001</v>
      </c>
      <c r="O199">
        <v>5.3148</v>
      </c>
      <c r="P199">
        <v>0</v>
      </c>
      <c r="Q199">
        <v>7.9888293468000002</v>
      </c>
      <c r="R199">
        <v>49.516095433499999</v>
      </c>
      <c r="S199">
        <v>662.54894347922595</v>
      </c>
    </row>
    <row r="200" spans="1:19" ht="14.5" x14ac:dyDescent="0.35">
      <c r="A200" t="s">
        <v>367</v>
      </c>
      <c r="B200">
        <v>758.789762</v>
      </c>
      <c r="C200">
        <v>377.77740999999997</v>
      </c>
      <c r="D200">
        <v>3.6836259999999998</v>
      </c>
      <c r="E200">
        <v>10.398147</v>
      </c>
      <c r="F200">
        <v>100.312208</v>
      </c>
      <c r="G200">
        <v>3.5</v>
      </c>
      <c r="H200">
        <v>0</v>
      </c>
      <c r="I200">
        <v>5.7656489999999998</v>
      </c>
      <c r="J200">
        <v>15.69528</v>
      </c>
      <c r="K200">
        <v>41.8226144206089</v>
      </c>
      <c r="L200">
        <v>1.0704617156</v>
      </c>
      <c r="M200">
        <v>3.0217015182</v>
      </c>
      <c r="N200">
        <v>73.970222179199993</v>
      </c>
      <c r="O200">
        <v>6.2005999999999997</v>
      </c>
      <c r="P200">
        <v>0</v>
      </c>
      <c r="Q200">
        <v>18.462761227800002</v>
      </c>
      <c r="R200">
        <v>74.089569240000003</v>
      </c>
      <c r="S200">
        <v>977.42769230140902</v>
      </c>
    </row>
    <row r="201" spans="1:19" ht="14.5" x14ac:dyDescent="0.35">
      <c r="A201" t="s">
        <v>368</v>
      </c>
      <c r="B201">
        <v>883.43973200000005</v>
      </c>
      <c r="C201">
        <v>226.894015</v>
      </c>
      <c r="D201">
        <v>0.35337299999999999</v>
      </c>
      <c r="E201">
        <v>20.803927999999999</v>
      </c>
      <c r="F201">
        <v>76.978206999999998</v>
      </c>
      <c r="G201">
        <v>3.1785709999999998</v>
      </c>
      <c r="H201">
        <v>1.2058420000000001</v>
      </c>
      <c r="I201">
        <v>2</v>
      </c>
      <c r="J201">
        <v>14</v>
      </c>
      <c r="K201">
        <v>12.8979435279913</v>
      </c>
      <c r="L201">
        <v>0.1026901938</v>
      </c>
      <c r="M201">
        <v>6.0456214768000001</v>
      </c>
      <c r="N201">
        <v>56.7637298418001</v>
      </c>
      <c r="O201">
        <v>5.6311563835999996</v>
      </c>
      <c r="P201">
        <v>2.8509722406</v>
      </c>
      <c r="Q201">
        <v>6.4043999999999999</v>
      </c>
      <c r="R201">
        <v>66.087000000000003</v>
      </c>
      <c r="S201">
        <v>1040.22324566459</v>
      </c>
    </row>
    <row r="202" spans="1:19" ht="14.5" x14ac:dyDescent="0.35">
      <c r="A202" t="s">
        <v>369</v>
      </c>
      <c r="B202">
        <v>5141.3299530000404</v>
      </c>
      <c r="C202">
        <v>671.23202499999798</v>
      </c>
      <c r="D202">
        <v>45.688017000000002</v>
      </c>
      <c r="E202">
        <v>116.160313</v>
      </c>
      <c r="F202">
        <v>578.26023099999895</v>
      </c>
      <c r="G202">
        <v>33.636156</v>
      </c>
      <c r="H202">
        <v>2</v>
      </c>
      <c r="I202">
        <v>36.389913</v>
      </c>
      <c r="J202">
        <v>114.856469</v>
      </c>
      <c r="K202">
        <v>19.811727561153798</v>
      </c>
      <c r="L202">
        <v>13.276937740199999</v>
      </c>
      <c r="M202">
        <v>33.756186957800097</v>
      </c>
      <c r="N202">
        <v>426.40909433939697</v>
      </c>
      <c r="O202">
        <v>59.589813969600002</v>
      </c>
      <c r="P202">
        <v>4.7286000000000001</v>
      </c>
      <c r="Q202">
        <v>116.5277794086</v>
      </c>
      <c r="R202">
        <v>542.17996191450004</v>
      </c>
      <c r="S202">
        <v>6357.61005489129</v>
      </c>
    </row>
    <row r="203" spans="1:19" ht="14.5" x14ac:dyDescent="0.35">
      <c r="A203" t="s">
        <v>371</v>
      </c>
      <c r="B203">
        <v>782.00710100000094</v>
      </c>
      <c r="C203">
        <v>184.378006</v>
      </c>
      <c r="D203">
        <v>2.7744879999999998</v>
      </c>
      <c r="E203">
        <v>14.59783</v>
      </c>
      <c r="F203">
        <v>93.925571000000005</v>
      </c>
      <c r="G203">
        <v>3.8682280000000002</v>
      </c>
      <c r="H203">
        <v>0</v>
      </c>
      <c r="I203">
        <v>6</v>
      </c>
      <c r="J203">
        <v>14.491156</v>
      </c>
      <c r="K203">
        <v>9.6376342390979008</v>
      </c>
      <c r="L203">
        <v>0.80626621279999999</v>
      </c>
      <c r="M203">
        <v>4.2421293980000003</v>
      </c>
      <c r="N203">
        <v>69.260716055399996</v>
      </c>
      <c r="O203">
        <v>6.8529527247999997</v>
      </c>
      <c r="P203">
        <v>0</v>
      </c>
      <c r="Q203">
        <v>19.213200000000001</v>
      </c>
      <c r="R203">
        <v>68.405501897999997</v>
      </c>
      <c r="S203">
        <v>960.42550152809895</v>
      </c>
    </row>
    <row r="204" spans="1:19" ht="14.5" x14ac:dyDescent="0.35">
      <c r="A204" t="s">
        <v>372</v>
      </c>
      <c r="B204">
        <v>7322.1527740000001</v>
      </c>
      <c r="C204">
        <v>1985.6918499999999</v>
      </c>
      <c r="D204">
        <v>69.129142000000002</v>
      </c>
      <c r="E204">
        <v>66.341864999999999</v>
      </c>
      <c r="F204">
        <v>659.73885399999995</v>
      </c>
      <c r="G204">
        <v>105.684934</v>
      </c>
      <c r="H204">
        <v>4</v>
      </c>
      <c r="I204">
        <v>50.621119</v>
      </c>
      <c r="J204">
        <v>163.914524</v>
      </c>
      <c r="K204">
        <v>124.418517254764</v>
      </c>
      <c r="L204">
        <v>20.088928665200001</v>
      </c>
      <c r="M204">
        <v>19.278945968999999</v>
      </c>
      <c r="N204">
        <v>486.49143093959498</v>
      </c>
      <c r="O204">
        <v>187.23142907440001</v>
      </c>
      <c r="P204">
        <v>9.4572000000000003</v>
      </c>
      <c r="Q204">
        <v>162.09894726179999</v>
      </c>
      <c r="R204">
        <v>773.75851054200098</v>
      </c>
      <c r="S204">
        <v>9104.97668370676</v>
      </c>
    </row>
    <row r="205" spans="1:19" ht="14.5" x14ac:dyDescent="0.35">
      <c r="A205" t="s">
        <v>373</v>
      </c>
      <c r="B205">
        <v>6403.5559270000203</v>
      </c>
      <c r="C205">
        <v>1202.31116</v>
      </c>
      <c r="D205">
        <v>39.788837000000001</v>
      </c>
      <c r="E205">
        <v>123.859572</v>
      </c>
      <c r="F205">
        <v>422.63229000000001</v>
      </c>
      <c r="G205">
        <v>37.071784999999998</v>
      </c>
      <c r="H205">
        <v>3.8023259999999999</v>
      </c>
      <c r="I205">
        <v>39.737268</v>
      </c>
      <c r="J205">
        <v>99.247168000000002</v>
      </c>
      <c r="K205">
        <v>50.472356799934403</v>
      </c>
      <c r="L205">
        <v>11.5626360322</v>
      </c>
      <c r="M205">
        <v>35.993591623199997</v>
      </c>
      <c r="N205">
        <v>311.64905064599901</v>
      </c>
      <c r="O205">
        <v>65.676374306</v>
      </c>
      <c r="P205">
        <v>8.9898393617999997</v>
      </c>
      <c r="Q205">
        <v>127.24667958960001</v>
      </c>
      <c r="R205">
        <v>468.496256544</v>
      </c>
      <c r="S205">
        <v>7483.6427119027503</v>
      </c>
    </row>
    <row r="206" spans="1:19" ht="14.5" x14ac:dyDescent="0.35">
      <c r="A206" t="s">
        <v>375</v>
      </c>
      <c r="B206">
        <v>1306.19966</v>
      </c>
      <c r="C206">
        <v>477.06043799999998</v>
      </c>
      <c r="D206">
        <v>0</v>
      </c>
      <c r="E206">
        <v>20.566815999999999</v>
      </c>
      <c r="F206">
        <v>129.405339</v>
      </c>
      <c r="G206">
        <v>11.782202</v>
      </c>
      <c r="H206">
        <v>1.4887980000000001</v>
      </c>
      <c r="I206">
        <v>11.414151</v>
      </c>
      <c r="J206">
        <v>7.7230280000000002</v>
      </c>
      <c r="K206">
        <v>38.759964713869202</v>
      </c>
      <c r="L206">
        <v>0</v>
      </c>
      <c r="M206">
        <v>5.9767167295999997</v>
      </c>
      <c r="N206">
        <v>95.4234969785998</v>
      </c>
      <c r="O206">
        <v>20.873349063199999</v>
      </c>
      <c r="P206">
        <v>3.5199651113999999</v>
      </c>
      <c r="Q206">
        <v>36.5503943322</v>
      </c>
      <c r="R206">
        <v>36.456553673999998</v>
      </c>
      <c r="S206">
        <v>1543.7601006028699</v>
      </c>
    </row>
    <row r="207" spans="1:19" ht="14.5" x14ac:dyDescent="0.35">
      <c r="A207" t="s">
        <v>376</v>
      </c>
      <c r="B207">
        <v>786.37469799999997</v>
      </c>
      <c r="C207">
        <v>362.27972799999998</v>
      </c>
      <c r="D207">
        <v>0</v>
      </c>
      <c r="E207">
        <v>17.559047</v>
      </c>
      <c r="F207">
        <v>104.21135599999999</v>
      </c>
      <c r="G207">
        <v>19.763411000000001</v>
      </c>
      <c r="H207">
        <v>0</v>
      </c>
      <c r="I207">
        <v>4</v>
      </c>
      <c r="J207">
        <v>7.5666529999999996</v>
      </c>
      <c r="K207">
        <v>37.601999788831698</v>
      </c>
      <c r="L207">
        <v>0</v>
      </c>
      <c r="M207">
        <v>5.1026590582000004</v>
      </c>
      <c r="N207">
        <v>76.845453914399997</v>
      </c>
      <c r="O207">
        <v>35.0128589276</v>
      </c>
      <c r="P207">
        <v>0</v>
      </c>
      <c r="Q207">
        <v>12.8088</v>
      </c>
      <c r="R207">
        <v>35.718385486499997</v>
      </c>
      <c r="S207">
        <v>989.46485517553197</v>
      </c>
    </row>
    <row r="208" spans="1:19" ht="14.5" x14ac:dyDescent="0.35">
      <c r="A208" t="s">
        <v>377</v>
      </c>
      <c r="B208">
        <v>1030.0688909999999</v>
      </c>
      <c r="C208">
        <v>389.81036</v>
      </c>
      <c r="D208">
        <v>2</v>
      </c>
      <c r="E208">
        <v>35.395060999999998</v>
      </c>
      <c r="F208">
        <v>133.060607</v>
      </c>
      <c r="G208">
        <v>8.3096669999999992</v>
      </c>
      <c r="H208">
        <v>0.731707</v>
      </c>
      <c r="I208">
        <v>15.260052999999999</v>
      </c>
      <c r="J208">
        <v>19.299368000000001</v>
      </c>
      <c r="K208">
        <v>33.677227131967797</v>
      </c>
      <c r="L208">
        <v>0.58120000000000005</v>
      </c>
      <c r="M208">
        <v>10.2858047266</v>
      </c>
      <c r="N208">
        <v>98.118891601799803</v>
      </c>
      <c r="O208">
        <v>14.721406057199999</v>
      </c>
      <c r="P208">
        <v>1.7299748601</v>
      </c>
      <c r="Q208">
        <v>48.865741716599999</v>
      </c>
      <c r="R208">
        <v>91.102666643999996</v>
      </c>
      <c r="S208">
        <v>1329.15180373827</v>
      </c>
    </row>
    <row r="209" spans="1:19" ht="14.5" x14ac:dyDescent="0.35">
      <c r="A209" t="s">
        <v>379</v>
      </c>
      <c r="B209">
        <v>879.14401899999996</v>
      </c>
      <c r="C209">
        <v>496.18261999999999</v>
      </c>
      <c r="D209">
        <v>7.8775029999999999</v>
      </c>
      <c r="E209">
        <v>17.903227000000001</v>
      </c>
      <c r="F209">
        <v>124.12292100000001</v>
      </c>
      <c r="G209">
        <v>7.9808459999999997</v>
      </c>
      <c r="H209">
        <v>1</v>
      </c>
      <c r="I209">
        <v>9.7117799999999992</v>
      </c>
      <c r="J209">
        <v>30.722967000000001</v>
      </c>
      <c r="K209">
        <v>64.017436392815299</v>
      </c>
      <c r="L209">
        <v>2.2892023718000001</v>
      </c>
      <c r="M209">
        <v>5.2026777661999999</v>
      </c>
      <c r="N209">
        <v>91.528241945399799</v>
      </c>
      <c r="O209">
        <v>14.1388667736</v>
      </c>
      <c r="P209">
        <v>2.3643000000000001</v>
      </c>
      <c r="Q209">
        <v>31.099061916</v>
      </c>
      <c r="R209">
        <v>145.02776572350001</v>
      </c>
      <c r="S209">
        <v>1234.81157188932</v>
      </c>
    </row>
    <row r="210" spans="1:19" ht="14.5" x14ac:dyDescent="0.35">
      <c r="A210" t="s">
        <v>380</v>
      </c>
      <c r="B210">
        <v>1954.95262</v>
      </c>
      <c r="C210">
        <v>431.96821899999998</v>
      </c>
      <c r="D210">
        <v>2</v>
      </c>
      <c r="E210">
        <v>39.229168000000001</v>
      </c>
      <c r="F210">
        <v>235.57891699999999</v>
      </c>
      <c r="G210">
        <v>22.341619000000001</v>
      </c>
      <c r="H210">
        <v>3.6267610000000001</v>
      </c>
      <c r="I210">
        <v>12.110982999999999</v>
      </c>
      <c r="J210">
        <v>39.059510000000003</v>
      </c>
      <c r="K210">
        <v>21.4611676930169</v>
      </c>
      <c r="L210">
        <v>0.58120000000000005</v>
      </c>
      <c r="M210">
        <v>11.3999962208</v>
      </c>
      <c r="N210">
        <v>173.71589339580001</v>
      </c>
      <c r="O210">
        <v>39.5804122204</v>
      </c>
      <c r="P210">
        <v>8.5747510323</v>
      </c>
      <c r="Q210">
        <v>38.781789762599999</v>
      </c>
      <c r="R210">
        <v>184.38041695499999</v>
      </c>
      <c r="S210">
        <v>2433.42824727991</v>
      </c>
    </row>
    <row r="211" spans="1:19" ht="14.5" x14ac:dyDescent="0.35">
      <c r="A211" t="s">
        <v>381</v>
      </c>
      <c r="B211">
        <v>900.19258100000002</v>
      </c>
      <c r="C211">
        <v>382.93307199999998</v>
      </c>
      <c r="D211">
        <v>1</v>
      </c>
      <c r="E211">
        <v>15.463856</v>
      </c>
      <c r="F211">
        <v>110.021359</v>
      </c>
      <c r="G211">
        <v>9.2400300000000009</v>
      </c>
      <c r="H211">
        <v>2</v>
      </c>
      <c r="I211">
        <v>3.973014</v>
      </c>
      <c r="J211">
        <v>8.7516990000000003</v>
      </c>
      <c r="K211">
        <v>35.808509774225598</v>
      </c>
      <c r="L211">
        <v>0.29060000000000002</v>
      </c>
      <c r="M211">
        <v>4.4937965536000002</v>
      </c>
      <c r="N211">
        <v>81.129750126599902</v>
      </c>
      <c r="O211">
        <v>16.369637147999999</v>
      </c>
      <c r="P211">
        <v>4.7286000000000001</v>
      </c>
      <c r="Q211">
        <v>12.722385430799999</v>
      </c>
      <c r="R211">
        <v>41.312395129499997</v>
      </c>
      <c r="S211">
        <v>1097.0482551627299</v>
      </c>
    </row>
    <row r="212" spans="1:19" ht="14.5" x14ac:dyDescent="0.35">
      <c r="A212" t="s">
        <v>382</v>
      </c>
      <c r="B212">
        <v>1342.1599610000001</v>
      </c>
      <c r="C212">
        <v>675.20951300000002</v>
      </c>
      <c r="D212">
        <v>17.756461999999999</v>
      </c>
      <c r="E212">
        <v>45.756605999999998</v>
      </c>
      <c r="F212">
        <v>121.682655</v>
      </c>
      <c r="G212">
        <v>11.374995</v>
      </c>
      <c r="H212">
        <v>0</v>
      </c>
      <c r="I212">
        <v>13.291990999999999</v>
      </c>
      <c r="J212">
        <v>22.595967999999999</v>
      </c>
      <c r="K212">
        <v>75.764144176446905</v>
      </c>
      <c r="L212">
        <v>5.1600278572000002</v>
      </c>
      <c r="M212">
        <v>13.296869703600001</v>
      </c>
      <c r="N212">
        <v>89.728789796999905</v>
      </c>
      <c r="O212">
        <v>20.151941141999998</v>
      </c>
      <c r="P212">
        <v>0</v>
      </c>
      <c r="Q212">
        <v>42.563613580199998</v>
      </c>
      <c r="R212">
        <v>106.664266944</v>
      </c>
      <c r="S212">
        <v>1695.48961420045</v>
      </c>
    </row>
    <row r="213" spans="1:19" ht="14.5" x14ac:dyDescent="0.35">
      <c r="A213" t="s">
        <v>384</v>
      </c>
      <c r="B213">
        <v>5301.0406629999998</v>
      </c>
      <c r="C213">
        <v>398.43147699999997</v>
      </c>
      <c r="D213">
        <v>54.896208000000001</v>
      </c>
      <c r="E213">
        <v>117.486918</v>
      </c>
      <c r="F213">
        <v>318.64832699999999</v>
      </c>
      <c r="G213">
        <v>36.453370999999997</v>
      </c>
      <c r="H213">
        <v>3</v>
      </c>
      <c r="I213">
        <v>24.462817999999999</v>
      </c>
      <c r="J213">
        <v>91.914331000000004</v>
      </c>
      <c r="K213">
        <v>6.6926431078402802</v>
      </c>
      <c r="L213">
        <v>15.9528380448</v>
      </c>
      <c r="M213">
        <v>34.1416983708</v>
      </c>
      <c r="N213">
        <v>234.97127632980099</v>
      </c>
      <c r="O213">
        <v>64.580792063600001</v>
      </c>
      <c r="P213">
        <v>7.0929000000000002</v>
      </c>
      <c r="Q213">
        <v>78.3348357996</v>
      </c>
      <c r="R213">
        <v>433.88159948549998</v>
      </c>
      <c r="S213">
        <v>6176.6892462019396</v>
      </c>
    </row>
    <row r="214" spans="1:19" ht="14.5" x14ac:dyDescent="0.35">
      <c r="A214" t="s">
        <v>385</v>
      </c>
      <c r="B214">
        <v>836.26112000000001</v>
      </c>
      <c r="C214">
        <v>275.21934800000002</v>
      </c>
      <c r="D214">
        <v>0</v>
      </c>
      <c r="E214">
        <v>18.295453999999999</v>
      </c>
      <c r="F214">
        <v>84.077299999999994</v>
      </c>
      <c r="G214">
        <v>7.9147730000000003</v>
      </c>
      <c r="H214">
        <v>0.39204600000000001</v>
      </c>
      <c r="I214">
        <v>1</v>
      </c>
      <c r="J214">
        <v>9.3352280000000007</v>
      </c>
      <c r="K214">
        <v>20.270497663337</v>
      </c>
      <c r="L214">
        <v>0</v>
      </c>
      <c r="M214">
        <v>5.3166589324000002</v>
      </c>
      <c r="N214">
        <v>61.998601020000002</v>
      </c>
      <c r="O214">
        <v>14.0218118468</v>
      </c>
      <c r="P214">
        <v>0.92691435779999998</v>
      </c>
      <c r="Q214">
        <v>3.2021999999999999</v>
      </c>
      <c r="R214">
        <v>44.066943774000002</v>
      </c>
      <c r="S214">
        <v>986.06474759433695</v>
      </c>
    </row>
    <row r="215" spans="1:19" ht="14.5" x14ac:dyDescent="0.35">
      <c r="A215" t="s">
        <v>386</v>
      </c>
      <c r="B215">
        <v>1587.3795680000001</v>
      </c>
      <c r="C215">
        <v>703.80639900000006</v>
      </c>
      <c r="D215">
        <v>4.4812279999999998</v>
      </c>
      <c r="E215">
        <v>9.1508319999999994</v>
      </c>
      <c r="F215">
        <v>172.001756</v>
      </c>
      <c r="G215">
        <v>4.5978709999999996</v>
      </c>
      <c r="H215">
        <v>0</v>
      </c>
      <c r="I215">
        <v>5.6695279999999997</v>
      </c>
      <c r="J215">
        <v>20.496856999999999</v>
      </c>
      <c r="K215">
        <v>68.269622503214507</v>
      </c>
      <c r="L215">
        <v>1.3022448568</v>
      </c>
      <c r="M215">
        <v>2.6592317792000002</v>
      </c>
      <c r="N215">
        <v>126.83409487439999</v>
      </c>
      <c r="O215">
        <v>8.1455882636000005</v>
      </c>
      <c r="P215">
        <v>0</v>
      </c>
      <c r="Q215">
        <v>18.154962561600001</v>
      </c>
      <c r="R215">
        <v>96.755413468499995</v>
      </c>
      <c r="S215">
        <v>1909.5007263073101</v>
      </c>
    </row>
    <row r="216" spans="1:19" ht="14.5" x14ac:dyDescent="0.35">
      <c r="A216" t="s">
        <v>387</v>
      </c>
      <c r="B216">
        <v>2378.7842409999998</v>
      </c>
      <c r="C216">
        <v>231.82794799999999</v>
      </c>
      <c r="D216">
        <v>28.138985999999999</v>
      </c>
      <c r="E216">
        <v>70.492044000000007</v>
      </c>
      <c r="F216">
        <v>186.471057</v>
      </c>
      <c r="G216">
        <v>1</v>
      </c>
      <c r="H216">
        <v>2.7788210000000002</v>
      </c>
      <c r="I216">
        <v>11.20661</v>
      </c>
      <c r="J216">
        <v>24.992068</v>
      </c>
      <c r="K216">
        <v>4.96995207441896</v>
      </c>
      <c r="L216">
        <v>8.1771893315999993</v>
      </c>
      <c r="M216">
        <v>20.4849879864</v>
      </c>
      <c r="N216">
        <v>137.50375743180001</v>
      </c>
      <c r="O216">
        <v>1.7716000000000001</v>
      </c>
      <c r="P216">
        <v>6.5699664902999997</v>
      </c>
      <c r="Q216">
        <v>35.885806541999997</v>
      </c>
      <c r="R216">
        <v>117.975056994</v>
      </c>
      <c r="S216">
        <v>2712.12255785052</v>
      </c>
    </row>
    <row r="217" spans="1:19" ht="14.5" x14ac:dyDescent="0.35">
      <c r="A217" t="s">
        <v>388</v>
      </c>
      <c r="B217">
        <v>1521.740998</v>
      </c>
      <c r="C217">
        <v>301.63551999999999</v>
      </c>
      <c r="D217">
        <v>36.304217000000001</v>
      </c>
      <c r="E217">
        <v>37.170703000000003</v>
      </c>
      <c r="F217">
        <v>174.50338500000001</v>
      </c>
      <c r="G217">
        <v>15.859956</v>
      </c>
      <c r="H217">
        <v>3</v>
      </c>
      <c r="I217">
        <v>6.6773769999999999</v>
      </c>
      <c r="J217">
        <v>24.873196</v>
      </c>
      <c r="K217">
        <v>13.378623135935401</v>
      </c>
      <c r="L217">
        <v>10.5500054602</v>
      </c>
      <c r="M217">
        <v>10.8018062918</v>
      </c>
      <c r="N217">
        <v>128.67879609900001</v>
      </c>
      <c r="O217">
        <v>28.097498049599999</v>
      </c>
      <c r="P217">
        <v>7.0929000000000002</v>
      </c>
      <c r="Q217">
        <v>21.382296629399999</v>
      </c>
      <c r="R217">
        <v>117.413921718</v>
      </c>
      <c r="S217">
        <v>1859.13684538394</v>
      </c>
    </row>
    <row r="218" spans="1:19" ht="14.5" x14ac:dyDescent="0.35">
      <c r="A218" t="s">
        <v>389</v>
      </c>
      <c r="B218">
        <v>1256.030354</v>
      </c>
      <c r="C218">
        <v>127.05176899999999</v>
      </c>
      <c r="D218">
        <v>3</v>
      </c>
      <c r="E218">
        <v>17.120795000000001</v>
      </c>
      <c r="F218">
        <v>44.224333999999999</v>
      </c>
      <c r="G218">
        <v>5.4716760000000004</v>
      </c>
      <c r="H218">
        <v>0</v>
      </c>
      <c r="I218">
        <v>3</v>
      </c>
      <c r="J218">
        <v>11</v>
      </c>
      <c r="K218">
        <v>2.88972479081042</v>
      </c>
      <c r="L218">
        <v>0.87180000000000002</v>
      </c>
      <c r="M218">
        <v>4.9753030269999998</v>
      </c>
      <c r="N218">
        <v>32.611023891599999</v>
      </c>
      <c r="O218">
        <v>9.6936212015999992</v>
      </c>
      <c r="P218">
        <v>0</v>
      </c>
      <c r="Q218">
        <v>9.6066000000000003</v>
      </c>
      <c r="R218">
        <v>51.9255</v>
      </c>
      <c r="S218">
        <v>1368.6039269110099</v>
      </c>
    </row>
    <row r="219" spans="1:19" ht="14.5" x14ac:dyDescent="0.35">
      <c r="A219" t="s">
        <v>390</v>
      </c>
      <c r="B219">
        <v>1777.885178</v>
      </c>
      <c r="C219">
        <v>452.734283</v>
      </c>
      <c r="D219">
        <v>39.442189999999997</v>
      </c>
      <c r="E219">
        <v>53.087072999999997</v>
      </c>
      <c r="F219">
        <v>132.12654499999999</v>
      </c>
      <c r="G219">
        <v>16.809498999999999</v>
      </c>
      <c r="H219">
        <v>1</v>
      </c>
      <c r="I219">
        <v>13.939025000000001</v>
      </c>
      <c r="J219">
        <v>21.840285999999999</v>
      </c>
      <c r="K219">
        <v>25.7915413022622</v>
      </c>
      <c r="L219">
        <v>11.461900414</v>
      </c>
      <c r="M219">
        <v>15.427103413799999</v>
      </c>
      <c r="N219">
        <v>97.430114282999796</v>
      </c>
      <c r="O219">
        <v>29.779708428399999</v>
      </c>
      <c r="P219">
        <v>2.3643000000000001</v>
      </c>
      <c r="Q219">
        <v>44.635545854999997</v>
      </c>
      <c r="R219">
        <v>103.097070063</v>
      </c>
      <c r="S219">
        <v>2107.8724617594598</v>
      </c>
    </row>
    <row r="220" spans="1:19" ht="14.5" x14ac:dyDescent="0.35">
      <c r="A220" t="s">
        <v>392</v>
      </c>
      <c r="B220">
        <v>903.49278500000003</v>
      </c>
      <c r="C220">
        <v>238.154201</v>
      </c>
      <c r="D220">
        <v>1</v>
      </c>
      <c r="E220">
        <v>10</v>
      </c>
      <c r="F220">
        <v>84.455578000000003</v>
      </c>
      <c r="G220">
        <v>10.147929</v>
      </c>
      <c r="H220">
        <v>2.3139530000000001</v>
      </c>
      <c r="I220">
        <v>2</v>
      </c>
      <c r="J220">
        <v>11.159763</v>
      </c>
      <c r="K220">
        <v>14.208060713207701</v>
      </c>
      <c r="L220">
        <v>0.29060000000000002</v>
      </c>
      <c r="M220">
        <v>2.9060000000000001</v>
      </c>
      <c r="N220">
        <v>62.277543217199998</v>
      </c>
      <c r="O220">
        <v>17.978071016400001</v>
      </c>
      <c r="P220">
        <v>5.4708790779000003</v>
      </c>
      <c r="Q220">
        <v>6.4043999999999999</v>
      </c>
      <c r="R220">
        <v>52.6796612415</v>
      </c>
      <c r="S220">
        <v>1065.7080002662101</v>
      </c>
    </row>
    <row r="221" spans="1:19" ht="14.5" x14ac:dyDescent="0.35">
      <c r="A221" t="s">
        <v>393</v>
      </c>
      <c r="B221">
        <v>466.13408600000002</v>
      </c>
      <c r="C221">
        <v>439.99122899999998</v>
      </c>
      <c r="D221">
        <v>0.57738100000000003</v>
      </c>
      <c r="E221">
        <v>22</v>
      </c>
      <c r="F221">
        <v>49.177405</v>
      </c>
      <c r="G221">
        <v>6.1428570000000002</v>
      </c>
      <c r="H221">
        <v>0</v>
      </c>
      <c r="I221">
        <v>8</v>
      </c>
      <c r="J221">
        <v>12</v>
      </c>
      <c r="K221">
        <v>94.471164431330806</v>
      </c>
      <c r="L221">
        <v>0.1677869186</v>
      </c>
      <c r="M221">
        <v>6.3932000000000002</v>
      </c>
      <c r="N221">
        <v>36.263418446999999</v>
      </c>
      <c r="O221">
        <v>10.882685461199999</v>
      </c>
      <c r="P221">
        <v>0</v>
      </c>
      <c r="Q221">
        <v>25.617599999999999</v>
      </c>
      <c r="R221">
        <v>56.646000000000001</v>
      </c>
      <c r="S221">
        <v>696.57594125813102</v>
      </c>
    </row>
    <row r="222" spans="1:19" ht="14.5" x14ac:dyDescent="0.35">
      <c r="A222" t="s">
        <v>394</v>
      </c>
      <c r="B222">
        <v>667.30686600000104</v>
      </c>
      <c r="C222">
        <v>146.55076399999999</v>
      </c>
      <c r="D222">
        <v>4.8600000000000003</v>
      </c>
      <c r="E222">
        <v>10</v>
      </c>
      <c r="F222">
        <v>57.148024999999997</v>
      </c>
      <c r="G222">
        <v>3.8206190000000002</v>
      </c>
      <c r="H222">
        <v>1</v>
      </c>
      <c r="I222">
        <v>6.3465980000000002</v>
      </c>
      <c r="J222">
        <v>13.143978000000001</v>
      </c>
      <c r="K222">
        <v>7.0905991911535198</v>
      </c>
      <c r="L222">
        <v>1.4123159999999999</v>
      </c>
      <c r="M222">
        <v>2.9060000000000001</v>
      </c>
      <c r="N222">
        <v>42.140953635000002</v>
      </c>
      <c r="O222">
        <v>6.7686086204000002</v>
      </c>
      <c r="P222">
        <v>2.3643000000000001</v>
      </c>
      <c r="Q222">
        <v>20.323076115599999</v>
      </c>
      <c r="R222">
        <v>62.046148148999997</v>
      </c>
      <c r="S222">
        <v>812.35886771115395</v>
      </c>
    </row>
    <row r="223" spans="1:19" ht="14.5" x14ac:dyDescent="0.35">
      <c r="A223" t="s">
        <v>395</v>
      </c>
      <c r="B223">
        <v>1048.4311439999999</v>
      </c>
      <c r="C223">
        <v>245.97369699999999</v>
      </c>
      <c r="D223">
        <v>0</v>
      </c>
      <c r="E223">
        <v>30.720279999999999</v>
      </c>
      <c r="F223">
        <v>83.792384999999996</v>
      </c>
      <c r="G223">
        <v>8</v>
      </c>
      <c r="H223">
        <v>2</v>
      </c>
      <c r="I223">
        <v>8.3054780000000008</v>
      </c>
      <c r="J223">
        <v>11.276795999999999</v>
      </c>
      <c r="K223">
        <v>12.9711816495684</v>
      </c>
      <c r="L223">
        <v>0</v>
      </c>
      <c r="M223">
        <v>8.9273133680000001</v>
      </c>
      <c r="N223">
        <v>61.7885046990001</v>
      </c>
      <c r="O223">
        <v>14.172800000000001</v>
      </c>
      <c r="P223">
        <v>4.7286000000000001</v>
      </c>
      <c r="Q223">
        <v>26.595801651599999</v>
      </c>
      <c r="R223">
        <v>53.232115518000001</v>
      </c>
      <c r="S223">
        <v>1230.84746088617</v>
      </c>
    </row>
    <row r="224" spans="1:19" ht="14.5" x14ac:dyDescent="0.35">
      <c r="A224" t="s">
        <v>396</v>
      </c>
      <c r="B224">
        <v>1702.236813</v>
      </c>
      <c r="C224">
        <v>820.72488399999997</v>
      </c>
      <c r="D224">
        <v>0</v>
      </c>
      <c r="E224">
        <v>54.940036999999997</v>
      </c>
      <c r="F224">
        <v>89.681483</v>
      </c>
      <c r="G224">
        <v>15.293196</v>
      </c>
      <c r="H224">
        <v>0</v>
      </c>
      <c r="I224">
        <v>9.7731820000000003</v>
      </c>
      <c r="J224">
        <v>11.837774</v>
      </c>
      <c r="K224">
        <v>86.930043132893502</v>
      </c>
      <c r="L224">
        <v>0</v>
      </c>
      <c r="M224">
        <v>15.9655747522</v>
      </c>
      <c r="N224">
        <v>66.131125564200005</v>
      </c>
      <c r="O224">
        <v>27.0934260336</v>
      </c>
      <c r="P224">
        <v>0</v>
      </c>
      <c r="Q224">
        <v>31.295683400400002</v>
      </c>
      <c r="R224">
        <v>55.880212167000003</v>
      </c>
      <c r="S224">
        <v>1985.53287805029</v>
      </c>
    </row>
    <row r="225" spans="1:19" ht="14.5" x14ac:dyDescent="0.35">
      <c r="A225" t="s">
        <v>397</v>
      </c>
      <c r="B225">
        <v>2078.2530889999998</v>
      </c>
      <c r="C225">
        <v>957.37615800000106</v>
      </c>
      <c r="D225">
        <v>28.398577</v>
      </c>
      <c r="E225">
        <v>46.550141000000004</v>
      </c>
      <c r="F225">
        <v>169.97822500000001</v>
      </c>
      <c r="G225">
        <v>9.4536359999999995</v>
      </c>
      <c r="H225">
        <v>1</v>
      </c>
      <c r="I225">
        <v>16.400680999999999</v>
      </c>
      <c r="J225">
        <v>21.900399</v>
      </c>
      <c r="K225">
        <v>96.691765758803399</v>
      </c>
      <c r="L225">
        <v>8.2526264762000103</v>
      </c>
      <c r="M225">
        <v>13.5274709746</v>
      </c>
      <c r="N225">
        <v>125.34194311500001</v>
      </c>
      <c r="O225">
        <v>16.748061537600002</v>
      </c>
      <c r="P225">
        <v>2.3643000000000001</v>
      </c>
      <c r="Q225">
        <v>52.518260698200002</v>
      </c>
      <c r="R225">
        <v>103.3808334795</v>
      </c>
      <c r="S225">
        <v>2497.0783510399001</v>
      </c>
    </row>
    <row r="226" spans="1:19" ht="14.5" x14ac:dyDescent="0.35">
      <c r="A226" t="s">
        <v>398</v>
      </c>
      <c r="B226">
        <v>652.28627500000096</v>
      </c>
      <c r="C226">
        <v>636.03579700000205</v>
      </c>
      <c r="D226">
        <v>0</v>
      </c>
      <c r="E226">
        <v>15</v>
      </c>
      <c r="F226">
        <v>67.360359000000003</v>
      </c>
      <c r="G226">
        <v>4.8449090000000004</v>
      </c>
      <c r="H226">
        <v>0</v>
      </c>
      <c r="I226">
        <v>5</v>
      </c>
      <c r="J226">
        <v>5.9771099999999997</v>
      </c>
      <c r="K226">
        <v>136.47447901812299</v>
      </c>
      <c r="L226">
        <v>0</v>
      </c>
      <c r="M226">
        <v>4.359</v>
      </c>
      <c r="N226">
        <v>49.671528726600002</v>
      </c>
      <c r="O226">
        <v>8.5832407843999992</v>
      </c>
      <c r="P226">
        <v>0</v>
      </c>
      <c r="Q226">
        <v>16.010999999999999</v>
      </c>
      <c r="R226">
        <v>28.214947755000001</v>
      </c>
      <c r="S226">
        <v>895.60047128412396</v>
      </c>
    </row>
    <row r="227" spans="1:19" ht="14.5" x14ac:dyDescent="0.35">
      <c r="A227" t="s">
        <v>399</v>
      </c>
      <c r="B227">
        <v>2246.5277310000001</v>
      </c>
      <c r="C227">
        <v>357.07606500000003</v>
      </c>
      <c r="D227">
        <v>8.5144350000000006</v>
      </c>
      <c r="E227">
        <v>29.747536</v>
      </c>
      <c r="F227">
        <v>155.23427599999999</v>
      </c>
      <c r="G227">
        <v>12.838193</v>
      </c>
      <c r="H227">
        <v>2</v>
      </c>
      <c r="I227">
        <v>15.198176</v>
      </c>
      <c r="J227">
        <v>17.958271</v>
      </c>
      <c r="K227">
        <v>12.617103134317301</v>
      </c>
      <c r="L227">
        <v>2.474294811</v>
      </c>
      <c r="M227">
        <v>8.6446339616000003</v>
      </c>
      <c r="N227">
        <v>114.4697551224</v>
      </c>
      <c r="O227">
        <v>22.744142718799999</v>
      </c>
      <c r="P227">
        <v>4.7286000000000001</v>
      </c>
      <c r="Q227">
        <v>48.667599187199997</v>
      </c>
      <c r="R227">
        <v>84.772018255500001</v>
      </c>
      <c r="S227">
        <v>2545.64587819081</v>
      </c>
    </row>
    <row r="228" spans="1:19" ht="14.5" x14ac:dyDescent="0.35">
      <c r="A228" t="s">
        <v>400</v>
      </c>
      <c r="B228">
        <v>901.67195500000003</v>
      </c>
      <c r="C228">
        <v>222.485071</v>
      </c>
      <c r="D228">
        <v>6.9590829999999997</v>
      </c>
      <c r="E228">
        <v>11</v>
      </c>
      <c r="F228">
        <v>100.503112</v>
      </c>
      <c r="G228">
        <v>1</v>
      </c>
      <c r="H228">
        <v>0</v>
      </c>
      <c r="I228">
        <v>9</v>
      </c>
      <c r="J228">
        <v>13.732913999999999</v>
      </c>
      <c r="K228">
        <v>12.1567573970172</v>
      </c>
      <c r="L228">
        <v>2.0223095197999998</v>
      </c>
      <c r="M228">
        <v>3.1966000000000001</v>
      </c>
      <c r="N228">
        <v>74.110994788799999</v>
      </c>
      <c r="O228">
        <v>1.7716000000000001</v>
      </c>
      <c r="P228">
        <v>0</v>
      </c>
      <c r="Q228">
        <v>28.819800000000001</v>
      </c>
      <c r="R228">
        <v>64.826220536999998</v>
      </c>
      <c r="S228">
        <v>1088.57623724262</v>
      </c>
    </row>
    <row r="229" spans="1:19" ht="14.5" x14ac:dyDescent="0.35">
      <c r="A229" t="s">
        <v>401</v>
      </c>
      <c r="B229">
        <v>729.55157899999995</v>
      </c>
      <c r="C229">
        <v>266.386437</v>
      </c>
      <c r="D229">
        <v>0</v>
      </c>
      <c r="E229">
        <v>16.655172</v>
      </c>
      <c r="F229">
        <v>76.561353999999994</v>
      </c>
      <c r="G229">
        <v>1.097702</v>
      </c>
      <c r="H229">
        <v>1</v>
      </c>
      <c r="I229">
        <v>4</v>
      </c>
      <c r="J229">
        <v>11</v>
      </c>
      <c r="K229">
        <v>21.295840650323399</v>
      </c>
      <c r="L229">
        <v>0</v>
      </c>
      <c r="M229">
        <v>4.8399929832000002</v>
      </c>
      <c r="N229">
        <v>56.4563424396001</v>
      </c>
      <c r="O229">
        <v>1.9446888631999999</v>
      </c>
      <c r="P229">
        <v>2.3643000000000001</v>
      </c>
      <c r="Q229">
        <v>12.8088</v>
      </c>
      <c r="R229">
        <v>51.9255</v>
      </c>
      <c r="S229">
        <v>881.18704393632299</v>
      </c>
    </row>
    <row r="230" spans="1:19" ht="14.5" x14ac:dyDescent="0.35">
      <c r="A230" t="s">
        <v>402</v>
      </c>
      <c r="B230">
        <v>846.15187300000002</v>
      </c>
      <c r="C230">
        <v>306.15817500000003</v>
      </c>
      <c r="D230">
        <v>0</v>
      </c>
      <c r="E230">
        <v>16.332650000000001</v>
      </c>
      <c r="F230">
        <v>71.087539000000007</v>
      </c>
      <c r="G230">
        <v>4</v>
      </c>
      <c r="H230">
        <v>1</v>
      </c>
      <c r="I230">
        <v>2</v>
      </c>
      <c r="J230">
        <v>10.390824</v>
      </c>
      <c r="K230">
        <v>24.3589300457236</v>
      </c>
      <c r="L230">
        <v>0</v>
      </c>
      <c r="M230">
        <v>4.7462680900000001</v>
      </c>
      <c r="N230">
        <v>52.419951258600101</v>
      </c>
      <c r="O230">
        <v>7.0864000000000003</v>
      </c>
      <c r="P230">
        <v>2.3643000000000001</v>
      </c>
      <c r="Q230">
        <v>6.4043999999999999</v>
      </c>
      <c r="R230">
        <v>49.049884691999999</v>
      </c>
      <c r="S230">
        <v>992.58200708632398</v>
      </c>
    </row>
    <row r="231" spans="1:19" ht="14.5" x14ac:dyDescent="0.35">
      <c r="A231" t="s">
        <v>403</v>
      </c>
      <c r="B231">
        <v>1660.3881429999999</v>
      </c>
      <c r="C231">
        <v>848.00954100000001</v>
      </c>
      <c r="D231">
        <v>9.6106949999999998</v>
      </c>
      <c r="E231">
        <v>28.399569</v>
      </c>
      <c r="F231">
        <v>162.22711899999999</v>
      </c>
      <c r="G231">
        <v>31.491001000000001</v>
      </c>
      <c r="H231">
        <v>0.96576700000000004</v>
      </c>
      <c r="I231">
        <v>3.9068719999999999</v>
      </c>
      <c r="J231">
        <v>14.042934000000001</v>
      </c>
      <c r="K231">
        <v>97.289286478240797</v>
      </c>
      <c r="L231">
        <v>2.7928679669999998</v>
      </c>
      <c r="M231">
        <v>8.2529147514000005</v>
      </c>
      <c r="N231">
        <v>119.62627755059999</v>
      </c>
      <c r="O231">
        <v>55.789457371600001</v>
      </c>
      <c r="P231">
        <v>2.2833629180999999</v>
      </c>
      <c r="Q231">
        <v>12.510585518399999</v>
      </c>
      <c r="R231">
        <v>66.289669946999993</v>
      </c>
      <c r="S231">
        <v>2025.2225655023401</v>
      </c>
    </row>
    <row r="232" spans="1:19" ht="14.5" x14ac:dyDescent="0.35">
      <c r="A232" t="s">
        <v>404</v>
      </c>
      <c r="B232">
        <v>917.73441100000002</v>
      </c>
      <c r="C232">
        <v>392.857891</v>
      </c>
      <c r="D232">
        <v>5.57</v>
      </c>
      <c r="E232">
        <v>19.249023000000001</v>
      </c>
      <c r="F232">
        <v>100.140809</v>
      </c>
      <c r="G232">
        <v>15.389327</v>
      </c>
      <c r="H232">
        <v>0</v>
      </c>
      <c r="I232">
        <v>4.4591089999999998</v>
      </c>
      <c r="J232">
        <v>9.4870070000000002</v>
      </c>
      <c r="K232">
        <v>37.649899556408499</v>
      </c>
      <c r="L232">
        <v>1.6186419999999999</v>
      </c>
      <c r="M232">
        <v>5.5937660838000003</v>
      </c>
      <c r="N232">
        <v>73.843832556600006</v>
      </c>
      <c r="O232">
        <v>27.263731713199999</v>
      </c>
      <c r="P232">
        <v>0</v>
      </c>
      <c r="Q232">
        <v>14.2789588398</v>
      </c>
      <c r="R232">
        <v>44.783416543500003</v>
      </c>
      <c r="S232">
        <v>1122.76665829331</v>
      </c>
    </row>
    <row r="233" spans="1:19" ht="14.5" x14ac:dyDescent="0.35">
      <c r="A233" t="s">
        <v>405</v>
      </c>
      <c r="B233">
        <v>1590.6783370000001</v>
      </c>
      <c r="C233">
        <v>692.50373999999999</v>
      </c>
      <c r="D233">
        <v>2</v>
      </c>
      <c r="E233">
        <v>17.728119</v>
      </c>
      <c r="F233">
        <v>220.28177700000001</v>
      </c>
      <c r="G233">
        <v>24.885572</v>
      </c>
      <c r="H233">
        <v>2.4804339999999998</v>
      </c>
      <c r="I233">
        <v>3</v>
      </c>
      <c r="J233">
        <v>31.309459</v>
      </c>
      <c r="K233">
        <v>68.138045509009203</v>
      </c>
      <c r="L233">
        <v>0.58120000000000005</v>
      </c>
      <c r="M233">
        <v>5.1517913813999998</v>
      </c>
      <c r="N233">
        <v>162.43578235979999</v>
      </c>
      <c r="O233">
        <v>44.087279355200003</v>
      </c>
      <c r="P233">
        <v>5.8644901061999999</v>
      </c>
      <c r="Q233">
        <v>9.6066000000000003</v>
      </c>
      <c r="R233">
        <v>147.7963012095</v>
      </c>
      <c r="S233">
        <v>2034.33982692111</v>
      </c>
    </row>
    <row r="234" spans="1:19" ht="14.5" x14ac:dyDescent="0.35">
      <c r="A234" t="s">
        <v>406</v>
      </c>
      <c r="B234">
        <v>1097.3654959999999</v>
      </c>
      <c r="C234">
        <v>498.67831100000097</v>
      </c>
      <c r="D234">
        <v>0</v>
      </c>
      <c r="E234">
        <v>27.477985</v>
      </c>
      <c r="F234">
        <v>92.139196999999996</v>
      </c>
      <c r="G234">
        <v>8.649877</v>
      </c>
      <c r="H234">
        <v>0</v>
      </c>
      <c r="I234">
        <v>4</v>
      </c>
      <c r="J234">
        <v>21.855988</v>
      </c>
      <c r="K234">
        <v>50.306892479375598</v>
      </c>
      <c r="L234">
        <v>0</v>
      </c>
      <c r="M234">
        <v>7.9851024410000102</v>
      </c>
      <c r="N234">
        <v>67.943443867799999</v>
      </c>
      <c r="O234">
        <v>15.3241220932</v>
      </c>
      <c r="P234">
        <v>0</v>
      </c>
      <c r="Q234">
        <v>12.8088</v>
      </c>
      <c r="R234">
        <v>103.171191354</v>
      </c>
      <c r="S234">
        <v>1354.90504823538</v>
      </c>
    </row>
    <row r="235" spans="1:19" ht="14.5" x14ac:dyDescent="0.35">
      <c r="A235" t="s">
        <v>407</v>
      </c>
      <c r="B235">
        <v>1423.8171030000001</v>
      </c>
      <c r="C235">
        <v>408.52520800000002</v>
      </c>
      <c r="D235">
        <v>0</v>
      </c>
      <c r="E235">
        <v>30.030531</v>
      </c>
      <c r="F235">
        <v>199.71941000000001</v>
      </c>
      <c r="G235">
        <v>9.0418959999999995</v>
      </c>
      <c r="H235">
        <v>0</v>
      </c>
      <c r="I235">
        <v>8.1375259999999994</v>
      </c>
      <c r="J235">
        <v>21.482433</v>
      </c>
      <c r="K235">
        <v>26.150828843977401</v>
      </c>
      <c r="L235">
        <v>0</v>
      </c>
      <c r="M235">
        <v>8.7268723086000008</v>
      </c>
      <c r="N235">
        <v>147.273092934</v>
      </c>
      <c r="O235">
        <v>16.018622953600001</v>
      </c>
      <c r="P235">
        <v>0</v>
      </c>
      <c r="Q235">
        <v>26.057985757200001</v>
      </c>
      <c r="R235">
        <v>101.4078249765</v>
      </c>
      <c r="S235">
        <v>1749.45233077388</v>
      </c>
    </row>
    <row r="236" spans="1:19" ht="14.5" x14ac:dyDescent="0.35">
      <c r="A236" t="s">
        <v>408</v>
      </c>
      <c r="B236">
        <v>888.92404299999998</v>
      </c>
      <c r="C236">
        <v>860.44270200000005</v>
      </c>
      <c r="D236">
        <v>0</v>
      </c>
      <c r="E236">
        <v>30.527273000000001</v>
      </c>
      <c r="F236">
        <v>153.47986700000001</v>
      </c>
      <c r="G236">
        <v>9.9140289999999993</v>
      </c>
      <c r="H236">
        <v>2</v>
      </c>
      <c r="I236">
        <v>6.2456310000000004</v>
      </c>
      <c r="J236">
        <v>10.321681</v>
      </c>
      <c r="K236">
        <v>184.74691909001501</v>
      </c>
      <c r="L236">
        <v>0</v>
      </c>
      <c r="M236">
        <v>8.8712255338000006</v>
      </c>
      <c r="N236">
        <v>113.17605392580001</v>
      </c>
      <c r="O236">
        <v>17.563693776400001</v>
      </c>
      <c r="P236">
        <v>4.7286000000000001</v>
      </c>
      <c r="Q236">
        <v>19.9997595882</v>
      </c>
      <c r="R236">
        <v>48.723495160500001</v>
      </c>
      <c r="S236">
        <v>1286.73379007471</v>
      </c>
    </row>
    <row r="237" spans="1:19" ht="14.5" x14ac:dyDescent="0.35">
      <c r="A237" t="s">
        <v>409</v>
      </c>
      <c r="B237">
        <v>733.47140000000002</v>
      </c>
      <c r="C237">
        <v>703.90864299999998</v>
      </c>
      <c r="D237">
        <v>0</v>
      </c>
      <c r="E237">
        <v>14.349909999999999</v>
      </c>
      <c r="F237">
        <v>106.56715199999999</v>
      </c>
      <c r="G237">
        <v>5.3629899999999999</v>
      </c>
      <c r="H237">
        <v>1</v>
      </c>
      <c r="I237">
        <v>6</v>
      </c>
      <c r="J237">
        <v>17.199767000000001</v>
      </c>
      <c r="K237">
        <v>151.13726086909699</v>
      </c>
      <c r="L237">
        <v>0</v>
      </c>
      <c r="M237">
        <v>4.1700838459999998</v>
      </c>
      <c r="N237">
        <v>78.582617884800001</v>
      </c>
      <c r="O237">
        <v>9.5010730839999997</v>
      </c>
      <c r="P237">
        <v>2.3643000000000001</v>
      </c>
      <c r="Q237">
        <v>19.213200000000001</v>
      </c>
      <c r="R237">
        <v>81.191500123500006</v>
      </c>
      <c r="S237">
        <v>1079.6314358074001</v>
      </c>
    </row>
    <row r="238" spans="1:19" ht="14.5" x14ac:dyDescent="0.35">
      <c r="A238" t="s">
        <v>410</v>
      </c>
      <c r="B238">
        <v>823.76672399999995</v>
      </c>
      <c r="C238">
        <v>53.131819</v>
      </c>
      <c r="D238">
        <v>0.43515799999999999</v>
      </c>
      <c r="E238">
        <v>11.863220999999999</v>
      </c>
      <c r="F238">
        <v>48.415821999999999</v>
      </c>
      <c r="G238">
        <v>2</v>
      </c>
      <c r="H238">
        <v>0</v>
      </c>
      <c r="I238">
        <v>9.1296149999999994</v>
      </c>
      <c r="J238">
        <v>3.976308</v>
      </c>
      <c r="K238">
        <v>0.75177268038817602</v>
      </c>
      <c r="L238">
        <v>0.12645691479999999</v>
      </c>
      <c r="M238">
        <v>3.4474520225999998</v>
      </c>
      <c r="N238">
        <v>35.701827142799999</v>
      </c>
      <c r="O238">
        <v>3.5432000000000001</v>
      </c>
      <c r="P238">
        <v>0</v>
      </c>
      <c r="Q238">
        <v>29.234853153</v>
      </c>
      <c r="R238">
        <v>18.770161913999999</v>
      </c>
      <c r="S238">
        <v>915.34244782758799</v>
      </c>
    </row>
    <row r="239" spans="1:19" ht="14.5" x14ac:dyDescent="0.35">
      <c r="A239" t="s">
        <v>411</v>
      </c>
      <c r="B239">
        <v>784.31223600000101</v>
      </c>
      <c r="C239">
        <v>39.619929999999997</v>
      </c>
      <c r="D239">
        <v>2.802111</v>
      </c>
      <c r="E239">
        <v>6.2954090000000003</v>
      </c>
      <c r="F239">
        <v>43.291696999999999</v>
      </c>
      <c r="G239">
        <v>3</v>
      </c>
      <c r="H239">
        <v>0</v>
      </c>
      <c r="I239">
        <v>3.4904480000000002</v>
      </c>
      <c r="J239">
        <v>7.5159229999999999</v>
      </c>
      <c r="K239">
        <v>0.45142053190550202</v>
      </c>
      <c r="L239">
        <v>0.81429345659999997</v>
      </c>
      <c r="M239">
        <v>1.8294458553999999</v>
      </c>
      <c r="N239">
        <v>31.9232973678</v>
      </c>
      <c r="O239">
        <v>5.3148</v>
      </c>
      <c r="P239">
        <v>0</v>
      </c>
      <c r="Q239">
        <v>11.1771125856</v>
      </c>
      <c r="R239">
        <v>35.478914521500002</v>
      </c>
      <c r="S239">
        <v>871.30152031880596</v>
      </c>
    </row>
    <row r="240" spans="1:19" ht="14.5" x14ac:dyDescent="0.35">
      <c r="A240" t="s">
        <v>412</v>
      </c>
      <c r="B240">
        <v>371.231019</v>
      </c>
      <c r="C240">
        <v>47.132784999999998</v>
      </c>
      <c r="D240">
        <v>2.1278670000000002</v>
      </c>
      <c r="E240">
        <v>11</v>
      </c>
      <c r="F240">
        <v>23.023605</v>
      </c>
      <c r="G240">
        <v>1</v>
      </c>
      <c r="H240">
        <v>0</v>
      </c>
      <c r="I240">
        <v>1</v>
      </c>
      <c r="J240">
        <v>4</v>
      </c>
      <c r="K240">
        <v>1.33938513939751</v>
      </c>
      <c r="L240">
        <v>0.61835815019999996</v>
      </c>
      <c r="M240">
        <v>3.1966000000000001</v>
      </c>
      <c r="N240">
        <v>16.977606327</v>
      </c>
      <c r="O240">
        <v>1.7716000000000001</v>
      </c>
      <c r="P240">
        <v>0</v>
      </c>
      <c r="Q240">
        <v>3.2021999999999999</v>
      </c>
      <c r="R240">
        <v>18.882000000000001</v>
      </c>
      <c r="S240">
        <v>417.21876861659803</v>
      </c>
    </row>
    <row r="241" spans="1:19" ht="14.5" x14ac:dyDescent="0.35">
      <c r="A241" t="s">
        <v>413</v>
      </c>
      <c r="B241">
        <v>491.16504900000001</v>
      </c>
      <c r="C241">
        <v>57.752285000000001</v>
      </c>
      <c r="D241">
        <v>0</v>
      </c>
      <c r="E241">
        <v>19.995849</v>
      </c>
      <c r="F241">
        <v>36.950181999999998</v>
      </c>
      <c r="G241">
        <v>1</v>
      </c>
      <c r="H241">
        <v>0</v>
      </c>
      <c r="I241">
        <v>4.7042960000000003</v>
      </c>
      <c r="J241">
        <v>9</v>
      </c>
      <c r="K241">
        <v>1.4832751746471</v>
      </c>
      <c r="L241">
        <v>0</v>
      </c>
      <c r="M241">
        <v>5.8107937194000003</v>
      </c>
      <c r="N241">
        <v>27.247064206800001</v>
      </c>
      <c r="O241">
        <v>1.7716000000000001</v>
      </c>
      <c r="P241">
        <v>0</v>
      </c>
      <c r="Q241">
        <v>15.0640966512</v>
      </c>
      <c r="R241">
        <v>42.484499999999997</v>
      </c>
      <c r="S241">
        <v>585.02637875204698</v>
      </c>
    </row>
    <row r="242" spans="1:19" ht="14.5" x14ac:dyDescent="0.35">
      <c r="A242" t="s">
        <v>414</v>
      </c>
      <c r="B242">
        <v>1561.7261549999901</v>
      </c>
      <c r="C242">
        <v>387.284648</v>
      </c>
      <c r="D242">
        <v>9.5291990000000002</v>
      </c>
      <c r="E242">
        <v>35.441651</v>
      </c>
      <c r="F242">
        <v>118.522469</v>
      </c>
      <c r="G242">
        <v>16.535264000000002</v>
      </c>
      <c r="H242">
        <v>2</v>
      </c>
      <c r="I242">
        <v>6.0770169999999997</v>
      </c>
      <c r="J242">
        <v>24.064539</v>
      </c>
      <c r="K242">
        <v>21.530495831438401</v>
      </c>
      <c r="L242">
        <v>2.7691852294000001</v>
      </c>
      <c r="M242">
        <v>10.299343780599999</v>
      </c>
      <c r="N242">
        <v>87.398468640599901</v>
      </c>
      <c r="O242">
        <v>29.293873702399999</v>
      </c>
      <c r="P242">
        <v>4.7286000000000001</v>
      </c>
      <c r="Q242">
        <v>19.459823837399998</v>
      </c>
      <c r="R242">
        <v>113.59665634949999</v>
      </c>
      <c r="S242">
        <v>1850.8026023713301</v>
      </c>
    </row>
    <row r="243" spans="1:19" ht="14.5" x14ac:dyDescent="0.35">
      <c r="A243" t="s">
        <v>415</v>
      </c>
      <c r="B243">
        <v>722.79842500000098</v>
      </c>
      <c r="C243">
        <v>179.62377900000001</v>
      </c>
      <c r="D243">
        <v>0</v>
      </c>
      <c r="E243">
        <v>14.871422000000001</v>
      </c>
      <c r="F243">
        <v>98.061469000000002</v>
      </c>
      <c r="G243">
        <v>2.2282350000000002</v>
      </c>
      <c r="H243">
        <v>0</v>
      </c>
      <c r="I243">
        <v>2</v>
      </c>
      <c r="J243">
        <v>2.935711</v>
      </c>
      <c r="K243">
        <v>9.8243581037491499</v>
      </c>
      <c r="L243">
        <v>0</v>
      </c>
      <c r="M243">
        <v>4.3216352332000003</v>
      </c>
      <c r="N243">
        <v>72.310527240599995</v>
      </c>
      <c r="O243">
        <v>3.947541126</v>
      </c>
      <c r="P243">
        <v>0</v>
      </c>
      <c r="Q243">
        <v>6.4043999999999999</v>
      </c>
      <c r="R243">
        <v>13.8580237755</v>
      </c>
      <c r="S243">
        <v>833.46491047904999</v>
      </c>
    </row>
    <row r="244" spans="1:19" ht="14.5" x14ac:dyDescent="0.35">
      <c r="A244" t="s">
        <v>416</v>
      </c>
      <c r="B244">
        <v>1407.4364909999999</v>
      </c>
      <c r="C244">
        <v>429.27444400000002</v>
      </c>
      <c r="D244">
        <v>1</v>
      </c>
      <c r="E244">
        <v>39.131363999999998</v>
      </c>
      <c r="F244">
        <v>137.01080300000001</v>
      </c>
      <c r="G244">
        <v>4.8573769999999996</v>
      </c>
      <c r="H244">
        <v>1.701643</v>
      </c>
      <c r="I244">
        <v>12</v>
      </c>
      <c r="J244">
        <v>22.511628000000002</v>
      </c>
      <c r="K244">
        <v>29.442347996108499</v>
      </c>
      <c r="L244">
        <v>0.29060000000000002</v>
      </c>
      <c r="M244">
        <v>11.3715743784</v>
      </c>
      <c r="N244">
        <v>101.0317661322</v>
      </c>
      <c r="O244">
        <v>8.6053290931999999</v>
      </c>
      <c r="P244">
        <v>4.0231945448999999</v>
      </c>
      <c r="Q244">
        <v>38.426400000000001</v>
      </c>
      <c r="R244">
        <v>106.266139974</v>
      </c>
      <c r="S244">
        <v>1706.8938431188101</v>
      </c>
    </row>
    <row r="245" spans="1:19" ht="14.5" x14ac:dyDescent="0.35">
      <c r="A245" t="s">
        <v>417</v>
      </c>
      <c r="B245">
        <v>1112.1350620000001</v>
      </c>
      <c r="C245">
        <v>506.76192099999997</v>
      </c>
      <c r="D245">
        <v>0</v>
      </c>
      <c r="E245">
        <v>33.708818000000001</v>
      </c>
      <c r="F245">
        <v>84.656726000000006</v>
      </c>
      <c r="G245">
        <v>4.6386520000000004</v>
      </c>
      <c r="H245">
        <v>4</v>
      </c>
      <c r="I245">
        <v>4</v>
      </c>
      <c r="J245">
        <v>8.8680909999999997</v>
      </c>
      <c r="K245">
        <v>50.825461894368203</v>
      </c>
      <c r="L245">
        <v>0</v>
      </c>
      <c r="M245">
        <v>9.7957825108000005</v>
      </c>
      <c r="N245">
        <v>62.425869752399997</v>
      </c>
      <c r="O245">
        <v>8.2178358831999994</v>
      </c>
      <c r="P245">
        <v>9.4572000000000003</v>
      </c>
      <c r="Q245">
        <v>12.8088</v>
      </c>
      <c r="R245">
        <v>41.861823565500003</v>
      </c>
      <c r="S245">
        <v>1307.5278356062699</v>
      </c>
    </row>
    <row r="246" spans="1:19" ht="14.5" x14ac:dyDescent="0.35">
      <c r="A246" t="s">
        <v>418</v>
      </c>
      <c r="B246">
        <v>733.97270100000003</v>
      </c>
      <c r="C246">
        <v>229.80632499999999</v>
      </c>
      <c r="D246">
        <v>0</v>
      </c>
      <c r="E246">
        <v>17.677768</v>
      </c>
      <c r="F246">
        <v>73.260232999999999</v>
      </c>
      <c r="G246">
        <v>2</v>
      </c>
      <c r="H246">
        <v>1</v>
      </c>
      <c r="I246">
        <v>4.7720950000000002</v>
      </c>
      <c r="J246">
        <v>3.7371210000000001</v>
      </c>
      <c r="K246">
        <v>15.904222639174201</v>
      </c>
      <c r="L246">
        <v>0</v>
      </c>
      <c r="M246">
        <v>5.1371593808</v>
      </c>
      <c r="N246">
        <v>54.0220958142</v>
      </c>
      <c r="O246">
        <v>3.5432000000000001</v>
      </c>
      <c r="P246">
        <v>2.3643000000000001</v>
      </c>
      <c r="Q246">
        <v>15.281202608999999</v>
      </c>
      <c r="R246">
        <v>17.641079680499999</v>
      </c>
      <c r="S246">
        <v>847.86596112367397</v>
      </c>
    </row>
    <row r="247" spans="1:19" ht="14.5" x14ac:dyDescent="0.35">
      <c r="A247" t="s">
        <v>419</v>
      </c>
      <c r="B247">
        <v>2686.0775319999998</v>
      </c>
      <c r="C247">
        <v>1353.2318359999999</v>
      </c>
      <c r="D247">
        <v>0</v>
      </c>
      <c r="E247">
        <v>32.228448</v>
      </c>
      <c r="F247">
        <v>323.184911</v>
      </c>
      <c r="G247">
        <v>15.314997</v>
      </c>
      <c r="H247">
        <v>0</v>
      </c>
      <c r="I247">
        <v>17.268643999999998</v>
      </c>
      <c r="J247">
        <v>30.811001000000001</v>
      </c>
      <c r="K247">
        <v>150.14223119516299</v>
      </c>
      <c r="L247">
        <v>0</v>
      </c>
      <c r="M247">
        <v>9.3655869888000005</v>
      </c>
      <c r="N247">
        <v>238.316553371401</v>
      </c>
      <c r="O247">
        <v>27.132048685200001</v>
      </c>
      <c r="P247">
        <v>0</v>
      </c>
      <c r="Q247">
        <v>55.297651816799998</v>
      </c>
      <c r="R247">
        <v>145.4433302205</v>
      </c>
      <c r="S247">
        <v>3311.7749342778602</v>
      </c>
    </row>
    <row r="248" spans="1:19" ht="14.5" x14ac:dyDescent="0.35">
      <c r="A248" t="s">
        <v>420</v>
      </c>
      <c r="B248">
        <v>683.439860000002</v>
      </c>
      <c r="C248">
        <v>395.600084000001</v>
      </c>
      <c r="D248">
        <v>0.72</v>
      </c>
      <c r="E248">
        <v>23.936699999999998</v>
      </c>
      <c r="F248">
        <v>87.585993999999999</v>
      </c>
      <c r="G248">
        <v>10.388318</v>
      </c>
      <c r="H248">
        <v>0</v>
      </c>
      <c r="I248">
        <v>5.44</v>
      </c>
      <c r="J248">
        <v>6.14358</v>
      </c>
      <c r="K248">
        <v>50.754516109159901</v>
      </c>
      <c r="L248">
        <v>0.209232</v>
      </c>
      <c r="M248">
        <v>6.9560050200000001</v>
      </c>
      <c r="N248">
        <v>64.585911975600098</v>
      </c>
      <c r="O248">
        <v>18.403944168799999</v>
      </c>
      <c r="P248">
        <v>0</v>
      </c>
      <c r="Q248">
        <v>17.419968000000001</v>
      </c>
      <c r="R248">
        <v>29.000769389999999</v>
      </c>
      <c r="S248">
        <v>870.77020666356202</v>
      </c>
    </row>
    <row r="249" spans="1:19" ht="14.5" x14ac:dyDescent="0.35">
      <c r="A249" t="s">
        <v>421</v>
      </c>
      <c r="B249">
        <v>3442.2264599999799</v>
      </c>
      <c r="C249">
        <v>1347.65755299999</v>
      </c>
      <c r="D249">
        <v>23.653283999999999</v>
      </c>
      <c r="E249">
        <v>82.226669999999999</v>
      </c>
      <c r="F249">
        <v>362.75104499999998</v>
      </c>
      <c r="G249">
        <v>36.278979999999997</v>
      </c>
      <c r="H249">
        <v>6</v>
      </c>
      <c r="I249">
        <v>38.149732999999998</v>
      </c>
      <c r="J249">
        <v>68.870410000000007</v>
      </c>
      <c r="K249">
        <v>119.798435641132</v>
      </c>
      <c r="L249">
        <v>6.8736443304000003</v>
      </c>
      <c r="M249">
        <v>23.895070302000001</v>
      </c>
      <c r="N249">
        <v>267.49262058300098</v>
      </c>
      <c r="O249">
        <v>64.271840968000006</v>
      </c>
      <c r="P249">
        <v>14.1858</v>
      </c>
      <c r="Q249">
        <v>122.1630750126</v>
      </c>
      <c r="R249">
        <v>325.102770405</v>
      </c>
      <c r="S249">
        <v>4386.0097172421201</v>
      </c>
    </row>
    <row r="250" spans="1:19" ht="14.5" x14ac:dyDescent="0.35">
      <c r="A250" t="s">
        <v>422</v>
      </c>
      <c r="B250">
        <v>8897.9377520000198</v>
      </c>
      <c r="C250">
        <v>3010.1692069999899</v>
      </c>
      <c r="D250">
        <v>916.83854300000098</v>
      </c>
      <c r="E250">
        <v>183.835228</v>
      </c>
      <c r="F250">
        <v>957.36719000000096</v>
      </c>
      <c r="G250">
        <v>75.744387000000003</v>
      </c>
      <c r="H250">
        <v>4.5463149999999999</v>
      </c>
      <c r="I250">
        <v>49.498130000000003</v>
      </c>
      <c r="J250">
        <v>163.581129</v>
      </c>
      <c r="K250">
        <v>226.97892946016901</v>
      </c>
      <c r="L250">
        <v>266.43328059580199</v>
      </c>
      <c r="M250">
        <v>53.4225172567999</v>
      </c>
      <c r="N250">
        <v>705.96256590599205</v>
      </c>
      <c r="O250">
        <v>134.18875600920001</v>
      </c>
      <c r="P250">
        <v>10.748852554500001</v>
      </c>
      <c r="Q250">
        <v>158.50291188599999</v>
      </c>
      <c r="R250">
        <v>772.18471944450096</v>
      </c>
      <c r="S250">
        <v>11226.360285113</v>
      </c>
    </row>
    <row r="251" spans="1:19" ht="14.5" x14ac:dyDescent="0.35">
      <c r="A251" t="s">
        <v>423</v>
      </c>
      <c r="B251">
        <v>16365.382988000099</v>
      </c>
      <c r="C251">
        <v>2918.6858779999902</v>
      </c>
      <c r="D251">
        <v>1232.65957</v>
      </c>
      <c r="E251">
        <v>210.90179499999999</v>
      </c>
      <c r="F251">
        <v>993.77936599999998</v>
      </c>
      <c r="G251">
        <v>90.603838999999994</v>
      </c>
      <c r="H251">
        <v>11.625420999999999</v>
      </c>
      <c r="I251">
        <v>89.363568000000001</v>
      </c>
      <c r="J251">
        <v>250.93016900000001</v>
      </c>
      <c r="K251">
        <v>115.501566006323</v>
      </c>
      <c r="L251">
        <v>358.21087104200001</v>
      </c>
      <c r="M251">
        <v>61.288061626999799</v>
      </c>
      <c r="N251">
        <v>732.81290448839104</v>
      </c>
      <c r="O251">
        <v>160.5137611724</v>
      </c>
      <c r="P251">
        <v>27.485982870299999</v>
      </c>
      <c r="Q251">
        <v>286.16001744959999</v>
      </c>
      <c r="R251">
        <v>1184.5158627645001</v>
      </c>
      <c r="S251">
        <v>19291.872015420598</v>
      </c>
    </row>
    <row r="252" spans="1:19" ht="14.5" x14ac:dyDescent="0.35">
      <c r="A252" t="s">
        <v>424</v>
      </c>
      <c r="B252">
        <v>1454.3847880000001</v>
      </c>
      <c r="C252">
        <v>485.83344699999998</v>
      </c>
      <c r="D252">
        <v>9.1860269999999993</v>
      </c>
      <c r="E252">
        <v>42.667749999999998</v>
      </c>
      <c r="F252">
        <v>129.704035</v>
      </c>
      <c r="G252">
        <v>3.1172970000000002</v>
      </c>
      <c r="H252">
        <v>2.6627130000000001</v>
      </c>
      <c r="I252">
        <v>14.335141999999999</v>
      </c>
      <c r="J252">
        <v>21.689778</v>
      </c>
      <c r="K252">
        <v>36.005378968628101</v>
      </c>
      <c r="L252">
        <v>2.6694594461999999</v>
      </c>
      <c r="M252">
        <v>12.39924815</v>
      </c>
      <c r="N252">
        <v>95.643755408999894</v>
      </c>
      <c r="O252">
        <v>5.5226033652000002</v>
      </c>
      <c r="P252">
        <v>6.2954523459000002</v>
      </c>
      <c r="Q252">
        <v>45.9039917124</v>
      </c>
      <c r="R252">
        <v>102.386597049</v>
      </c>
      <c r="S252">
        <v>1761.21127444633</v>
      </c>
    </row>
    <row r="253" spans="1:19" ht="14.5" x14ac:dyDescent="0.35">
      <c r="A253" t="s">
        <v>425</v>
      </c>
      <c r="B253">
        <v>619.91710499999999</v>
      </c>
      <c r="C253">
        <v>597.61764500000004</v>
      </c>
      <c r="D253">
        <v>5.2210070000000002</v>
      </c>
      <c r="E253">
        <v>23.695423999999999</v>
      </c>
      <c r="F253">
        <v>82.667759000000004</v>
      </c>
      <c r="G253">
        <v>6.4060649999999999</v>
      </c>
      <c r="H253">
        <v>1</v>
      </c>
      <c r="I253">
        <v>2.8992239999999998</v>
      </c>
      <c r="J253">
        <v>9.8103049999999996</v>
      </c>
      <c r="K253">
        <v>127.779279750467</v>
      </c>
      <c r="L253">
        <v>1.5172246342</v>
      </c>
      <c r="M253">
        <v>6.8858902143999998</v>
      </c>
      <c r="N253">
        <v>60.959205486600098</v>
      </c>
      <c r="O253">
        <v>11.348984754</v>
      </c>
      <c r="P253">
        <v>2.3643000000000001</v>
      </c>
      <c r="Q253">
        <v>9.2838950927999999</v>
      </c>
      <c r="R253">
        <v>46.309544752500003</v>
      </c>
      <c r="S253">
        <v>886.36542968496701</v>
      </c>
    </row>
    <row r="254" spans="1:19" ht="14.5" x14ac:dyDescent="0.35">
      <c r="A254" t="s">
        <v>426</v>
      </c>
      <c r="B254">
        <v>2586.4199429999999</v>
      </c>
      <c r="C254">
        <v>652.38896399999999</v>
      </c>
      <c r="D254">
        <v>7.9296449999999998</v>
      </c>
      <c r="E254">
        <v>44.557180000000002</v>
      </c>
      <c r="F254">
        <v>258.74998799999997</v>
      </c>
      <c r="G254">
        <v>9.8762889999999999</v>
      </c>
      <c r="H254">
        <v>3.5631309999999998</v>
      </c>
      <c r="I254">
        <v>13.875634</v>
      </c>
      <c r="J254">
        <v>22.717487999999999</v>
      </c>
      <c r="K254">
        <v>36.577836289524598</v>
      </c>
      <c r="L254">
        <v>2.304354837</v>
      </c>
      <c r="M254">
        <v>12.948316508</v>
      </c>
      <c r="N254">
        <v>190.80224115120001</v>
      </c>
      <c r="O254">
        <v>17.496833592400002</v>
      </c>
      <c r="P254">
        <v>8.4243106233000002</v>
      </c>
      <c r="Q254">
        <v>44.432555194800003</v>
      </c>
      <c r="R254">
        <v>107.237902104</v>
      </c>
      <c r="S254">
        <v>3006.6442933002199</v>
      </c>
    </row>
    <row r="255" spans="1:19" ht="14.5" x14ac:dyDescent="0.35">
      <c r="A255" t="s">
        <v>427</v>
      </c>
      <c r="B255">
        <v>2822.1913320000099</v>
      </c>
      <c r="C255">
        <v>731.495273</v>
      </c>
      <c r="D255">
        <v>26.953710000000001</v>
      </c>
      <c r="E255">
        <v>62.585096999999998</v>
      </c>
      <c r="F255">
        <v>199.373615</v>
      </c>
      <c r="G255">
        <v>21.770271000000001</v>
      </c>
      <c r="H255">
        <v>4</v>
      </c>
      <c r="I255">
        <v>22.439176</v>
      </c>
      <c r="J255">
        <v>33.354430999999998</v>
      </c>
      <c r="K255">
        <v>42.164197979445802</v>
      </c>
      <c r="L255">
        <v>7.8327481260000003</v>
      </c>
      <c r="M255">
        <v>18.1872291882</v>
      </c>
      <c r="N255">
        <v>147.018103701</v>
      </c>
      <c r="O255">
        <v>38.568212103599997</v>
      </c>
      <c r="P255">
        <v>9.4572000000000003</v>
      </c>
      <c r="Q255">
        <v>71.854729387199995</v>
      </c>
      <c r="R255">
        <v>157.44959153549999</v>
      </c>
      <c r="S255">
        <v>3314.7233440209502</v>
      </c>
    </row>
    <row r="256" spans="1:19" ht="14.5" x14ac:dyDescent="0.35">
      <c r="A256" t="s">
        <v>428</v>
      </c>
      <c r="B256">
        <v>614.58596999999997</v>
      </c>
      <c r="C256">
        <v>308.53614700000003</v>
      </c>
      <c r="D256">
        <v>0</v>
      </c>
      <c r="E256">
        <v>13</v>
      </c>
      <c r="F256">
        <v>61.256335999999997</v>
      </c>
      <c r="G256">
        <v>4</v>
      </c>
      <c r="H256">
        <v>2</v>
      </c>
      <c r="I256">
        <v>1</v>
      </c>
      <c r="J256">
        <v>12.789156</v>
      </c>
      <c r="K256">
        <v>34.3434674553272</v>
      </c>
      <c r="L256">
        <v>0</v>
      </c>
      <c r="M256">
        <v>3.7778</v>
      </c>
      <c r="N256">
        <v>45.170422166400002</v>
      </c>
      <c r="O256">
        <v>7.0864000000000003</v>
      </c>
      <c r="P256">
        <v>4.7286000000000001</v>
      </c>
      <c r="Q256">
        <v>3.2021999999999999</v>
      </c>
      <c r="R256">
        <v>60.371210898000001</v>
      </c>
      <c r="S256">
        <v>773.26607051972701</v>
      </c>
    </row>
    <row r="257" spans="1:19" ht="14.5" x14ac:dyDescent="0.35">
      <c r="A257" t="s">
        <v>429</v>
      </c>
      <c r="B257">
        <v>1556.7269880000099</v>
      </c>
      <c r="C257">
        <v>381.62318199999999</v>
      </c>
      <c r="D257">
        <v>3.266721</v>
      </c>
      <c r="E257">
        <v>39.030875999999999</v>
      </c>
      <c r="F257">
        <v>176.811623</v>
      </c>
      <c r="G257">
        <v>14.124693000000001</v>
      </c>
      <c r="H257">
        <v>0.925373</v>
      </c>
      <c r="I257">
        <v>18.895177</v>
      </c>
      <c r="J257">
        <v>25.158125999999999</v>
      </c>
      <c r="K257">
        <v>20.986009259506801</v>
      </c>
      <c r="L257">
        <v>0.9493091226</v>
      </c>
      <c r="M257">
        <v>11.3423725656</v>
      </c>
      <c r="N257">
        <v>130.38089080020001</v>
      </c>
      <c r="O257">
        <v>25.023306118800001</v>
      </c>
      <c r="P257">
        <v>2.1878593838999998</v>
      </c>
      <c r="Q257">
        <v>60.506135789399998</v>
      </c>
      <c r="R257">
        <v>118.758933783</v>
      </c>
      <c r="S257">
        <v>1926.8618048230101</v>
      </c>
    </row>
    <row r="258" spans="1:19" ht="14.5" x14ac:dyDescent="0.35">
      <c r="A258" t="s">
        <v>430</v>
      </c>
      <c r="B258">
        <v>772.91722200000197</v>
      </c>
      <c r="C258">
        <v>311.49501199999997</v>
      </c>
      <c r="D258">
        <v>0</v>
      </c>
      <c r="E258">
        <v>19.068532000000001</v>
      </c>
      <c r="F258">
        <v>93.432456000000002</v>
      </c>
      <c r="G258">
        <v>4.3785429999999996</v>
      </c>
      <c r="H258">
        <v>0</v>
      </c>
      <c r="I258">
        <v>3.964928</v>
      </c>
      <c r="J258">
        <v>14.019144000000001</v>
      </c>
      <c r="K258">
        <v>27.9752976868605</v>
      </c>
      <c r="L258">
        <v>0</v>
      </c>
      <c r="M258">
        <v>5.5413153992000002</v>
      </c>
      <c r="N258">
        <v>68.897093054400003</v>
      </c>
      <c r="O258">
        <v>7.7570267788000002</v>
      </c>
      <c r="P258">
        <v>0</v>
      </c>
      <c r="Q258">
        <v>12.6964924416</v>
      </c>
      <c r="R258">
        <v>66.177369252000005</v>
      </c>
      <c r="S258">
        <v>961.961816612863</v>
      </c>
    </row>
    <row r="259" spans="1:19" ht="14.5" x14ac:dyDescent="0.35">
      <c r="A259" t="s">
        <v>431</v>
      </c>
      <c r="B259">
        <v>1151.977997</v>
      </c>
      <c r="C259">
        <v>197.10750999999999</v>
      </c>
      <c r="D259">
        <v>0</v>
      </c>
      <c r="E259">
        <v>26.633818999999999</v>
      </c>
      <c r="F259">
        <v>79.672855999999996</v>
      </c>
      <c r="G259">
        <v>4.1838309999999996</v>
      </c>
      <c r="H259">
        <v>0</v>
      </c>
      <c r="I259">
        <v>5.8028329999999997</v>
      </c>
      <c r="J259">
        <v>15.605446000000001</v>
      </c>
      <c r="K259">
        <v>7.3757074189096796</v>
      </c>
      <c r="L259">
        <v>0</v>
      </c>
      <c r="M259">
        <v>7.7397878014000101</v>
      </c>
      <c r="N259">
        <v>58.750764014400097</v>
      </c>
      <c r="O259">
        <v>7.4120749995999997</v>
      </c>
      <c r="P259">
        <v>0</v>
      </c>
      <c r="Q259">
        <v>18.581831832599999</v>
      </c>
      <c r="R259">
        <v>73.665507843</v>
      </c>
      <c r="S259">
        <v>1325.5036709099099</v>
      </c>
    </row>
    <row r="260" spans="1:19" ht="14.5" x14ac:dyDescent="0.35">
      <c r="A260" t="s">
        <v>432</v>
      </c>
      <c r="B260">
        <v>1562.2773950000001</v>
      </c>
      <c r="C260">
        <v>581.23616800000002</v>
      </c>
      <c r="D260">
        <v>2</v>
      </c>
      <c r="E260">
        <v>67.069956000000005</v>
      </c>
      <c r="F260">
        <v>151.143247</v>
      </c>
      <c r="G260">
        <v>12.756294</v>
      </c>
      <c r="H260">
        <v>0</v>
      </c>
      <c r="I260">
        <v>18</v>
      </c>
      <c r="J260">
        <v>13</v>
      </c>
      <c r="K260">
        <v>48.647625632469499</v>
      </c>
      <c r="L260">
        <v>0.58120000000000005</v>
      </c>
      <c r="M260">
        <v>19.490529213599999</v>
      </c>
      <c r="N260">
        <v>111.4530303378</v>
      </c>
      <c r="O260">
        <v>22.5990504504</v>
      </c>
      <c r="P260">
        <v>0</v>
      </c>
      <c r="Q260">
        <v>57.639600000000002</v>
      </c>
      <c r="R260">
        <v>61.366500000000002</v>
      </c>
      <c r="S260">
        <v>1884.05493063427</v>
      </c>
    </row>
    <row r="261" spans="1:19" ht="14.5" x14ac:dyDescent="0.35">
      <c r="A261" t="s">
        <v>433</v>
      </c>
      <c r="B261">
        <v>2688.9423999999999</v>
      </c>
      <c r="C261">
        <v>1093.895456</v>
      </c>
      <c r="D261">
        <v>206.50472600000001</v>
      </c>
      <c r="E261">
        <v>73.938118000000003</v>
      </c>
      <c r="F261">
        <v>292.61365499999999</v>
      </c>
      <c r="G261">
        <v>16.163996999999998</v>
      </c>
      <c r="H261">
        <v>0</v>
      </c>
      <c r="I261">
        <v>14.152355999999999</v>
      </c>
      <c r="J261">
        <v>44.287345000000002</v>
      </c>
      <c r="K261">
        <v>98.617748542495093</v>
      </c>
      <c r="L261">
        <v>60.010273375599901</v>
      </c>
      <c r="M261">
        <v>21.4864170908</v>
      </c>
      <c r="N261">
        <v>215.773309197</v>
      </c>
      <c r="O261">
        <v>28.636137085200001</v>
      </c>
      <c r="P261">
        <v>0</v>
      </c>
      <c r="Q261">
        <v>45.318674383199998</v>
      </c>
      <c r="R261">
        <v>209.0584120725</v>
      </c>
      <c r="S261">
        <v>3367.8433717467901</v>
      </c>
    </row>
    <row r="262" spans="1:19" ht="14.5" x14ac:dyDescent="0.35">
      <c r="A262" t="s">
        <v>434</v>
      </c>
      <c r="B262">
        <v>2998.285527</v>
      </c>
      <c r="C262">
        <v>667.18482900000004</v>
      </c>
      <c r="D262">
        <v>5.0568229999999996</v>
      </c>
      <c r="E262">
        <v>82.869010000000003</v>
      </c>
      <c r="F262">
        <v>231.09591399999999</v>
      </c>
      <c r="G262">
        <v>15.183757</v>
      </c>
      <c r="H262">
        <v>0</v>
      </c>
      <c r="I262">
        <v>29.341881999999998</v>
      </c>
      <c r="J262">
        <v>40.244233999999999</v>
      </c>
      <c r="K262">
        <v>33.157118605706799</v>
      </c>
      <c r="L262">
        <v>1.4695127638000001</v>
      </c>
      <c r="M262">
        <v>24.081734306000001</v>
      </c>
      <c r="N262">
        <v>170.41012698360001</v>
      </c>
      <c r="O262">
        <v>26.899543901200001</v>
      </c>
      <c r="P262">
        <v>0</v>
      </c>
      <c r="Q262">
        <v>93.958574540399994</v>
      </c>
      <c r="R262">
        <v>189.97290659699999</v>
      </c>
      <c r="S262">
        <v>3538.2350446977098</v>
      </c>
    </row>
    <row r="263" spans="1:19" ht="14.5" x14ac:dyDescent="0.35">
      <c r="A263" t="s">
        <v>435</v>
      </c>
      <c r="B263">
        <v>1537.3525400000001</v>
      </c>
      <c r="C263">
        <v>419.761101</v>
      </c>
      <c r="D263">
        <v>4</v>
      </c>
      <c r="E263">
        <v>46.933819999999997</v>
      </c>
      <c r="F263">
        <v>128.83128199999999</v>
      </c>
      <c r="G263">
        <v>4.175592</v>
      </c>
      <c r="H263">
        <v>0</v>
      </c>
      <c r="I263">
        <v>15.452082000000001</v>
      </c>
      <c r="J263">
        <v>26.964673000000001</v>
      </c>
      <c r="K263">
        <v>25.626201412000199</v>
      </c>
      <c r="L263">
        <v>1.1624000000000001</v>
      </c>
      <c r="M263">
        <v>13.638968092000001</v>
      </c>
      <c r="N263">
        <v>95.000187346799805</v>
      </c>
      <c r="O263">
        <v>7.3974787871999999</v>
      </c>
      <c r="P263">
        <v>0</v>
      </c>
      <c r="Q263">
        <v>49.480656980399999</v>
      </c>
      <c r="R263">
        <v>127.2867388965</v>
      </c>
      <c r="S263">
        <v>1856.9451715149</v>
      </c>
    </row>
    <row r="264" spans="1:19" ht="14.5" x14ac:dyDescent="0.35">
      <c r="A264" t="s">
        <v>436</v>
      </c>
      <c r="B264">
        <v>683.27392499999996</v>
      </c>
      <c r="C264">
        <v>208.69798700000001</v>
      </c>
      <c r="D264">
        <v>0</v>
      </c>
      <c r="E264">
        <v>26</v>
      </c>
      <c r="F264">
        <v>86.067511999999994</v>
      </c>
      <c r="G264">
        <v>6.6552210000000001</v>
      </c>
      <c r="H264">
        <v>0</v>
      </c>
      <c r="I264">
        <v>5.1563910000000002</v>
      </c>
      <c r="J264">
        <v>9</v>
      </c>
      <c r="K264">
        <v>14.181730332812499</v>
      </c>
      <c r="L264">
        <v>0</v>
      </c>
      <c r="M264">
        <v>7.5556000000000099</v>
      </c>
      <c r="N264">
        <v>63.466183348800001</v>
      </c>
      <c r="O264">
        <v>11.7903895236</v>
      </c>
      <c r="P264">
        <v>0</v>
      </c>
      <c r="Q264">
        <v>16.5117952602</v>
      </c>
      <c r="R264">
        <v>42.484499999999997</v>
      </c>
      <c r="S264">
        <v>839.26412346541201</v>
      </c>
    </row>
    <row r="265" spans="1:19" ht="14.5" x14ac:dyDescent="0.35">
      <c r="A265" t="s">
        <v>437</v>
      </c>
      <c r="B265">
        <v>1695.4990789999999</v>
      </c>
      <c r="C265">
        <v>691.56967799999904</v>
      </c>
      <c r="D265">
        <v>13.03322</v>
      </c>
      <c r="E265">
        <v>40.644303999999998</v>
      </c>
      <c r="F265">
        <v>148.2509</v>
      </c>
      <c r="G265">
        <v>6</v>
      </c>
      <c r="H265">
        <v>2</v>
      </c>
      <c r="I265">
        <v>26.028827</v>
      </c>
      <c r="J265">
        <v>19.141708000000001</v>
      </c>
      <c r="K265">
        <v>63.378367864509201</v>
      </c>
      <c r="L265">
        <v>3.7874537319999999</v>
      </c>
      <c r="M265">
        <v>11.8112347424</v>
      </c>
      <c r="N265">
        <v>109.32021365999999</v>
      </c>
      <c r="O265">
        <v>10.6296</v>
      </c>
      <c r="P265">
        <v>4.7286000000000001</v>
      </c>
      <c r="Q265">
        <v>83.349509819399998</v>
      </c>
      <c r="R265">
        <v>90.358432613999994</v>
      </c>
      <c r="S265">
        <v>2072.86249143231</v>
      </c>
    </row>
    <row r="266" spans="1:19" ht="14.5" x14ac:dyDescent="0.35">
      <c r="A266" t="s">
        <v>438</v>
      </c>
      <c r="B266">
        <v>2302.993747</v>
      </c>
      <c r="C266">
        <v>697.50603699999999</v>
      </c>
      <c r="D266">
        <v>13.616917000000001</v>
      </c>
      <c r="E266">
        <v>48.403627999999998</v>
      </c>
      <c r="F266">
        <v>288.038388</v>
      </c>
      <c r="G266">
        <v>19.463704</v>
      </c>
      <c r="H266">
        <v>4.4242419999999996</v>
      </c>
      <c r="I266">
        <v>29.776702</v>
      </c>
      <c r="J266">
        <v>44.873207000000001</v>
      </c>
      <c r="K266">
        <v>48.214612751532499</v>
      </c>
      <c r="L266">
        <v>3.9570760801999998</v>
      </c>
      <c r="M266">
        <v>14.066094296799999</v>
      </c>
      <c r="N266">
        <v>212.39950731120001</v>
      </c>
      <c r="O266">
        <v>34.481898006400002</v>
      </c>
      <c r="P266">
        <v>10.4602353606</v>
      </c>
      <c r="Q266">
        <v>95.350955144400004</v>
      </c>
      <c r="R266">
        <v>211.82397364350001</v>
      </c>
      <c r="S266">
        <v>2933.7480995946398</v>
      </c>
    </row>
    <row r="267" spans="1:19" ht="14.5" x14ac:dyDescent="0.35">
      <c r="A267" t="s">
        <v>439</v>
      </c>
      <c r="B267">
        <v>1412.2392179999999</v>
      </c>
      <c r="C267">
        <v>398.56746099999998</v>
      </c>
      <c r="D267">
        <v>3</v>
      </c>
      <c r="E267">
        <v>25.141148000000001</v>
      </c>
      <c r="F267">
        <v>185.074241</v>
      </c>
      <c r="G267">
        <v>14.834709</v>
      </c>
      <c r="H267">
        <v>1.96757</v>
      </c>
      <c r="I267">
        <v>13.5</v>
      </c>
      <c r="J267">
        <v>17.734672</v>
      </c>
      <c r="K267">
        <v>25.386415503407299</v>
      </c>
      <c r="L267">
        <v>0.87180000000000002</v>
      </c>
      <c r="M267">
        <v>7.3060176088000004</v>
      </c>
      <c r="N267">
        <v>136.4737453134</v>
      </c>
      <c r="O267">
        <v>26.281170464399999</v>
      </c>
      <c r="P267">
        <v>4.6519257510000003</v>
      </c>
      <c r="Q267">
        <v>43.229700000000001</v>
      </c>
      <c r="R267">
        <v>83.716519176000006</v>
      </c>
      <c r="S267">
        <v>1740.1565118170099</v>
      </c>
    </row>
    <row r="268" spans="1:19" ht="14.5" x14ac:dyDescent="0.35">
      <c r="A268" t="s">
        <v>440</v>
      </c>
      <c r="B268">
        <v>1397.871232</v>
      </c>
      <c r="C268">
        <v>434.882611</v>
      </c>
      <c r="D268">
        <v>0.28629900000000003</v>
      </c>
      <c r="E268">
        <v>36.898552000000002</v>
      </c>
      <c r="F268">
        <v>122.783558</v>
      </c>
      <c r="G268">
        <v>13.740413999999999</v>
      </c>
      <c r="H268">
        <v>0</v>
      </c>
      <c r="I268">
        <v>8</v>
      </c>
      <c r="J268">
        <v>18.227740000000001</v>
      </c>
      <c r="K268">
        <v>30.183497059220901</v>
      </c>
      <c r="L268">
        <v>8.3198489400000006E-2</v>
      </c>
      <c r="M268">
        <v>10.722719211199999</v>
      </c>
      <c r="N268">
        <v>90.540595669199902</v>
      </c>
      <c r="O268">
        <v>24.342517442399998</v>
      </c>
      <c r="P268">
        <v>0</v>
      </c>
      <c r="Q268">
        <v>25.617599999999999</v>
      </c>
      <c r="R268">
        <v>86.04404667</v>
      </c>
      <c r="S268">
        <v>1665.40540654142</v>
      </c>
    </row>
    <row r="269" spans="1:19" ht="14.5" x14ac:dyDescent="0.35">
      <c r="A269" t="s">
        <v>441</v>
      </c>
      <c r="B269">
        <v>698.67055300000004</v>
      </c>
      <c r="C269">
        <v>348.62767700000001</v>
      </c>
      <c r="D269">
        <v>0.97368399999999999</v>
      </c>
      <c r="E269">
        <v>18.725498999999999</v>
      </c>
      <c r="F269">
        <v>102.531342</v>
      </c>
      <c r="G269">
        <v>12.976996</v>
      </c>
      <c r="H269">
        <v>0</v>
      </c>
      <c r="I269">
        <v>3.6725150000000002</v>
      </c>
      <c r="J269">
        <v>5.6678249999999997</v>
      </c>
      <c r="K269">
        <v>39.082994135123698</v>
      </c>
      <c r="L269">
        <v>0.28295257039999999</v>
      </c>
      <c r="M269">
        <v>5.4416300093999999</v>
      </c>
      <c r="N269">
        <v>75.6066115908</v>
      </c>
      <c r="O269">
        <v>22.990046113599998</v>
      </c>
      <c r="P269">
        <v>0</v>
      </c>
      <c r="Q269">
        <v>11.760127533</v>
      </c>
      <c r="R269">
        <v>26.7549679125</v>
      </c>
      <c r="S269">
        <v>880.58988286482395</v>
      </c>
    </row>
    <row r="270" spans="1:19" ht="14.5" x14ac:dyDescent="0.35">
      <c r="A270" t="s">
        <v>442</v>
      </c>
      <c r="B270">
        <v>2757.4030659999999</v>
      </c>
      <c r="C270">
        <v>1057.631895</v>
      </c>
      <c r="D270">
        <v>11.758925</v>
      </c>
      <c r="E270">
        <v>49.042789999999997</v>
      </c>
      <c r="F270">
        <v>364.86758600000002</v>
      </c>
      <c r="G270">
        <v>39.106048000000001</v>
      </c>
      <c r="H270">
        <v>0</v>
      </c>
      <c r="I270">
        <v>35.869680000000002</v>
      </c>
      <c r="J270">
        <v>46.623125000000002</v>
      </c>
      <c r="K270">
        <v>92.853137360364897</v>
      </c>
      <c r="L270">
        <v>3.4171436050000001</v>
      </c>
      <c r="M270">
        <v>14.251834774000001</v>
      </c>
      <c r="N270">
        <v>269.05335791640101</v>
      </c>
      <c r="O270">
        <v>69.280274636800002</v>
      </c>
      <c r="P270">
        <v>0</v>
      </c>
      <c r="Q270">
        <v>114.861889296</v>
      </c>
      <c r="R270">
        <v>220.0844615625</v>
      </c>
      <c r="S270">
        <v>3541.2051651510701</v>
      </c>
    </row>
    <row r="271" spans="1:19" ht="14.5" x14ac:dyDescent="0.35">
      <c r="A271" t="s">
        <v>443</v>
      </c>
      <c r="B271">
        <v>7801.3384569998298</v>
      </c>
      <c r="C271">
        <v>1333.12887</v>
      </c>
      <c r="D271">
        <v>131.36765299999999</v>
      </c>
      <c r="E271">
        <v>163.40223900000001</v>
      </c>
      <c r="F271">
        <v>670.53419099999996</v>
      </c>
      <c r="G271">
        <v>74.018675000000002</v>
      </c>
      <c r="H271">
        <v>7.0561220000000002</v>
      </c>
      <c r="I271">
        <v>70.976427000000001</v>
      </c>
      <c r="J271">
        <v>161.841939</v>
      </c>
      <c r="K271">
        <v>51.376188154630299</v>
      </c>
      <c r="L271">
        <v>38.175439961800002</v>
      </c>
      <c r="M271">
        <v>47.484690653399902</v>
      </c>
      <c r="N271">
        <v>494.451912443396</v>
      </c>
      <c r="O271">
        <v>131.13148462999999</v>
      </c>
      <c r="P271">
        <v>16.682789244599999</v>
      </c>
      <c r="Q271">
        <v>227.28071453940001</v>
      </c>
      <c r="R271">
        <v>763.97487304950096</v>
      </c>
      <c r="S271">
        <v>9571.8965496765504</v>
      </c>
    </row>
    <row r="272" spans="1:19" ht="14.5" x14ac:dyDescent="0.35">
      <c r="A272" t="s">
        <v>444</v>
      </c>
      <c r="B272">
        <v>949.40201000000104</v>
      </c>
      <c r="C272">
        <v>302.33593400000001</v>
      </c>
      <c r="D272">
        <v>0</v>
      </c>
      <c r="E272">
        <v>15.656234</v>
      </c>
      <c r="F272">
        <v>76.296419999999998</v>
      </c>
      <c r="G272">
        <v>3.9984549999999999</v>
      </c>
      <c r="H272">
        <v>1</v>
      </c>
      <c r="I272">
        <v>2.7480470000000001</v>
      </c>
      <c r="J272">
        <v>8.4615379999999991</v>
      </c>
      <c r="K272">
        <v>21.150618615002099</v>
      </c>
      <c r="L272">
        <v>0</v>
      </c>
      <c r="M272">
        <v>4.5497016003999997</v>
      </c>
      <c r="N272">
        <v>56.260980108000098</v>
      </c>
      <c r="O272">
        <v>7.0836628780000002</v>
      </c>
      <c r="P272">
        <v>2.3643000000000001</v>
      </c>
      <c r="Q272">
        <v>8.7997961034000003</v>
      </c>
      <c r="R272">
        <v>39.942690128999999</v>
      </c>
      <c r="S272">
        <v>1089.5537594338</v>
      </c>
    </row>
    <row r="273" spans="1:19" ht="14.5" x14ac:dyDescent="0.35">
      <c r="A273" t="s">
        <v>445</v>
      </c>
      <c r="B273">
        <v>1251.2186469999999</v>
      </c>
      <c r="C273">
        <v>523.61044500000105</v>
      </c>
      <c r="D273">
        <v>4.353796</v>
      </c>
      <c r="E273">
        <v>37.780707</v>
      </c>
      <c r="F273">
        <v>96.182027000000005</v>
      </c>
      <c r="G273">
        <v>12.161455999999999</v>
      </c>
      <c r="H273">
        <v>0</v>
      </c>
      <c r="I273">
        <v>9.4265840000000001</v>
      </c>
      <c r="J273">
        <v>13.336472000000001</v>
      </c>
      <c r="K273">
        <v>48.506419755579103</v>
      </c>
      <c r="L273">
        <v>1.2652131176000001</v>
      </c>
      <c r="M273">
        <v>10.9790734542</v>
      </c>
      <c r="N273">
        <v>70.924626709799995</v>
      </c>
      <c r="O273">
        <v>21.5452354496</v>
      </c>
      <c r="P273">
        <v>0</v>
      </c>
      <c r="Q273">
        <v>30.185807284799999</v>
      </c>
      <c r="R273">
        <v>62.954816076</v>
      </c>
      <c r="S273">
        <v>1497.57983884758</v>
      </c>
    </row>
    <row r="274" spans="1:19" ht="14.5" x14ac:dyDescent="0.35">
      <c r="A274" t="s">
        <v>446</v>
      </c>
      <c r="B274">
        <v>1712.2997129999901</v>
      </c>
      <c r="C274">
        <v>262.09671300000002</v>
      </c>
      <c r="D274">
        <v>2</v>
      </c>
      <c r="E274">
        <v>44.345657000000003</v>
      </c>
      <c r="F274">
        <v>149.80955900000001</v>
      </c>
      <c r="G274">
        <v>9.1419359999999994</v>
      </c>
      <c r="H274">
        <v>4</v>
      </c>
      <c r="I274">
        <v>8.9271440000000002</v>
      </c>
      <c r="J274">
        <v>12.992167999999999</v>
      </c>
      <c r="K274">
        <v>8.9939285941327807</v>
      </c>
      <c r="L274">
        <v>0.58120000000000005</v>
      </c>
      <c r="M274">
        <v>12.8868479242</v>
      </c>
      <c r="N274">
        <v>110.46956880659999</v>
      </c>
      <c r="O274">
        <v>16.1958538176</v>
      </c>
      <c r="P274">
        <v>9.4572000000000003</v>
      </c>
      <c r="Q274">
        <v>28.586500516800001</v>
      </c>
      <c r="R274">
        <v>61.329529043999997</v>
      </c>
      <c r="S274">
        <v>1960.8003417033301</v>
      </c>
    </row>
    <row r="275" spans="1:19" ht="14.5" x14ac:dyDescent="0.35">
      <c r="A275" t="s">
        <v>447</v>
      </c>
      <c r="B275">
        <v>1219.717216</v>
      </c>
      <c r="C275">
        <v>505.43058900000102</v>
      </c>
      <c r="D275">
        <v>0.208117</v>
      </c>
      <c r="E275">
        <v>51.010590000000001</v>
      </c>
      <c r="F275">
        <v>185.60483600000001</v>
      </c>
      <c r="G275">
        <v>12.185193999999999</v>
      </c>
      <c r="H275">
        <v>0</v>
      </c>
      <c r="I275">
        <v>5.6460670000000004</v>
      </c>
      <c r="J275">
        <v>11.654331000000001</v>
      </c>
      <c r="K275">
        <v>46.658274810968202</v>
      </c>
      <c r="L275">
        <v>6.0478800200000002E-2</v>
      </c>
      <c r="M275">
        <v>14.823677454</v>
      </c>
      <c r="N275">
        <v>136.86500606640001</v>
      </c>
      <c r="O275">
        <v>21.587289690399999</v>
      </c>
      <c r="P275">
        <v>0</v>
      </c>
      <c r="Q275">
        <v>18.079835747400001</v>
      </c>
      <c r="R275">
        <v>55.014269485500002</v>
      </c>
      <c r="S275">
        <v>1512.80604805487</v>
      </c>
    </row>
    <row r="276" spans="1:19" ht="14.5" x14ac:dyDescent="0.35">
      <c r="A276" t="s">
        <v>448</v>
      </c>
      <c r="B276">
        <v>1646.270254</v>
      </c>
      <c r="C276">
        <v>640.61940400000003</v>
      </c>
      <c r="D276">
        <v>0</v>
      </c>
      <c r="E276">
        <v>53.016221999999999</v>
      </c>
      <c r="F276">
        <v>158.62923599999999</v>
      </c>
      <c r="G276">
        <v>5.8638940000000002</v>
      </c>
      <c r="H276">
        <v>1.3525400000000001</v>
      </c>
      <c r="I276">
        <v>7.5334859999999999</v>
      </c>
      <c r="J276">
        <v>26.046721999999999</v>
      </c>
      <c r="K276">
        <v>55.3555535049178</v>
      </c>
      <c r="L276">
        <v>0</v>
      </c>
      <c r="M276">
        <v>15.4065141132</v>
      </c>
      <c r="N276">
        <v>116.97319862640001</v>
      </c>
      <c r="O276">
        <v>10.388474610399999</v>
      </c>
      <c r="P276">
        <v>3.197810322</v>
      </c>
      <c r="Q276">
        <v>24.123728869200001</v>
      </c>
      <c r="R276">
        <v>122.953551201</v>
      </c>
      <c r="S276">
        <v>1994.6690852471199</v>
      </c>
    </row>
    <row r="277" spans="1:19" ht="14.5" x14ac:dyDescent="0.35">
      <c r="A277" t="s">
        <v>449</v>
      </c>
      <c r="B277">
        <v>1144.5090889999999</v>
      </c>
      <c r="C277">
        <v>402.01258799999999</v>
      </c>
      <c r="D277">
        <v>0</v>
      </c>
      <c r="E277">
        <v>17.846492000000001</v>
      </c>
      <c r="F277">
        <v>101.535205</v>
      </c>
      <c r="G277">
        <v>2</v>
      </c>
      <c r="H277">
        <v>0</v>
      </c>
      <c r="I277">
        <v>2</v>
      </c>
      <c r="J277">
        <v>20.052824999999999</v>
      </c>
      <c r="K277">
        <v>31.0639154202097</v>
      </c>
      <c r="L277">
        <v>0</v>
      </c>
      <c r="M277">
        <v>5.1861905752000004</v>
      </c>
      <c r="N277">
        <v>74.872060167000001</v>
      </c>
      <c r="O277">
        <v>3.5432000000000001</v>
      </c>
      <c r="P277">
        <v>0</v>
      </c>
      <c r="Q277">
        <v>6.4043999999999999</v>
      </c>
      <c r="R277">
        <v>94.659360412500007</v>
      </c>
      <c r="S277">
        <v>1360.2382155749101</v>
      </c>
    </row>
    <row r="278" spans="1:19" ht="14.5" x14ac:dyDescent="0.35">
      <c r="A278" t="s">
        <v>450</v>
      </c>
      <c r="B278">
        <v>832.524674</v>
      </c>
      <c r="C278">
        <v>801.48196499999995</v>
      </c>
      <c r="D278">
        <v>0</v>
      </c>
      <c r="E278">
        <v>22.214286000000001</v>
      </c>
      <c r="F278">
        <v>84.174781999999993</v>
      </c>
      <c r="G278">
        <v>8.7261900000000008</v>
      </c>
      <c r="H278">
        <v>1</v>
      </c>
      <c r="I278">
        <v>8.1071430000000007</v>
      </c>
      <c r="J278">
        <v>7.9345239999999997</v>
      </c>
      <c r="K278">
        <v>170.97488485851099</v>
      </c>
      <c r="L278">
        <v>0</v>
      </c>
      <c r="M278">
        <v>6.4554715115999999</v>
      </c>
      <c r="N278">
        <v>62.070484246800099</v>
      </c>
      <c r="O278">
        <v>15.459318204000001</v>
      </c>
      <c r="P278">
        <v>2.3643000000000001</v>
      </c>
      <c r="Q278">
        <v>25.9606933146</v>
      </c>
      <c r="R278">
        <v>37.454920542000004</v>
      </c>
      <c r="S278">
        <v>1153.2647466775099</v>
      </c>
    </row>
    <row r="279" spans="1:19" ht="14.5" x14ac:dyDescent="0.35">
      <c r="A279" t="s">
        <v>451</v>
      </c>
      <c r="B279">
        <v>1097.785341</v>
      </c>
      <c r="C279">
        <v>397.78904199999999</v>
      </c>
      <c r="D279">
        <v>2.4879509999999998</v>
      </c>
      <c r="E279">
        <v>22.800647000000001</v>
      </c>
      <c r="F279">
        <v>79.425235999999998</v>
      </c>
      <c r="G279">
        <v>4.3885230000000002</v>
      </c>
      <c r="H279">
        <v>0</v>
      </c>
      <c r="I279">
        <v>6</v>
      </c>
      <c r="J279">
        <v>12.212206999999999</v>
      </c>
      <c r="K279">
        <v>32.171356909796799</v>
      </c>
      <c r="L279">
        <v>0.72299856060000001</v>
      </c>
      <c r="M279">
        <v>6.6258680182000003</v>
      </c>
      <c r="N279">
        <v>58.5681690264</v>
      </c>
      <c r="O279">
        <v>7.7747073467999996</v>
      </c>
      <c r="P279">
        <v>0</v>
      </c>
      <c r="Q279">
        <v>19.213200000000001</v>
      </c>
      <c r="R279">
        <v>57.647723143500002</v>
      </c>
      <c r="S279">
        <v>1280.5093640053001</v>
      </c>
    </row>
    <row r="280" spans="1:19" ht="14.5" x14ac:dyDescent="0.35">
      <c r="A280" t="s">
        <v>452</v>
      </c>
      <c r="B280">
        <v>1233.280053</v>
      </c>
      <c r="C280">
        <v>414.530056</v>
      </c>
      <c r="D280">
        <v>0</v>
      </c>
      <c r="E280">
        <v>37.638449000000001</v>
      </c>
      <c r="F280">
        <v>93.313490000000002</v>
      </c>
      <c r="G280">
        <v>13</v>
      </c>
      <c r="H280">
        <v>1</v>
      </c>
      <c r="I280">
        <v>4.3360659999999998</v>
      </c>
      <c r="J280">
        <v>17.187104000000001</v>
      </c>
      <c r="K280">
        <v>30.961693958184998</v>
      </c>
      <c r="L280">
        <v>0</v>
      </c>
      <c r="M280">
        <v>10.9377332794</v>
      </c>
      <c r="N280">
        <v>68.809367526000003</v>
      </c>
      <c r="O280">
        <v>23.030799999999999</v>
      </c>
      <c r="P280">
        <v>2.3643000000000001</v>
      </c>
      <c r="Q280">
        <v>13.884950545200001</v>
      </c>
      <c r="R280">
        <v>81.131724431999999</v>
      </c>
      <c r="S280">
        <v>1464.4006227407799</v>
      </c>
    </row>
    <row r="281" spans="1:19" ht="14.5" x14ac:dyDescent="0.35">
      <c r="A281" t="s">
        <v>453</v>
      </c>
      <c r="B281">
        <v>1662.654826</v>
      </c>
      <c r="C281">
        <v>888.01993300000004</v>
      </c>
      <c r="D281">
        <v>0</v>
      </c>
      <c r="E281">
        <v>52.788730000000001</v>
      </c>
      <c r="F281">
        <v>144.507734</v>
      </c>
      <c r="G281">
        <v>7.6170010000000001</v>
      </c>
      <c r="H281">
        <v>2.5</v>
      </c>
      <c r="I281">
        <v>8.6131820000000001</v>
      </c>
      <c r="J281">
        <v>19.619067999999999</v>
      </c>
      <c r="K281">
        <v>104.67792280975399</v>
      </c>
      <c r="L281">
        <v>0</v>
      </c>
      <c r="M281">
        <v>15.340404938000001</v>
      </c>
      <c r="N281">
        <v>106.56000305160001</v>
      </c>
      <c r="O281">
        <v>13.4942789716</v>
      </c>
      <c r="P281">
        <v>5.9107500000000002</v>
      </c>
      <c r="Q281">
        <v>27.5811314004</v>
      </c>
      <c r="R281">
        <v>92.611810493999997</v>
      </c>
      <c r="S281">
        <v>2028.8311276653501</v>
      </c>
    </row>
    <row r="282" spans="1:19" ht="14.5" x14ac:dyDescent="0.35">
      <c r="A282" t="s">
        <v>454</v>
      </c>
      <c r="B282">
        <v>643.42021399999999</v>
      </c>
      <c r="C282">
        <v>151.38171500000001</v>
      </c>
      <c r="D282">
        <v>0</v>
      </c>
      <c r="E282">
        <v>18.387630000000001</v>
      </c>
      <c r="F282">
        <v>67.659148999999999</v>
      </c>
      <c r="G282">
        <v>2</v>
      </c>
      <c r="H282">
        <v>0</v>
      </c>
      <c r="I282">
        <v>1</v>
      </c>
      <c r="J282">
        <v>9.2417479999999994</v>
      </c>
      <c r="K282">
        <v>7.8493533537220399</v>
      </c>
      <c r="L282">
        <v>0</v>
      </c>
      <c r="M282">
        <v>5.3434452779999999</v>
      </c>
      <c r="N282">
        <v>49.891856472599997</v>
      </c>
      <c r="O282">
        <v>3.5432000000000001</v>
      </c>
      <c r="P282">
        <v>0</v>
      </c>
      <c r="Q282">
        <v>3.2021999999999999</v>
      </c>
      <c r="R282">
        <v>43.625671433999997</v>
      </c>
      <c r="S282">
        <v>756.87594053832197</v>
      </c>
    </row>
    <row r="283" spans="1:19" ht="14.5" x14ac:dyDescent="0.35">
      <c r="A283" t="s">
        <v>455</v>
      </c>
      <c r="B283">
        <v>921.97251199999801</v>
      </c>
      <c r="C283">
        <v>248.90891999999999</v>
      </c>
      <c r="D283">
        <v>1</v>
      </c>
      <c r="E283">
        <v>17.464535000000001</v>
      </c>
      <c r="F283">
        <v>102.62666900000001</v>
      </c>
      <c r="G283">
        <v>3</v>
      </c>
      <c r="H283">
        <v>0</v>
      </c>
      <c r="I283">
        <v>5.8441559999999999</v>
      </c>
      <c r="J283">
        <v>10.435904000000001</v>
      </c>
      <c r="K283">
        <v>14.702006546866601</v>
      </c>
      <c r="L283">
        <v>0.29060000000000002</v>
      </c>
      <c r="M283">
        <v>5.0751938709999997</v>
      </c>
      <c r="N283">
        <v>75.676905720600004</v>
      </c>
      <c r="O283">
        <v>5.3148</v>
      </c>
      <c r="P283">
        <v>0</v>
      </c>
      <c r="Q283">
        <v>18.714156343199999</v>
      </c>
      <c r="R283">
        <v>49.262684831999998</v>
      </c>
      <c r="S283">
        <v>1091.00885931367</v>
      </c>
    </row>
    <row r="284" spans="1:19" ht="14.5" x14ac:dyDescent="0.35">
      <c r="A284" t="s">
        <v>456</v>
      </c>
      <c r="B284">
        <v>1097.6189099999999</v>
      </c>
      <c r="C284">
        <v>276.01635399999998</v>
      </c>
      <c r="D284">
        <v>0</v>
      </c>
      <c r="E284">
        <v>32.581833000000003</v>
      </c>
      <c r="F284">
        <v>109.509062</v>
      </c>
      <c r="G284">
        <v>11.471499</v>
      </c>
      <c r="H284">
        <v>0</v>
      </c>
      <c r="I284">
        <v>8.608841</v>
      </c>
      <c r="J284">
        <v>21.471430000000002</v>
      </c>
      <c r="K284">
        <v>15.953354484952699</v>
      </c>
      <c r="L284">
        <v>0</v>
      </c>
      <c r="M284">
        <v>9.4682806698000004</v>
      </c>
      <c r="N284">
        <v>80.751982318799904</v>
      </c>
      <c r="O284">
        <v>20.322907628399999</v>
      </c>
      <c r="P284">
        <v>0</v>
      </c>
      <c r="Q284">
        <v>27.567230650199999</v>
      </c>
      <c r="R284">
        <v>101.35588531499999</v>
      </c>
      <c r="S284">
        <v>1353.0385510671499</v>
      </c>
    </row>
    <row r="285" spans="1:19" ht="14.5" x14ac:dyDescent="0.35">
      <c r="A285" t="s">
        <v>457</v>
      </c>
      <c r="B285">
        <v>812.29543100000001</v>
      </c>
      <c r="C285">
        <v>165.30326700000001</v>
      </c>
      <c r="D285">
        <v>4</v>
      </c>
      <c r="E285">
        <v>8.8690479999999994</v>
      </c>
      <c r="F285">
        <v>56.178184999999999</v>
      </c>
      <c r="G285">
        <v>3.4947759999999999</v>
      </c>
      <c r="H285">
        <v>1</v>
      </c>
      <c r="I285">
        <v>4.2773180000000002</v>
      </c>
      <c r="J285">
        <v>10.706358</v>
      </c>
      <c r="K285">
        <v>7.3423968321619002</v>
      </c>
      <c r="L285">
        <v>1.1624000000000001</v>
      </c>
      <c r="M285">
        <v>2.5773453488000002</v>
      </c>
      <c r="N285">
        <v>41.425793618999997</v>
      </c>
      <c r="O285">
        <v>6.1913451616000001</v>
      </c>
      <c r="P285">
        <v>2.3643000000000001</v>
      </c>
      <c r="Q285">
        <v>13.6968276996</v>
      </c>
      <c r="R285">
        <v>50.539362939</v>
      </c>
      <c r="S285">
        <v>937.595202600162</v>
      </c>
    </row>
    <row r="286" spans="1:19" ht="14.5" x14ac:dyDescent="0.35">
      <c r="A286" t="s">
        <v>458</v>
      </c>
      <c r="B286">
        <v>1080.3416</v>
      </c>
      <c r="C286">
        <v>51.507649999999998</v>
      </c>
      <c r="D286">
        <v>13</v>
      </c>
      <c r="E286">
        <v>23.979983000000001</v>
      </c>
      <c r="F286">
        <v>65.084472000000005</v>
      </c>
      <c r="G286">
        <v>6.8607529999999999</v>
      </c>
      <c r="H286">
        <v>0</v>
      </c>
      <c r="I286">
        <v>7.5</v>
      </c>
      <c r="J286">
        <v>17.414939</v>
      </c>
      <c r="K286">
        <v>0.55797938952741999</v>
      </c>
      <c r="L286">
        <v>3.7778</v>
      </c>
      <c r="M286">
        <v>6.9685830598000003</v>
      </c>
      <c r="N286">
        <v>47.993289652800001</v>
      </c>
      <c r="O286">
        <v>12.1545100148</v>
      </c>
      <c r="P286">
        <v>0</v>
      </c>
      <c r="Q286">
        <v>24.016500000000001</v>
      </c>
      <c r="R286">
        <v>82.207219549499996</v>
      </c>
      <c r="S286">
        <v>1258.0174816664301</v>
      </c>
    </row>
    <row r="287" spans="1:19" ht="14.5" x14ac:dyDescent="0.35">
      <c r="A287" t="s">
        <v>459</v>
      </c>
      <c r="B287">
        <v>3378.6129189999801</v>
      </c>
      <c r="C287">
        <v>339.36155000000002</v>
      </c>
      <c r="D287">
        <v>12.228583</v>
      </c>
      <c r="E287">
        <v>70.935899000000006</v>
      </c>
      <c r="F287">
        <v>313.30281500000001</v>
      </c>
      <c r="G287">
        <v>19.182219</v>
      </c>
      <c r="H287">
        <v>3</v>
      </c>
      <c r="I287">
        <v>20.756817000000002</v>
      </c>
      <c r="J287">
        <v>86.464533000000003</v>
      </c>
      <c r="K287">
        <v>7.8743696166327801</v>
      </c>
      <c r="L287">
        <v>3.5536262197999999</v>
      </c>
      <c r="M287">
        <v>20.6139722494</v>
      </c>
      <c r="N287">
        <v>231.02949578100001</v>
      </c>
      <c r="O287">
        <v>33.983219180399999</v>
      </c>
      <c r="P287">
        <v>7.0929000000000002</v>
      </c>
      <c r="Q287">
        <v>66.467479397399998</v>
      </c>
      <c r="R287">
        <v>408.15582802649999</v>
      </c>
      <c r="S287">
        <v>4157.38380947111</v>
      </c>
    </row>
    <row r="288" spans="1:19" ht="14.5" x14ac:dyDescent="0.35">
      <c r="A288" t="s">
        <v>460</v>
      </c>
      <c r="B288">
        <v>1952.4229760000001</v>
      </c>
      <c r="C288">
        <v>224.498783</v>
      </c>
      <c r="D288">
        <v>37.123015000000002</v>
      </c>
      <c r="E288">
        <v>20.669118000000001</v>
      </c>
      <c r="F288">
        <v>187.638385</v>
      </c>
      <c r="G288">
        <v>8.8349299999999999</v>
      </c>
      <c r="H288">
        <v>0</v>
      </c>
      <c r="I288">
        <v>23.933126000000001</v>
      </c>
      <c r="J288">
        <v>38.971671000000001</v>
      </c>
      <c r="K288">
        <v>5.8041870510015299</v>
      </c>
      <c r="L288">
        <v>10.787948159000001</v>
      </c>
      <c r="M288">
        <v>6.0064456907999997</v>
      </c>
      <c r="N288">
        <v>138.364545099</v>
      </c>
      <c r="O288">
        <v>15.651961988</v>
      </c>
      <c r="P288">
        <v>0</v>
      </c>
      <c r="Q288">
        <v>76.638656077199997</v>
      </c>
      <c r="R288">
        <v>183.9657729555</v>
      </c>
      <c r="S288">
        <v>2389.6424930204998</v>
      </c>
    </row>
    <row r="289" spans="1:19" ht="14.5" x14ac:dyDescent="0.35">
      <c r="A289" t="s">
        <v>461</v>
      </c>
      <c r="B289">
        <v>743.43650900000102</v>
      </c>
      <c r="C289">
        <v>448.15398599999997</v>
      </c>
      <c r="D289">
        <v>5.9487180000000004</v>
      </c>
      <c r="E289">
        <v>6.6715200000000001</v>
      </c>
      <c r="F289">
        <v>72.871716000000006</v>
      </c>
      <c r="G289">
        <v>10.938461999999999</v>
      </c>
      <c r="H289">
        <v>1</v>
      </c>
      <c r="I289">
        <v>8</v>
      </c>
      <c r="J289">
        <v>17.498373000000001</v>
      </c>
      <c r="K289">
        <v>60.995251789043301</v>
      </c>
      <c r="L289">
        <v>1.7286974507999999</v>
      </c>
      <c r="M289">
        <v>1.938743712</v>
      </c>
      <c r="N289">
        <v>53.7356033784</v>
      </c>
      <c r="O289">
        <v>19.3785792792</v>
      </c>
      <c r="P289">
        <v>2.3643000000000001</v>
      </c>
      <c r="Q289">
        <v>25.617599999999999</v>
      </c>
      <c r="R289">
        <v>82.601069746500002</v>
      </c>
      <c r="S289">
        <v>991.796354355944</v>
      </c>
    </row>
    <row r="290" spans="1:19" ht="14.5" x14ac:dyDescent="0.35">
      <c r="A290" t="s">
        <v>462</v>
      </c>
      <c r="B290">
        <v>4541.4219759999996</v>
      </c>
      <c r="C290">
        <v>449.79061999999999</v>
      </c>
      <c r="D290">
        <v>139.413501</v>
      </c>
      <c r="E290">
        <v>41.511895000000003</v>
      </c>
      <c r="F290">
        <v>267.50112200000001</v>
      </c>
      <c r="G290">
        <v>39.374898000000002</v>
      </c>
      <c r="H290">
        <v>1</v>
      </c>
      <c r="I290">
        <v>20.160012999999999</v>
      </c>
      <c r="J290">
        <v>88.434303</v>
      </c>
      <c r="K290">
        <v>10.108597227136899</v>
      </c>
      <c r="L290">
        <v>40.513563390599998</v>
      </c>
      <c r="M290">
        <v>12.063356687000001</v>
      </c>
      <c r="N290">
        <v>197.25532736279999</v>
      </c>
      <c r="O290">
        <v>69.756569296799995</v>
      </c>
      <c r="P290">
        <v>2.3643000000000001</v>
      </c>
      <c r="Q290">
        <v>64.556393628600006</v>
      </c>
      <c r="R290">
        <v>417.45412731149997</v>
      </c>
      <c r="S290">
        <v>5355.4942109044396</v>
      </c>
    </row>
    <row r="291" spans="1:19" ht="14.5" x14ac:dyDescent="0.35">
      <c r="A291" t="s">
        <v>463</v>
      </c>
      <c r="B291">
        <v>796.88216499999999</v>
      </c>
      <c r="C291">
        <v>244.92041499999999</v>
      </c>
      <c r="D291">
        <v>0.49774099999999999</v>
      </c>
      <c r="E291">
        <v>24.457355</v>
      </c>
      <c r="F291">
        <v>58.763601999999999</v>
      </c>
      <c r="G291">
        <v>7.9649260000000002</v>
      </c>
      <c r="H291">
        <v>0</v>
      </c>
      <c r="I291">
        <v>2</v>
      </c>
      <c r="J291">
        <v>1</v>
      </c>
      <c r="K291">
        <v>16.5573789409599</v>
      </c>
      <c r="L291">
        <v>0.14464353460000001</v>
      </c>
      <c r="M291">
        <v>7.1073073630000003</v>
      </c>
      <c r="N291">
        <v>43.3322801148</v>
      </c>
      <c r="O291">
        <v>14.1106629016</v>
      </c>
      <c r="P291">
        <v>0</v>
      </c>
      <c r="Q291">
        <v>6.4043999999999999</v>
      </c>
      <c r="R291">
        <v>4.7205000000000004</v>
      </c>
      <c r="S291">
        <v>889.25933785495999</v>
      </c>
    </row>
    <row r="292" spans="1:19" ht="14.5" x14ac:dyDescent="0.35">
      <c r="A292" t="s">
        <v>464</v>
      </c>
      <c r="B292">
        <v>1083.1049849999999</v>
      </c>
      <c r="C292">
        <v>152.047406</v>
      </c>
      <c r="D292">
        <v>0.96581499999999998</v>
      </c>
      <c r="E292">
        <v>19.605138</v>
      </c>
      <c r="F292">
        <v>49.445168000000002</v>
      </c>
      <c r="G292">
        <v>4</v>
      </c>
      <c r="H292">
        <v>0</v>
      </c>
      <c r="I292">
        <v>7</v>
      </c>
      <c r="J292">
        <v>7.86</v>
      </c>
      <c r="K292">
        <v>4.7034904177145096</v>
      </c>
      <c r="L292">
        <v>0.28066583899999997</v>
      </c>
      <c r="M292">
        <v>5.6972531028000004</v>
      </c>
      <c r="N292">
        <v>36.460866883199998</v>
      </c>
      <c r="O292">
        <v>7.0864000000000003</v>
      </c>
      <c r="P292">
        <v>0</v>
      </c>
      <c r="Q292">
        <v>22.415400000000002</v>
      </c>
      <c r="R292">
        <v>37.10313</v>
      </c>
      <c r="S292">
        <v>1196.85219124271</v>
      </c>
    </row>
    <row r="293" spans="1:19" ht="14.5" x14ac:dyDescent="0.35">
      <c r="A293" t="s">
        <v>465</v>
      </c>
      <c r="B293">
        <v>493.95395600000001</v>
      </c>
      <c r="C293">
        <v>76.227886999999996</v>
      </c>
      <c r="D293">
        <v>1.3877740000000001</v>
      </c>
      <c r="E293">
        <v>9</v>
      </c>
      <c r="F293">
        <v>37.444271000000001</v>
      </c>
      <c r="G293">
        <v>6.2469869999999998</v>
      </c>
      <c r="H293">
        <v>0</v>
      </c>
      <c r="I293">
        <v>1.87</v>
      </c>
      <c r="J293">
        <v>1.629367</v>
      </c>
      <c r="K293">
        <v>2.73277781601112</v>
      </c>
      <c r="L293">
        <v>0.40328712439999997</v>
      </c>
      <c r="M293">
        <v>2.6154000000000002</v>
      </c>
      <c r="N293">
        <v>27.611405435399998</v>
      </c>
      <c r="O293">
        <v>11.0671621692</v>
      </c>
      <c r="P293">
        <v>0</v>
      </c>
      <c r="Q293">
        <v>5.9881140000000004</v>
      </c>
      <c r="R293">
        <v>7.6914269234999999</v>
      </c>
      <c r="S293">
        <v>552.06352946851098</v>
      </c>
    </row>
    <row r="294" spans="1:19" ht="14.5" x14ac:dyDescent="0.35">
      <c r="A294" t="s">
        <v>466</v>
      </c>
      <c r="B294">
        <v>640.77205900000001</v>
      </c>
      <c r="C294">
        <v>301.08173299999999</v>
      </c>
      <c r="D294">
        <v>5.4097439999999999</v>
      </c>
      <c r="E294">
        <v>18.252079999999999</v>
      </c>
      <c r="F294">
        <v>49.425097000000001</v>
      </c>
      <c r="G294">
        <v>8.8840540000000008</v>
      </c>
      <c r="H294">
        <v>0</v>
      </c>
      <c r="I294">
        <v>13.149827</v>
      </c>
      <c r="J294">
        <v>9.1883429999999997</v>
      </c>
      <c r="K294">
        <v>32.226799103978102</v>
      </c>
      <c r="L294">
        <v>1.5720716064</v>
      </c>
      <c r="M294">
        <v>5.3040544479999996</v>
      </c>
      <c r="N294">
        <v>36.446066527799999</v>
      </c>
      <c r="O294">
        <v>15.7389900664</v>
      </c>
      <c r="P294">
        <v>0</v>
      </c>
      <c r="Q294">
        <v>42.108376019399998</v>
      </c>
      <c r="R294">
        <v>43.373573131500002</v>
      </c>
      <c r="S294">
        <v>817.541989903478</v>
      </c>
    </row>
    <row r="295" spans="1:19" ht="14.5" x14ac:dyDescent="0.35">
      <c r="A295" t="s">
        <v>467</v>
      </c>
      <c r="B295">
        <v>830.63003900000001</v>
      </c>
      <c r="C295">
        <v>274.91936700000002</v>
      </c>
      <c r="D295">
        <v>0</v>
      </c>
      <c r="E295">
        <v>15.255843</v>
      </c>
      <c r="F295">
        <v>60.860030999999999</v>
      </c>
      <c r="G295">
        <v>4.8314370000000002</v>
      </c>
      <c r="H295">
        <v>0</v>
      </c>
      <c r="I295">
        <v>7</v>
      </c>
      <c r="J295">
        <v>10.613950000000001</v>
      </c>
      <c r="K295">
        <v>20.365199214775998</v>
      </c>
      <c r="L295">
        <v>0</v>
      </c>
      <c r="M295">
        <v>4.4333479758000003</v>
      </c>
      <c r="N295">
        <v>44.878186859400003</v>
      </c>
      <c r="O295">
        <v>8.5593737892000004</v>
      </c>
      <c r="P295">
        <v>0</v>
      </c>
      <c r="Q295">
        <v>22.415400000000002</v>
      </c>
      <c r="R295">
        <v>50.103150974999998</v>
      </c>
      <c r="S295">
        <v>981.38469781417598</v>
      </c>
    </row>
    <row r="296" spans="1:19" ht="14.5" x14ac:dyDescent="0.35">
      <c r="A296" t="s">
        <v>468</v>
      </c>
      <c r="B296">
        <v>711.83613300000002</v>
      </c>
      <c r="C296">
        <v>90.945020999999997</v>
      </c>
      <c r="D296">
        <v>0</v>
      </c>
      <c r="E296">
        <v>22.916754000000001</v>
      </c>
      <c r="F296">
        <v>45.096545999999996</v>
      </c>
      <c r="G296">
        <v>1.5951379999999999</v>
      </c>
      <c r="H296">
        <v>0</v>
      </c>
      <c r="I296">
        <v>1.6308149999999999</v>
      </c>
      <c r="J296">
        <v>3</v>
      </c>
      <c r="K296">
        <v>2.53854220983373</v>
      </c>
      <c r="L296">
        <v>0</v>
      </c>
      <c r="M296">
        <v>6.6596087123999999</v>
      </c>
      <c r="N296">
        <v>33.254193020400002</v>
      </c>
      <c r="O296">
        <v>2.8259464807999999</v>
      </c>
      <c r="P296">
        <v>0</v>
      </c>
      <c r="Q296">
        <v>5.222195793</v>
      </c>
      <c r="R296">
        <v>14.1615</v>
      </c>
      <c r="S296">
        <v>776.49811921643402</v>
      </c>
    </row>
    <row r="297" spans="1:19" ht="14.5" x14ac:dyDescent="0.35">
      <c r="A297" t="s">
        <v>469</v>
      </c>
      <c r="B297">
        <v>914.95633099999998</v>
      </c>
      <c r="C297">
        <v>243.77866499999999</v>
      </c>
      <c r="D297">
        <v>2.5563539999999998</v>
      </c>
      <c r="E297">
        <v>21.032126000000002</v>
      </c>
      <c r="F297">
        <v>89.235358000000005</v>
      </c>
      <c r="G297">
        <v>10.287267999999999</v>
      </c>
      <c r="H297">
        <v>0</v>
      </c>
      <c r="I297">
        <v>2.283636</v>
      </c>
      <c r="J297">
        <v>10.449681</v>
      </c>
      <c r="K297">
        <v>14.4533282735635</v>
      </c>
      <c r="L297">
        <v>0.74287647239999999</v>
      </c>
      <c r="M297">
        <v>6.1119358155999999</v>
      </c>
      <c r="N297">
        <v>65.802152989199996</v>
      </c>
      <c r="O297">
        <v>18.224923988800001</v>
      </c>
      <c r="P297">
        <v>0</v>
      </c>
      <c r="Q297">
        <v>7.3126591991999996</v>
      </c>
      <c r="R297">
        <v>49.327719160500003</v>
      </c>
      <c r="S297">
        <v>1076.9319268992599</v>
      </c>
    </row>
    <row r="298" spans="1:19" ht="14.5" x14ac:dyDescent="0.35">
      <c r="A298" t="s">
        <v>470</v>
      </c>
      <c r="B298">
        <v>998.28512799999999</v>
      </c>
      <c r="C298">
        <v>139.74009599999999</v>
      </c>
      <c r="D298">
        <v>0.49798399999999998</v>
      </c>
      <c r="E298">
        <v>21</v>
      </c>
      <c r="F298">
        <v>101.868835</v>
      </c>
      <c r="G298">
        <v>8.675834</v>
      </c>
      <c r="H298">
        <v>0</v>
      </c>
      <c r="I298">
        <v>2.6992259999999999</v>
      </c>
      <c r="J298">
        <v>5.1935450000000003</v>
      </c>
      <c r="K298">
        <v>4.3162329880848098</v>
      </c>
      <c r="L298">
        <v>0.14471415039999999</v>
      </c>
      <c r="M298">
        <v>6.1025999999999998</v>
      </c>
      <c r="N298">
        <v>75.118078929000006</v>
      </c>
      <c r="O298">
        <v>15.370107514400001</v>
      </c>
      <c r="P298">
        <v>0</v>
      </c>
      <c r="Q298">
        <v>8.6434614972000006</v>
      </c>
      <c r="R298">
        <v>24.516129172500001</v>
      </c>
      <c r="S298">
        <v>1132.49645225158</v>
      </c>
    </row>
    <row r="299" spans="1:19" ht="14.5" x14ac:dyDescent="0.35">
      <c r="A299" t="s">
        <v>471</v>
      </c>
      <c r="B299">
        <v>3997.2112479999801</v>
      </c>
      <c r="C299">
        <v>541.50238899999999</v>
      </c>
      <c r="D299">
        <v>56.796571999999998</v>
      </c>
      <c r="E299">
        <v>65.617268999999993</v>
      </c>
      <c r="F299">
        <v>265.46209800000003</v>
      </c>
      <c r="G299">
        <v>18.673902999999999</v>
      </c>
      <c r="H299">
        <v>1</v>
      </c>
      <c r="I299">
        <v>21.527667000000001</v>
      </c>
      <c r="J299">
        <v>50.323487999999998</v>
      </c>
      <c r="K299">
        <v>16.4957780928214</v>
      </c>
      <c r="L299">
        <v>16.5050838232</v>
      </c>
      <c r="M299">
        <v>19.068378371400001</v>
      </c>
      <c r="N299">
        <v>195.75175106520001</v>
      </c>
      <c r="O299">
        <v>33.082686554799999</v>
      </c>
      <c r="P299">
        <v>2.3643000000000001</v>
      </c>
      <c r="Q299">
        <v>68.935895267399999</v>
      </c>
      <c r="R299">
        <v>237.55202510399999</v>
      </c>
      <c r="S299">
        <v>4586.9671462788001</v>
      </c>
    </row>
    <row r="300" spans="1:19" ht="14.5" x14ac:dyDescent="0.35">
      <c r="A300" t="s">
        <v>472</v>
      </c>
      <c r="B300">
        <v>2083.355665</v>
      </c>
      <c r="C300">
        <v>343.68015400000002</v>
      </c>
      <c r="D300">
        <v>9.3927040000000002</v>
      </c>
      <c r="E300">
        <v>45.542369000000001</v>
      </c>
      <c r="F300">
        <v>195.99843200000001</v>
      </c>
      <c r="G300">
        <v>3.2152150000000002</v>
      </c>
      <c r="H300">
        <v>0</v>
      </c>
      <c r="I300">
        <v>18.559432999999999</v>
      </c>
      <c r="J300">
        <v>33.585638000000003</v>
      </c>
      <c r="K300">
        <v>12.6665787098263</v>
      </c>
      <c r="L300">
        <v>2.7295197824000001</v>
      </c>
      <c r="M300">
        <v>13.2346124314</v>
      </c>
      <c r="N300">
        <v>144.52924375680001</v>
      </c>
      <c r="O300">
        <v>5.6960748939999997</v>
      </c>
      <c r="P300">
        <v>0</v>
      </c>
      <c r="Q300">
        <v>59.431016352599997</v>
      </c>
      <c r="R300">
        <v>158.541004179</v>
      </c>
      <c r="S300">
        <v>2480.1837151060299</v>
      </c>
    </row>
    <row r="301" spans="1:19" ht="14.5" x14ac:dyDescent="0.35">
      <c r="A301" t="s">
        <v>473</v>
      </c>
      <c r="B301">
        <v>21802.667801</v>
      </c>
      <c r="C301">
        <v>1333.266744</v>
      </c>
      <c r="D301">
        <v>508.674397</v>
      </c>
      <c r="E301">
        <v>310.38651700000003</v>
      </c>
      <c r="F301">
        <v>1949.2091069999999</v>
      </c>
      <c r="G301">
        <v>77.577950999999999</v>
      </c>
      <c r="H301">
        <v>23.257406</v>
      </c>
      <c r="I301">
        <v>96.894304000000005</v>
      </c>
      <c r="J301">
        <v>477.57377500000001</v>
      </c>
      <c r="K301">
        <v>18.395048134458499</v>
      </c>
      <c r="L301">
        <v>147.8207797682</v>
      </c>
      <c r="M301">
        <v>90.198321840199696</v>
      </c>
      <c r="N301">
        <v>1437.34679550177</v>
      </c>
      <c r="O301">
        <v>137.43709799160001</v>
      </c>
      <c r="P301">
        <v>54.987485005800004</v>
      </c>
      <c r="Q301">
        <v>310.27494026879998</v>
      </c>
      <c r="R301">
        <v>2254.3870048874801</v>
      </c>
      <c r="S301">
        <v>26253.515274398302</v>
      </c>
    </row>
    <row r="302" spans="1:19" ht="14.5" x14ac:dyDescent="0.35">
      <c r="A302" t="s">
        <v>474</v>
      </c>
      <c r="B302">
        <v>1379.1920970000001</v>
      </c>
      <c r="C302">
        <v>419.77181999999999</v>
      </c>
      <c r="D302">
        <v>9.1859870000000008</v>
      </c>
      <c r="E302">
        <v>39.853574999999999</v>
      </c>
      <c r="F302">
        <v>96.671978999999993</v>
      </c>
      <c r="G302">
        <v>6.9881820000000001</v>
      </c>
      <c r="H302">
        <v>1</v>
      </c>
      <c r="I302">
        <v>7</v>
      </c>
      <c r="J302">
        <v>18.563645999999999</v>
      </c>
      <c r="K302">
        <v>28.552389678642498</v>
      </c>
      <c r="L302">
        <v>2.6694478222</v>
      </c>
      <c r="M302">
        <v>11.581448894999999</v>
      </c>
      <c r="N302">
        <v>71.285917314599999</v>
      </c>
      <c r="O302">
        <v>12.380263231200001</v>
      </c>
      <c r="P302">
        <v>2.3643000000000001</v>
      </c>
      <c r="Q302">
        <v>22.415400000000002</v>
      </c>
      <c r="R302">
        <v>87.629690943</v>
      </c>
      <c r="S302">
        <v>1618.0709548846401</v>
      </c>
    </row>
    <row r="303" spans="1:19" ht="14.5" x14ac:dyDescent="0.35">
      <c r="A303" t="s">
        <v>1490</v>
      </c>
      <c r="B303">
        <v>8.4518660000000008</v>
      </c>
      <c r="C303">
        <v>0</v>
      </c>
      <c r="D303">
        <v>0</v>
      </c>
      <c r="E303">
        <v>0</v>
      </c>
      <c r="F303">
        <v>1</v>
      </c>
      <c r="G303">
        <v>1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0.73740000000000006</v>
      </c>
      <c r="O303">
        <v>1.7716000000000001</v>
      </c>
      <c r="P303">
        <v>0</v>
      </c>
      <c r="Q303">
        <v>0</v>
      </c>
      <c r="R303">
        <v>0</v>
      </c>
      <c r="S303">
        <v>10.960865999999999</v>
      </c>
    </row>
    <row r="304" spans="1:19" ht="14.5" x14ac:dyDescent="0.35">
      <c r="A304" t="s">
        <v>475</v>
      </c>
      <c r="B304">
        <v>1044.6466909999999</v>
      </c>
      <c r="C304">
        <v>240.51039399999999</v>
      </c>
      <c r="D304">
        <v>1</v>
      </c>
      <c r="E304">
        <v>62.374321000000002</v>
      </c>
      <c r="F304">
        <v>122.821741</v>
      </c>
      <c r="G304">
        <v>1.156069</v>
      </c>
      <c r="H304">
        <v>2.453265</v>
      </c>
      <c r="I304">
        <v>10.5</v>
      </c>
      <c r="J304">
        <v>11.913068000000001</v>
      </c>
      <c r="K304">
        <v>12.086957403232701</v>
      </c>
      <c r="L304">
        <v>0.29060000000000002</v>
      </c>
      <c r="M304">
        <v>18.125977682599999</v>
      </c>
      <c r="N304">
        <v>90.568751813399899</v>
      </c>
      <c r="O304">
        <v>2.0480918404000001</v>
      </c>
      <c r="P304">
        <v>5.8002544394999997</v>
      </c>
      <c r="Q304">
        <v>33.623100000000001</v>
      </c>
      <c r="R304">
        <v>56.235637494000002</v>
      </c>
      <c r="S304">
        <v>1263.4260616731301</v>
      </c>
    </row>
    <row r="305" spans="1:19" ht="14.5" x14ac:dyDescent="0.35">
      <c r="A305" t="s">
        <v>476</v>
      </c>
      <c r="B305">
        <v>1847.9003789999999</v>
      </c>
      <c r="C305">
        <v>393.371892</v>
      </c>
      <c r="D305">
        <v>8</v>
      </c>
      <c r="E305">
        <v>45.448205000000002</v>
      </c>
      <c r="F305">
        <v>109.29160299999999</v>
      </c>
      <c r="G305">
        <v>14.593750999999999</v>
      </c>
      <c r="H305">
        <v>3</v>
      </c>
      <c r="I305">
        <v>12</v>
      </c>
      <c r="J305">
        <v>26.080075000000001</v>
      </c>
      <c r="K305">
        <v>18.711044837633199</v>
      </c>
      <c r="L305">
        <v>2.3248000000000002</v>
      </c>
      <c r="M305">
        <v>13.207248373000001</v>
      </c>
      <c r="N305">
        <v>80.591628052199894</v>
      </c>
      <c r="O305">
        <v>25.854289271599999</v>
      </c>
      <c r="P305">
        <v>7.0929000000000002</v>
      </c>
      <c r="Q305">
        <v>38.426400000000001</v>
      </c>
      <c r="R305">
        <v>123.11099403750001</v>
      </c>
      <c r="S305">
        <v>2157.2196835719301</v>
      </c>
    </row>
    <row r="306" spans="1:19" ht="14.5" x14ac:dyDescent="0.35">
      <c r="A306" t="s">
        <v>477</v>
      </c>
      <c r="B306">
        <v>1703.19625</v>
      </c>
      <c r="C306">
        <v>686.6875</v>
      </c>
      <c r="D306">
        <v>0.44374999999999998</v>
      </c>
      <c r="E306">
        <v>35.212499999999999</v>
      </c>
      <c r="F306">
        <v>147.09625</v>
      </c>
      <c r="G306">
        <v>5</v>
      </c>
      <c r="H306">
        <v>1</v>
      </c>
      <c r="I306">
        <v>11</v>
      </c>
      <c r="J306">
        <v>32.993749999999999</v>
      </c>
      <c r="K306">
        <v>61.6082732922196</v>
      </c>
      <c r="L306">
        <v>0.12895375000000001</v>
      </c>
      <c r="M306">
        <v>10.2327525</v>
      </c>
      <c r="N306">
        <v>108.46877474999999</v>
      </c>
      <c r="O306">
        <v>8.8580000000000005</v>
      </c>
      <c r="P306">
        <v>2.3643000000000001</v>
      </c>
      <c r="Q306">
        <v>35.224200000000003</v>
      </c>
      <c r="R306">
        <v>155.74699687500001</v>
      </c>
      <c r="S306">
        <v>2085.8285011672201</v>
      </c>
    </row>
    <row r="307" spans="1:19" ht="14.5" x14ac:dyDescent="0.35">
      <c r="A307" t="s">
        <v>478</v>
      </c>
      <c r="B307">
        <v>1459.9678269999999</v>
      </c>
      <c r="C307">
        <v>420.79559799999998</v>
      </c>
      <c r="D307">
        <v>0</v>
      </c>
      <c r="E307">
        <v>27.856771999999999</v>
      </c>
      <c r="F307">
        <v>162.09033099999999</v>
      </c>
      <c r="G307">
        <v>6.3700380000000001</v>
      </c>
      <c r="H307">
        <v>3.4024109999999999</v>
      </c>
      <c r="I307">
        <v>15.249140000000001</v>
      </c>
      <c r="J307">
        <v>33.117339999999999</v>
      </c>
      <c r="K307">
        <v>27.676434696751802</v>
      </c>
      <c r="L307">
        <v>0</v>
      </c>
      <c r="M307">
        <v>8.0951779431999995</v>
      </c>
      <c r="N307">
        <v>119.5254100794</v>
      </c>
      <c r="O307">
        <v>11.2851593208</v>
      </c>
      <c r="P307">
        <v>8.0443203272999995</v>
      </c>
      <c r="Q307">
        <v>48.830796108000001</v>
      </c>
      <c r="R307">
        <v>156.33040346999999</v>
      </c>
      <c r="S307">
        <v>1839.7555289454499</v>
      </c>
    </row>
    <row r="308" spans="1:19" ht="14.5" x14ac:dyDescent="0.35">
      <c r="A308" t="s">
        <v>479</v>
      </c>
      <c r="B308">
        <v>803.36213999999995</v>
      </c>
      <c r="C308">
        <v>166.94564399999999</v>
      </c>
      <c r="D308">
        <v>0</v>
      </c>
      <c r="E308">
        <v>37.537559999999999</v>
      </c>
      <c r="F308">
        <v>92.261266000000006</v>
      </c>
      <c r="G308">
        <v>9.7252559999999999</v>
      </c>
      <c r="H308">
        <v>1</v>
      </c>
      <c r="I308">
        <v>6</v>
      </c>
      <c r="J308">
        <v>8.4788730000000001</v>
      </c>
      <c r="K308">
        <v>7.7612654545193998</v>
      </c>
      <c r="L308">
        <v>0</v>
      </c>
      <c r="M308">
        <v>10.908414936</v>
      </c>
      <c r="N308">
        <v>68.033457548399994</v>
      </c>
      <c r="O308">
        <v>17.229263529600001</v>
      </c>
      <c r="P308">
        <v>2.3643000000000001</v>
      </c>
      <c r="Q308">
        <v>19.213200000000001</v>
      </c>
      <c r="R308">
        <v>40.024519996499997</v>
      </c>
      <c r="S308">
        <v>968.89656146502</v>
      </c>
    </row>
    <row r="309" spans="1:19" ht="14.5" x14ac:dyDescent="0.35">
      <c r="A309" t="s">
        <v>480</v>
      </c>
      <c r="B309">
        <v>2191.2106819999899</v>
      </c>
      <c r="C309">
        <v>182.68281899999999</v>
      </c>
      <c r="D309">
        <v>14.203333000000001</v>
      </c>
      <c r="E309">
        <v>20.186508</v>
      </c>
      <c r="F309">
        <v>134.533163</v>
      </c>
      <c r="G309">
        <v>4.9841829999999998</v>
      </c>
      <c r="H309">
        <v>1</v>
      </c>
      <c r="I309">
        <v>14.135344</v>
      </c>
      <c r="J309">
        <v>14.975547000000001</v>
      </c>
      <c r="K309">
        <v>3.3618466288894502</v>
      </c>
      <c r="L309">
        <v>4.1274885697999997</v>
      </c>
      <c r="M309">
        <v>5.8661992247999999</v>
      </c>
      <c r="N309">
        <v>99.204754396199803</v>
      </c>
      <c r="O309">
        <v>8.8299786028000007</v>
      </c>
      <c r="P309">
        <v>2.3643000000000001</v>
      </c>
      <c r="Q309">
        <v>45.264198556799997</v>
      </c>
      <c r="R309">
        <v>70.692069613499996</v>
      </c>
      <c r="S309">
        <v>2430.9215175927802</v>
      </c>
    </row>
    <row r="310" spans="1:19" ht="14.5" x14ac:dyDescent="0.35">
      <c r="A310" t="s">
        <v>481</v>
      </c>
      <c r="B310">
        <v>1873.9524710000001</v>
      </c>
      <c r="C310">
        <v>728.87605799999994</v>
      </c>
      <c r="D310">
        <v>0</v>
      </c>
      <c r="E310">
        <v>31.395471000000001</v>
      </c>
      <c r="F310">
        <v>166.92505</v>
      </c>
      <c r="G310">
        <v>19.934329999999999</v>
      </c>
      <c r="H310">
        <v>1</v>
      </c>
      <c r="I310">
        <v>7.9245539999999997</v>
      </c>
      <c r="J310">
        <v>25.508282000000001</v>
      </c>
      <c r="K310">
        <v>63.130389427989897</v>
      </c>
      <c r="L310">
        <v>0</v>
      </c>
      <c r="M310">
        <v>9.1235238725999999</v>
      </c>
      <c r="N310">
        <v>123.09053187000001</v>
      </c>
      <c r="O310">
        <v>35.315659027999999</v>
      </c>
      <c r="P310">
        <v>2.3643000000000001</v>
      </c>
      <c r="Q310">
        <v>25.376006818800001</v>
      </c>
      <c r="R310">
        <v>120.411845181</v>
      </c>
      <c r="S310">
        <v>2252.7647271983901</v>
      </c>
    </row>
    <row r="311" spans="1:19" ht="14.5" x14ac:dyDescent="0.35">
      <c r="A311" t="s">
        <v>482</v>
      </c>
      <c r="B311">
        <v>1191.520074</v>
      </c>
      <c r="C311">
        <v>344.939075</v>
      </c>
      <c r="D311">
        <v>3.3967239999999999</v>
      </c>
      <c r="E311">
        <v>43.202271000000003</v>
      </c>
      <c r="F311">
        <v>148.065708</v>
      </c>
      <c r="G311">
        <v>7.9464290000000002</v>
      </c>
      <c r="H311">
        <v>0</v>
      </c>
      <c r="I311">
        <v>6.9464290000000002</v>
      </c>
      <c r="J311">
        <v>16.390319000000002</v>
      </c>
      <c r="K311">
        <v>22.616488960887601</v>
      </c>
      <c r="L311">
        <v>0.98708799439999995</v>
      </c>
      <c r="M311">
        <v>12.554579952599999</v>
      </c>
      <c r="N311">
        <v>109.1836530792</v>
      </c>
      <c r="O311">
        <v>14.077893616400001</v>
      </c>
      <c r="P311">
        <v>0</v>
      </c>
      <c r="Q311">
        <v>22.243854943799999</v>
      </c>
      <c r="R311">
        <v>77.370500839499996</v>
      </c>
      <c r="S311">
        <v>1450.55413338679</v>
      </c>
    </row>
    <row r="312" spans="1:19" ht="14.5" x14ac:dyDescent="0.35">
      <c r="A312" t="s">
        <v>483</v>
      </c>
      <c r="B312">
        <v>10675.950471</v>
      </c>
      <c r="C312">
        <v>2903.41068</v>
      </c>
      <c r="D312">
        <v>646.93127000000004</v>
      </c>
      <c r="E312">
        <v>187.72359499999999</v>
      </c>
      <c r="F312">
        <v>838.16030799999999</v>
      </c>
      <c r="G312">
        <v>69.609181000000007</v>
      </c>
      <c r="H312">
        <v>7.4178870000000003</v>
      </c>
      <c r="I312">
        <v>57.090502999999998</v>
      </c>
      <c r="J312">
        <v>291.076686</v>
      </c>
      <c r="K312">
        <v>176.969615807075</v>
      </c>
      <c r="L312">
        <v>187.99822706200101</v>
      </c>
      <c r="M312">
        <v>54.552476706999798</v>
      </c>
      <c r="N312">
        <v>618.05941111919196</v>
      </c>
      <c r="O312">
        <v>123.3196250596</v>
      </c>
      <c r="P312">
        <v>17.538110234099999</v>
      </c>
      <c r="Q312">
        <v>182.8152087066</v>
      </c>
      <c r="R312">
        <v>1374.0274962629901</v>
      </c>
      <c r="S312">
        <v>13411.2306419585</v>
      </c>
    </row>
    <row r="313" spans="1:19" ht="14.5" x14ac:dyDescent="0.35">
      <c r="A313" t="s">
        <v>484</v>
      </c>
      <c r="B313">
        <v>476.395871</v>
      </c>
      <c r="C313">
        <v>158.03269399999999</v>
      </c>
      <c r="D313">
        <v>1</v>
      </c>
      <c r="E313">
        <v>10.738809</v>
      </c>
      <c r="F313">
        <v>57.224500999999997</v>
      </c>
      <c r="G313">
        <v>7.6764760000000001</v>
      </c>
      <c r="H313">
        <v>1</v>
      </c>
      <c r="I313">
        <v>2.850784</v>
      </c>
      <c r="J313">
        <v>8.8895560000000007</v>
      </c>
      <c r="K313">
        <v>11.8240709760748</v>
      </c>
      <c r="L313">
        <v>0.29060000000000002</v>
      </c>
      <c r="M313">
        <v>3.1206978954000002</v>
      </c>
      <c r="N313">
        <v>42.1973470374</v>
      </c>
      <c r="O313">
        <v>13.5996448816</v>
      </c>
      <c r="P313">
        <v>2.3643000000000001</v>
      </c>
      <c r="Q313">
        <v>9.1287805247999998</v>
      </c>
      <c r="R313">
        <v>41.963149098000002</v>
      </c>
      <c r="S313">
        <v>600.88446141327495</v>
      </c>
    </row>
    <row r="314" spans="1:19" ht="14.5" x14ac:dyDescent="0.35">
      <c r="A314" t="s">
        <v>485</v>
      </c>
      <c r="B314">
        <v>2391.1129429999801</v>
      </c>
      <c r="C314">
        <v>541.99919</v>
      </c>
      <c r="D314">
        <v>12.947153</v>
      </c>
      <c r="E314">
        <v>44.200676000000001</v>
      </c>
      <c r="F314">
        <v>189.39770100000001</v>
      </c>
      <c r="G314">
        <v>14.793374</v>
      </c>
      <c r="H314">
        <v>3.872662</v>
      </c>
      <c r="I314">
        <v>16.234147</v>
      </c>
      <c r="J314">
        <v>34.350864000000001</v>
      </c>
      <c r="K314">
        <v>27.377671103373299</v>
      </c>
      <c r="L314">
        <v>3.7624426618000002</v>
      </c>
      <c r="M314">
        <v>12.8447164456</v>
      </c>
      <c r="N314">
        <v>139.66186471739999</v>
      </c>
      <c r="O314">
        <v>26.207941378400001</v>
      </c>
      <c r="P314">
        <v>9.1561347665999993</v>
      </c>
      <c r="Q314">
        <v>51.984985523399999</v>
      </c>
      <c r="R314">
        <v>162.15325351199999</v>
      </c>
      <c r="S314">
        <v>2824.2619531085602</v>
      </c>
    </row>
    <row r="315" spans="1:19" ht="14.5" x14ac:dyDescent="0.35">
      <c r="A315" t="s">
        <v>486</v>
      </c>
      <c r="B315">
        <v>3698.9947339999999</v>
      </c>
      <c r="C315">
        <v>959.01980400000002</v>
      </c>
      <c r="D315">
        <v>181.038523</v>
      </c>
      <c r="E315">
        <v>76.235328999999993</v>
      </c>
      <c r="F315">
        <v>313.77230100000003</v>
      </c>
      <c r="G315">
        <v>43.588332999999999</v>
      </c>
      <c r="H315">
        <v>6.0143740000000001</v>
      </c>
      <c r="I315">
        <v>21.422547999999999</v>
      </c>
      <c r="J315">
        <v>80.961833999999996</v>
      </c>
      <c r="K315">
        <v>56.538959598495801</v>
      </c>
      <c r="L315">
        <v>52.609794783799899</v>
      </c>
      <c r="M315">
        <v>22.1539866074</v>
      </c>
      <c r="N315">
        <v>231.37569475740099</v>
      </c>
      <c r="O315">
        <v>77.221090742800001</v>
      </c>
      <c r="P315">
        <v>14.2197844482</v>
      </c>
      <c r="Q315">
        <v>68.599283205600003</v>
      </c>
      <c r="R315">
        <v>382.18033739700002</v>
      </c>
      <c r="S315">
        <v>4603.8936655406997</v>
      </c>
    </row>
    <row r="316" spans="1:19" ht="14.5" x14ac:dyDescent="0.35">
      <c r="A316" t="s">
        <v>487</v>
      </c>
      <c r="B316">
        <v>2925.3059899999998</v>
      </c>
      <c r="C316">
        <v>1229.72965</v>
      </c>
      <c r="D316">
        <v>74.833327999999995</v>
      </c>
      <c r="E316">
        <v>64.427227999999999</v>
      </c>
      <c r="F316">
        <v>225.66636600000001</v>
      </c>
      <c r="G316">
        <v>9.9961549999999999</v>
      </c>
      <c r="H316">
        <v>0</v>
      </c>
      <c r="I316">
        <v>11.976041</v>
      </c>
      <c r="J316">
        <v>42.462181000000001</v>
      </c>
      <c r="K316">
        <v>113.35616440342601</v>
      </c>
      <c r="L316">
        <v>21.746565116799999</v>
      </c>
      <c r="M316">
        <v>18.722552456799999</v>
      </c>
      <c r="N316">
        <v>166.40637828839999</v>
      </c>
      <c r="O316">
        <v>17.709188198</v>
      </c>
      <c r="P316">
        <v>0</v>
      </c>
      <c r="Q316">
        <v>38.349678490199999</v>
      </c>
      <c r="R316">
        <v>200.4427254105</v>
      </c>
      <c r="S316">
        <v>3502.0392423641201</v>
      </c>
    </row>
    <row r="317" spans="1:19" ht="14.5" x14ac:dyDescent="0.35">
      <c r="A317" t="s">
        <v>488</v>
      </c>
      <c r="B317">
        <v>7856.494361</v>
      </c>
      <c r="C317">
        <v>1831.008458</v>
      </c>
      <c r="D317">
        <v>400.95943999999997</v>
      </c>
      <c r="E317">
        <v>110.53613</v>
      </c>
      <c r="F317">
        <v>813.76370999999995</v>
      </c>
      <c r="G317">
        <v>65.306708999999998</v>
      </c>
      <c r="H317">
        <v>7.1206120000000004</v>
      </c>
      <c r="I317">
        <v>59.694161999999999</v>
      </c>
      <c r="J317">
        <v>162.46529100000001</v>
      </c>
      <c r="K317">
        <v>95.8494837541013</v>
      </c>
      <c r="L317">
        <v>116.518813264</v>
      </c>
      <c r="M317">
        <v>32.121799378000098</v>
      </c>
      <c r="N317">
        <v>600.06935975399199</v>
      </c>
      <c r="O317">
        <v>115.6973656644</v>
      </c>
      <c r="P317">
        <v>16.835262951600001</v>
      </c>
      <c r="Q317">
        <v>191.15264555639999</v>
      </c>
      <c r="R317">
        <v>766.91740616550101</v>
      </c>
      <c r="S317">
        <v>9791.6564974880002</v>
      </c>
    </row>
    <row r="318" spans="1:19" ht="14.5" x14ac:dyDescent="0.35">
      <c r="A318" t="s">
        <v>489</v>
      </c>
      <c r="B318">
        <v>5947.9766310000095</v>
      </c>
      <c r="C318">
        <v>1212.4098180000001</v>
      </c>
      <c r="D318">
        <v>330.88604400000003</v>
      </c>
      <c r="E318">
        <v>214.554824</v>
      </c>
      <c r="F318">
        <v>569.62591099999997</v>
      </c>
      <c r="G318">
        <v>60.330596999999997</v>
      </c>
      <c r="H318">
        <v>2</v>
      </c>
      <c r="I318">
        <v>49.622135999999998</v>
      </c>
      <c r="J318">
        <v>155.35064</v>
      </c>
      <c r="K318">
        <v>55.299777494382603</v>
      </c>
      <c r="L318">
        <v>96.155484386399806</v>
      </c>
      <c r="M318">
        <v>62.349631854399902</v>
      </c>
      <c r="N318">
        <v>420.04214677139697</v>
      </c>
      <c r="O318">
        <v>106.88168564519999</v>
      </c>
      <c r="P318">
        <v>4.7286000000000001</v>
      </c>
      <c r="Q318">
        <v>158.90000389919999</v>
      </c>
      <c r="R318">
        <v>733.33269612000095</v>
      </c>
      <c r="S318">
        <v>7585.6666571709902</v>
      </c>
    </row>
    <row r="319" spans="1:19" ht="14.5" x14ac:dyDescent="0.35">
      <c r="A319" t="s">
        <v>490</v>
      </c>
      <c r="B319">
        <v>5009.1780020000097</v>
      </c>
      <c r="C319">
        <v>300.26122400000003</v>
      </c>
      <c r="D319">
        <v>161.847038</v>
      </c>
      <c r="E319">
        <v>112.783007</v>
      </c>
      <c r="F319">
        <v>349.275576</v>
      </c>
      <c r="G319">
        <v>42.115383999999999</v>
      </c>
      <c r="H319">
        <v>1</v>
      </c>
      <c r="I319">
        <v>24.750955000000001</v>
      </c>
      <c r="J319">
        <v>122.392011</v>
      </c>
      <c r="K319">
        <v>4.1429933180668597</v>
      </c>
      <c r="L319">
        <v>47.032749242799902</v>
      </c>
      <c r="M319">
        <v>32.7747418342</v>
      </c>
      <c r="N319">
        <v>257.55580974240098</v>
      </c>
      <c r="O319">
        <v>74.611614294399999</v>
      </c>
      <c r="P319">
        <v>2.3643000000000001</v>
      </c>
      <c r="Q319">
        <v>79.257508100999999</v>
      </c>
      <c r="R319">
        <v>577.75148792550101</v>
      </c>
      <c r="S319">
        <v>6084.6692064583804</v>
      </c>
    </row>
    <row r="320" spans="1:19" ht="14.5" x14ac:dyDescent="0.35">
      <c r="A320" t="s">
        <v>491</v>
      </c>
      <c r="B320">
        <v>7065.1712739999703</v>
      </c>
      <c r="C320">
        <v>3012.8472840000099</v>
      </c>
      <c r="D320">
        <v>891.91033800000002</v>
      </c>
      <c r="E320">
        <v>154.78291999999999</v>
      </c>
      <c r="F320">
        <v>517.10533599999997</v>
      </c>
      <c r="G320">
        <v>35.787326999999998</v>
      </c>
      <c r="H320">
        <v>4.9470590000000003</v>
      </c>
      <c r="I320">
        <v>25.577960999999998</v>
      </c>
      <c r="J320">
        <v>174.155428</v>
      </c>
      <c r="K320">
        <v>284.31724672400497</v>
      </c>
      <c r="L320">
        <v>259.18914422280199</v>
      </c>
      <c r="M320">
        <v>44.979916551999999</v>
      </c>
      <c r="N320">
        <v>381.31347476639797</v>
      </c>
      <c r="O320">
        <v>63.400828513199997</v>
      </c>
      <c r="P320">
        <v>11.6963315937</v>
      </c>
      <c r="Q320">
        <v>81.905746714200006</v>
      </c>
      <c r="R320">
        <v>822.10069787400096</v>
      </c>
      <c r="S320">
        <v>9014.0746609602793</v>
      </c>
    </row>
    <row r="321" spans="1:19" ht="14.5" x14ac:dyDescent="0.35">
      <c r="A321" t="s">
        <v>492</v>
      </c>
      <c r="B321">
        <v>15872.534299000001</v>
      </c>
      <c r="C321">
        <v>2739.3361530000002</v>
      </c>
      <c r="D321">
        <v>1275.4973130000001</v>
      </c>
      <c r="E321">
        <v>355.38488599999999</v>
      </c>
      <c r="F321">
        <v>1670.1842429999999</v>
      </c>
      <c r="G321">
        <v>95.706011000000004</v>
      </c>
      <c r="H321">
        <v>7.119999</v>
      </c>
      <c r="I321">
        <v>63.850127999999998</v>
      </c>
      <c r="J321">
        <v>294.45074199999999</v>
      </c>
      <c r="K321">
        <v>105.16958986116801</v>
      </c>
      <c r="L321">
        <v>370.65951915779902</v>
      </c>
      <c r="M321">
        <v>103.2748478716</v>
      </c>
      <c r="N321">
        <v>1231.5938607881801</v>
      </c>
      <c r="O321">
        <v>169.55276908760001</v>
      </c>
      <c r="P321">
        <v>16.8338136357</v>
      </c>
      <c r="Q321">
        <v>204.46087988159999</v>
      </c>
      <c r="R321">
        <v>1389.9547276109899</v>
      </c>
      <c r="S321">
        <v>19464.034306894599</v>
      </c>
    </row>
    <row r="322" spans="1:19" ht="14.5" x14ac:dyDescent="0.35">
      <c r="A322" t="s">
        <v>493</v>
      </c>
      <c r="B322">
        <v>15800.362646</v>
      </c>
      <c r="C322">
        <v>1283.332089</v>
      </c>
      <c r="D322">
        <v>1201.9772029999999</v>
      </c>
      <c r="E322">
        <v>113.439069</v>
      </c>
      <c r="F322">
        <v>1320.828395</v>
      </c>
      <c r="G322">
        <v>123.25229400000001</v>
      </c>
      <c r="H322">
        <v>8.9691379999999992</v>
      </c>
      <c r="I322">
        <v>89.610766999999996</v>
      </c>
      <c r="J322">
        <v>476.69466199999999</v>
      </c>
      <c r="K322">
        <v>23.7240179728811</v>
      </c>
      <c r="L322">
        <v>349.29457519180198</v>
      </c>
      <c r="M322">
        <v>32.965393451399997</v>
      </c>
      <c r="N322">
        <v>973.97885847298096</v>
      </c>
      <c r="O322">
        <v>218.3537640504</v>
      </c>
      <c r="P322">
        <v>21.2057329734</v>
      </c>
      <c r="Q322">
        <v>286.95159808739999</v>
      </c>
      <c r="R322">
        <v>2250.23715197098</v>
      </c>
      <c r="S322">
        <v>19957.073738171301</v>
      </c>
    </row>
    <row r="323" spans="1:19" ht="14.5" x14ac:dyDescent="0.35">
      <c r="A323" t="s">
        <v>494</v>
      </c>
      <c r="B323">
        <v>1155.8360299999999</v>
      </c>
      <c r="C323">
        <v>174.62981400000001</v>
      </c>
      <c r="D323">
        <v>7.4791400000000001</v>
      </c>
      <c r="E323">
        <v>11.711834</v>
      </c>
      <c r="F323">
        <v>74.193832999999998</v>
      </c>
      <c r="G323">
        <v>9.0305929999999996</v>
      </c>
      <c r="H323">
        <v>0</v>
      </c>
      <c r="I323">
        <v>3</v>
      </c>
      <c r="J323">
        <v>10.142856999999999</v>
      </c>
      <c r="K323">
        <v>6.0055403028514904</v>
      </c>
      <c r="L323">
        <v>2.1734380839999998</v>
      </c>
      <c r="M323">
        <v>3.4034589604000001</v>
      </c>
      <c r="N323">
        <v>54.710532454200099</v>
      </c>
      <c r="O323">
        <v>15.998598558799999</v>
      </c>
      <c r="P323">
        <v>0</v>
      </c>
      <c r="Q323">
        <v>9.6066000000000003</v>
      </c>
      <c r="R323">
        <v>47.879356468499999</v>
      </c>
      <c r="S323">
        <v>1295.61355482875</v>
      </c>
    </row>
    <row r="324" spans="1:19" ht="14.5" x14ac:dyDescent="0.35">
      <c r="A324" t="s">
        <v>495</v>
      </c>
      <c r="B324">
        <v>1135.458357</v>
      </c>
      <c r="C324">
        <v>191.44334799999999</v>
      </c>
      <c r="D324">
        <v>2.4831460000000001</v>
      </c>
      <c r="E324">
        <v>19.228573000000001</v>
      </c>
      <c r="F324">
        <v>111.886475</v>
      </c>
      <c r="G324">
        <v>4.3129670000000004</v>
      </c>
      <c r="H324">
        <v>1</v>
      </c>
      <c r="I324">
        <v>8.9418539999999993</v>
      </c>
      <c r="J324">
        <v>8.3464419999999997</v>
      </c>
      <c r="K324">
        <v>7.1775117289579304</v>
      </c>
      <c r="L324">
        <v>0.72160222760000003</v>
      </c>
      <c r="M324">
        <v>5.5878233138000004</v>
      </c>
      <c r="N324">
        <v>82.505086664999993</v>
      </c>
      <c r="O324">
        <v>7.6408523372000001</v>
      </c>
      <c r="P324">
        <v>2.3643000000000001</v>
      </c>
      <c r="Q324">
        <v>28.6336048788</v>
      </c>
      <c r="R324">
        <v>39.399379461000002</v>
      </c>
      <c r="S324">
        <v>1309.4885176123601</v>
      </c>
    </row>
    <row r="325" spans="1:19" ht="14.5" x14ac:dyDescent="0.35">
      <c r="A325" t="s">
        <v>496</v>
      </c>
      <c r="B325">
        <v>374.838528</v>
      </c>
      <c r="C325">
        <v>102.257603</v>
      </c>
      <c r="D325">
        <v>11.157154</v>
      </c>
      <c r="E325">
        <v>13.077877000000001</v>
      </c>
      <c r="F325">
        <v>37.044403000000003</v>
      </c>
      <c r="G325">
        <v>6.603243</v>
      </c>
      <c r="H325">
        <v>2</v>
      </c>
      <c r="I325">
        <v>6.6286139999999998</v>
      </c>
      <c r="J325">
        <v>8.4860860000000002</v>
      </c>
      <c r="K325">
        <v>6.5805005957712996</v>
      </c>
      <c r="L325">
        <v>3.2422689523999999</v>
      </c>
      <c r="M325">
        <v>3.8004310561999999</v>
      </c>
      <c r="N325">
        <v>27.316542772199998</v>
      </c>
      <c r="O325">
        <v>11.698305298799999</v>
      </c>
      <c r="P325">
        <v>4.7286000000000001</v>
      </c>
      <c r="Q325">
        <v>21.226147750799999</v>
      </c>
      <c r="R325">
        <v>40.058568962999999</v>
      </c>
      <c r="S325">
        <v>493.48989338917102</v>
      </c>
    </row>
    <row r="326" spans="1:19" ht="14.5" x14ac:dyDescent="0.35">
      <c r="A326" t="s">
        <v>497</v>
      </c>
      <c r="B326">
        <v>475.52305899999999</v>
      </c>
      <c r="C326">
        <v>104.891566</v>
      </c>
      <c r="D326">
        <v>0</v>
      </c>
      <c r="E326">
        <v>13</v>
      </c>
      <c r="F326">
        <v>25.665614000000001</v>
      </c>
      <c r="G326">
        <v>2</v>
      </c>
      <c r="H326">
        <v>0</v>
      </c>
      <c r="I326">
        <v>5</v>
      </c>
      <c r="J326">
        <v>6.355194</v>
      </c>
      <c r="K326">
        <v>5.3635214616024802</v>
      </c>
      <c r="L326">
        <v>0</v>
      </c>
      <c r="M326">
        <v>3.7778</v>
      </c>
      <c r="N326">
        <v>18.9258237636</v>
      </c>
      <c r="O326">
        <v>3.5432000000000001</v>
      </c>
      <c r="P326">
        <v>0</v>
      </c>
      <c r="Q326">
        <v>16.010999999999999</v>
      </c>
      <c r="R326">
        <v>29.999693276999999</v>
      </c>
      <c r="S326">
        <v>553.14409750220204</v>
      </c>
    </row>
    <row r="327" spans="1:19" ht="14.5" x14ac:dyDescent="0.35">
      <c r="A327" t="s">
        <v>498</v>
      </c>
      <c r="B327">
        <v>1133.556227</v>
      </c>
      <c r="C327">
        <v>246.665964</v>
      </c>
      <c r="D327">
        <v>14.738864</v>
      </c>
      <c r="E327">
        <v>23.110240999999998</v>
      </c>
      <c r="F327">
        <v>112.719622</v>
      </c>
      <c r="G327">
        <v>10.69829</v>
      </c>
      <c r="H327">
        <v>1</v>
      </c>
      <c r="I327">
        <v>8.6073559999999993</v>
      </c>
      <c r="J327">
        <v>12.442999</v>
      </c>
      <c r="K327">
        <v>12.0996711458929</v>
      </c>
      <c r="L327">
        <v>4.2831138784</v>
      </c>
      <c r="M327">
        <v>6.7158360345999997</v>
      </c>
      <c r="N327">
        <v>83.119449262799904</v>
      </c>
      <c r="O327">
        <v>18.953090564</v>
      </c>
      <c r="P327">
        <v>2.3643000000000001</v>
      </c>
      <c r="Q327">
        <v>27.562475383199999</v>
      </c>
      <c r="R327">
        <v>58.737176779499997</v>
      </c>
      <c r="S327">
        <v>1347.39134004839</v>
      </c>
    </row>
    <row r="328" spans="1:19" ht="14.5" x14ac:dyDescent="0.35">
      <c r="A328" t="s">
        <v>499</v>
      </c>
      <c r="B328">
        <v>1116.8707629999999</v>
      </c>
      <c r="C328">
        <v>305.38568299999997</v>
      </c>
      <c r="D328">
        <v>4.4800000000000004</v>
      </c>
      <c r="E328">
        <v>30.165427000000001</v>
      </c>
      <c r="F328">
        <v>160.302164</v>
      </c>
      <c r="G328">
        <v>11.087683999999999</v>
      </c>
      <c r="H328">
        <v>0</v>
      </c>
      <c r="I328">
        <v>2</v>
      </c>
      <c r="J328">
        <v>26.870647999999999</v>
      </c>
      <c r="K328">
        <v>19.0696415756824</v>
      </c>
      <c r="L328">
        <v>1.3018879999999999</v>
      </c>
      <c r="M328">
        <v>8.7660730862000094</v>
      </c>
      <c r="N328">
        <v>118.2068157336</v>
      </c>
      <c r="O328">
        <v>19.642940974399998</v>
      </c>
      <c r="P328">
        <v>0</v>
      </c>
      <c r="Q328">
        <v>6.4043999999999999</v>
      </c>
      <c r="R328">
        <v>126.84289388400001</v>
      </c>
      <c r="S328">
        <v>1417.1054162538801</v>
      </c>
    </row>
    <row r="329" spans="1:19" ht="14.5" x14ac:dyDescent="0.35">
      <c r="A329" t="s">
        <v>500</v>
      </c>
      <c r="B329">
        <v>1306.232424</v>
      </c>
      <c r="C329">
        <v>241.419881</v>
      </c>
      <c r="D329">
        <v>3</v>
      </c>
      <c r="E329">
        <v>35.502994000000001</v>
      </c>
      <c r="F329">
        <v>113.50664999999999</v>
      </c>
      <c r="G329">
        <v>10.748502999999999</v>
      </c>
      <c r="H329">
        <v>1</v>
      </c>
      <c r="I329">
        <v>4</v>
      </c>
      <c r="J329">
        <v>12.48503</v>
      </c>
      <c r="K329">
        <v>9.8978048917579695</v>
      </c>
      <c r="L329">
        <v>0.87180000000000002</v>
      </c>
      <c r="M329">
        <v>10.3171700564</v>
      </c>
      <c r="N329">
        <v>83.699803709999898</v>
      </c>
      <c r="O329">
        <v>19.042047914800001</v>
      </c>
      <c r="P329">
        <v>2.3643000000000001</v>
      </c>
      <c r="Q329">
        <v>12.8088</v>
      </c>
      <c r="R329">
        <v>58.935584114999997</v>
      </c>
      <c r="S329">
        <v>1504.16973468796</v>
      </c>
    </row>
    <row r="330" spans="1:19" ht="14.5" x14ac:dyDescent="0.35">
      <c r="A330" t="s">
        <v>502</v>
      </c>
      <c r="B330">
        <v>784.894001</v>
      </c>
      <c r="C330">
        <v>321.879052</v>
      </c>
      <c r="D330">
        <v>25.982993</v>
      </c>
      <c r="E330">
        <v>16</v>
      </c>
      <c r="F330">
        <v>85.179879999999997</v>
      </c>
      <c r="G330">
        <v>10.816368000000001</v>
      </c>
      <c r="H330">
        <v>0</v>
      </c>
      <c r="I330">
        <v>3</v>
      </c>
      <c r="J330">
        <v>11.196975</v>
      </c>
      <c r="K330">
        <v>29.285604853617802</v>
      </c>
      <c r="L330">
        <v>7.5506577657999996</v>
      </c>
      <c r="M330">
        <v>4.6496000000000004</v>
      </c>
      <c r="N330">
        <v>62.811643512000103</v>
      </c>
      <c r="O330">
        <v>19.162277548799999</v>
      </c>
      <c r="P330">
        <v>0</v>
      </c>
      <c r="Q330">
        <v>9.6066000000000003</v>
      </c>
      <c r="R330">
        <v>52.855320487500002</v>
      </c>
      <c r="S330">
        <v>970.81570516771797</v>
      </c>
    </row>
    <row r="331" spans="1:19" ht="14.5" x14ac:dyDescent="0.35">
      <c r="A331" t="s">
        <v>503</v>
      </c>
      <c r="B331">
        <v>2648.5380110000001</v>
      </c>
      <c r="C331">
        <v>353.31039299999998</v>
      </c>
      <c r="D331">
        <v>13.298548</v>
      </c>
      <c r="E331">
        <v>39.988303999999999</v>
      </c>
      <c r="F331">
        <v>150.961106</v>
      </c>
      <c r="G331">
        <v>14.233917999999999</v>
      </c>
      <c r="H331">
        <v>5.4999989999999999</v>
      </c>
      <c r="I331">
        <v>10.245614</v>
      </c>
      <c r="J331">
        <v>31.286801000000001</v>
      </c>
      <c r="K331">
        <v>10.4337283002598</v>
      </c>
      <c r="L331">
        <v>3.8645580488000002</v>
      </c>
      <c r="M331">
        <v>11.6206011424</v>
      </c>
      <c r="N331">
        <v>111.3187195644</v>
      </c>
      <c r="O331">
        <v>25.216809128800001</v>
      </c>
      <c r="P331">
        <v>13.0036476357</v>
      </c>
      <c r="Q331">
        <v>32.808505150800002</v>
      </c>
      <c r="R331">
        <v>147.68934412050001</v>
      </c>
      <c r="S331">
        <v>3004.4939240916601</v>
      </c>
    </row>
    <row r="332" spans="1:19" ht="14.5" x14ac:dyDescent="0.35">
      <c r="A332" t="s">
        <v>504</v>
      </c>
      <c r="B332">
        <v>2547.328798</v>
      </c>
      <c r="C332">
        <v>173.66081600000001</v>
      </c>
      <c r="D332">
        <v>5.2080919999999997</v>
      </c>
      <c r="E332">
        <v>43.747497000000003</v>
      </c>
      <c r="F332">
        <v>163.54489899999999</v>
      </c>
      <c r="G332">
        <v>17.242946</v>
      </c>
      <c r="H332">
        <v>0</v>
      </c>
      <c r="I332">
        <v>8</v>
      </c>
      <c r="J332">
        <v>27.306357999999999</v>
      </c>
      <c r="K332">
        <v>2.6897632850190001</v>
      </c>
      <c r="L332">
        <v>1.5134715352000001</v>
      </c>
      <c r="M332">
        <v>12.713022628199999</v>
      </c>
      <c r="N332">
        <v>120.5980085226</v>
      </c>
      <c r="O332">
        <v>30.547603133599999</v>
      </c>
      <c r="P332">
        <v>0</v>
      </c>
      <c r="Q332">
        <v>25.617599999999999</v>
      </c>
      <c r="R332">
        <v>128.899662939</v>
      </c>
      <c r="S332">
        <v>2869.9079300436201</v>
      </c>
    </row>
    <row r="333" spans="1:19" ht="14.5" x14ac:dyDescent="0.35">
      <c r="A333" t="s">
        <v>505</v>
      </c>
      <c r="B333">
        <v>2079.7777820000001</v>
      </c>
      <c r="C333">
        <v>222.98548099999999</v>
      </c>
      <c r="D333">
        <v>24.298850999999999</v>
      </c>
      <c r="E333">
        <v>27.861272</v>
      </c>
      <c r="F333">
        <v>160.65440899999999</v>
      </c>
      <c r="G333">
        <v>17.297284999999999</v>
      </c>
      <c r="H333">
        <v>2</v>
      </c>
      <c r="I333">
        <v>5.5</v>
      </c>
      <c r="J333">
        <v>26.198342</v>
      </c>
      <c r="K333">
        <v>5.3652795071337902</v>
      </c>
      <c r="L333">
        <v>7.0612461006</v>
      </c>
      <c r="M333">
        <v>8.0964856431999994</v>
      </c>
      <c r="N333">
        <v>118.4665611966</v>
      </c>
      <c r="O333">
        <v>30.643870106000001</v>
      </c>
      <c r="P333">
        <v>4.7286000000000001</v>
      </c>
      <c r="Q333">
        <v>17.612100000000002</v>
      </c>
      <c r="R333">
        <v>123.66927341100001</v>
      </c>
      <c r="S333">
        <v>2395.4211979645302</v>
      </c>
    </row>
    <row r="334" spans="1:19" ht="14.5" x14ac:dyDescent="0.35">
      <c r="A334" t="s">
        <v>506</v>
      </c>
      <c r="B334">
        <v>7810.6823559999102</v>
      </c>
      <c r="C334">
        <v>783.58260999999902</v>
      </c>
      <c r="D334">
        <v>168.52820399999999</v>
      </c>
      <c r="E334">
        <v>201.24688399999999</v>
      </c>
      <c r="F334">
        <v>764.29553699999894</v>
      </c>
      <c r="G334">
        <v>53.780583999999998</v>
      </c>
      <c r="H334">
        <v>2</v>
      </c>
      <c r="I334">
        <v>78.930130000000005</v>
      </c>
      <c r="J334">
        <v>168.182331</v>
      </c>
      <c r="K334">
        <v>17.631313671417701</v>
      </c>
      <c r="L334">
        <v>48.974296082400002</v>
      </c>
      <c r="M334">
        <v>58.482344490399903</v>
      </c>
      <c r="N334">
        <v>563.59152898379295</v>
      </c>
      <c r="O334">
        <v>95.277682614400106</v>
      </c>
      <c r="P334">
        <v>4.7286000000000001</v>
      </c>
      <c r="Q334">
        <v>252.750062286</v>
      </c>
      <c r="R334">
        <v>793.90469348550096</v>
      </c>
      <c r="S334">
        <v>9646.0228776138192</v>
      </c>
    </row>
    <row r="335" spans="1:19" ht="14.5" x14ac:dyDescent="0.35">
      <c r="A335" t="s">
        <v>507</v>
      </c>
      <c r="B335">
        <v>545.04391800000099</v>
      </c>
      <c r="C335">
        <v>105.14646399999999</v>
      </c>
      <c r="D335">
        <v>4</v>
      </c>
      <c r="E335">
        <v>12.344516</v>
      </c>
      <c r="F335">
        <v>44.622152999999997</v>
      </c>
      <c r="G335">
        <v>5.6376020000000002</v>
      </c>
      <c r="H335">
        <v>1.9665220000000001</v>
      </c>
      <c r="I335">
        <v>4</v>
      </c>
      <c r="J335">
        <v>3.730861</v>
      </c>
      <c r="K335">
        <v>4.5788705792045796</v>
      </c>
      <c r="L335">
        <v>1.1624000000000001</v>
      </c>
      <c r="M335">
        <v>3.5873163496</v>
      </c>
      <c r="N335">
        <v>32.9043756222</v>
      </c>
      <c r="O335">
        <v>9.9875757031999992</v>
      </c>
      <c r="P335">
        <v>4.6494479646000002</v>
      </c>
      <c r="Q335">
        <v>12.8088</v>
      </c>
      <c r="R335">
        <v>17.6115293505</v>
      </c>
      <c r="S335">
        <v>632.33423356930496</v>
      </c>
    </row>
    <row r="336" spans="1:19" ht="14.5" x14ac:dyDescent="0.35">
      <c r="A336" t="s">
        <v>508</v>
      </c>
      <c r="B336">
        <v>1244.3284819999999</v>
      </c>
      <c r="C336">
        <v>270.77307100000002</v>
      </c>
      <c r="D336">
        <v>0</v>
      </c>
      <c r="E336">
        <v>26.127659999999999</v>
      </c>
      <c r="F336">
        <v>122.027119</v>
      </c>
      <c r="G336">
        <v>9.8269789999999997</v>
      </c>
      <c r="H336">
        <v>2</v>
      </c>
      <c r="I336">
        <v>4.4145380000000003</v>
      </c>
      <c r="J336">
        <v>14.223458000000001</v>
      </c>
      <c r="K336">
        <v>13.2207504827789</v>
      </c>
      <c r="L336">
        <v>0</v>
      </c>
      <c r="M336">
        <v>7.5926979960000098</v>
      </c>
      <c r="N336">
        <v>89.982797550599898</v>
      </c>
      <c r="O336">
        <v>17.409475996400001</v>
      </c>
      <c r="P336">
        <v>4.7286000000000001</v>
      </c>
      <c r="Q336">
        <v>14.136233583599999</v>
      </c>
      <c r="R336">
        <v>67.141833489000007</v>
      </c>
      <c r="S336">
        <v>1458.54087109838</v>
      </c>
    </row>
    <row r="337" spans="1:19" ht="14.5" x14ac:dyDescent="0.35">
      <c r="A337" t="s">
        <v>509</v>
      </c>
      <c r="B337">
        <v>2520.2319630000002</v>
      </c>
      <c r="C337">
        <v>305.13252699999998</v>
      </c>
      <c r="D337">
        <v>42.0246</v>
      </c>
      <c r="E337">
        <v>46.468929000000003</v>
      </c>
      <c r="F337">
        <v>167.96776399999999</v>
      </c>
      <c r="G337">
        <v>12.031612000000001</v>
      </c>
      <c r="H337">
        <v>0</v>
      </c>
      <c r="I337">
        <v>13.476190000000001</v>
      </c>
      <c r="J337">
        <v>37.085112000000002</v>
      </c>
      <c r="K337">
        <v>8.3327481649604902</v>
      </c>
      <c r="L337">
        <v>12.212348759999999</v>
      </c>
      <c r="M337">
        <v>13.5038707674</v>
      </c>
      <c r="N337">
        <v>123.85942917360001</v>
      </c>
      <c r="O337">
        <v>21.315203819200001</v>
      </c>
      <c r="P337">
        <v>0</v>
      </c>
      <c r="Q337">
        <v>43.153455618000002</v>
      </c>
      <c r="R337">
        <v>175.060271196</v>
      </c>
      <c r="S337">
        <v>2917.6692904991601</v>
      </c>
    </row>
    <row r="338" spans="1:19" ht="14.5" x14ac:dyDescent="0.35">
      <c r="A338" t="s">
        <v>510</v>
      </c>
      <c r="B338">
        <v>1510.1550219999999</v>
      </c>
      <c r="C338">
        <v>1245.8979220000001</v>
      </c>
      <c r="D338">
        <v>7.7783910000000001</v>
      </c>
      <c r="E338">
        <v>46.052104</v>
      </c>
      <c r="F338">
        <v>141.265275</v>
      </c>
      <c r="G338">
        <v>7.4508020000000004</v>
      </c>
      <c r="H338">
        <v>0</v>
      </c>
      <c r="I338">
        <v>7.9723879999999996</v>
      </c>
      <c r="J338">
        <v>25.227778000000001</v>
      </c>
      <c r="K338">
        <v>227.49849578191399</v>
      </c>
      <c r="L338">
        <v>2.2604004245999998</v>
      </c>
      <c r="M338">
        <v>13.382741422400001</v>
      </c>
      <c r="N338">
        <v>104.169013785</v>
      </c>
      <c r="O338">
        <v>13.199840823200001</v>
      </c>
      <c r="P338">
        <v>0</v>
      </c>
      <c r="Q338">
        <v>25.5291808536</v>
      </c>
      <c r="R338">
        <v>119.087726049</v>
      </c>
      <c r="S338">
        <v>2015.2824211397201</v>
      </c>
    </row>
    <row r="339" spans="1:19" ht="14.5" x14ac:dyDescent="0.35">
      <c r="A339" t="s">
        <v>511</v>
      </c>
      <c r="B339">
        <v>1163.3311450000001</v>
      </c>
      <c r="C339">
        <v>545.54361500000005</v>
      </c>
      <c r="D339">
        <v>66.819357999999994</v>
      </c>
      <c r="E339">
        <v>21.700095000000001</v>
      </c>
      <c r="F339">
        <v>137.675299</v>
      </c>
      <c r="G339">
        <v>11.337021999999999</v>
      </c>
      <c r="H339">
        <v>0</v>
      </c>
      <c r="I339">
        <v>9</v>
      </c>
      <c r="J339">
        <v>23.018941999999999</v>
      </c>
      <c r="K339">
        <v>56.840649059334801</v>
      </c>
      <c r="L339">
        <v>19.417705434799998</v>
      </c>
      <c r="M339">
        <v>6.306047607</v>
      </c>
      <c r="N339">
        <v>101.5217654826</v>
      </c>
      <c r="O339">
        <v>20.084668175200001</v>
      </c>
      <c r="P339">
        <v>0</v>
      </c>
      <c r="Q339">
        <v>28.819800000000001</v>
      </c>
      <c r="R339">
        <v>108.660915711</v>
      </c>
      <c r="S339">
        <v>1504.98269646993</v>
      </c>
    </row>
    <row r="340" spans="1:19" ht="14.5" x14ac:dyDescent="0.35">
      <c r="A340" t="s">
        <v>512</v>
      </c>
      <c r="B340">
        <v>7126.5180560000099</v>
      </c>
      <c r="C340">
        <v>669.67941299999995</v>
      </c>
      <c r="D340">
        <v>59.743873000000001</v>
      </c>
      <c r="E340">
        <v>102.476489</v>
      </c>
      <c r="F340">
        <v>382.361828</v>
      </c>
      <c r="G340">
        <v>38.855206000000003</v>
      </c>
      <c r="H340">
        <v>2</v>
      </c>
      <c r="I340">
        <v>27.375724000000002</v>
      </c>
      <c r="J340">
        <v>124.220732</v>
      </c>
      <c r="K340">
        <v>14.186901809546599</v>
      </c>
      <c r="L340">
        <v>17.361569493800001</v>
      </c>
      <c r="M340">
        <v>29.779667703400001</v>
      </c>
      <c r="N340">
        <v>281.9536119672</v>
      </c>
      <c r="O340">
        <v>68.835882949600006</v>
      </c>
      <c r="P340">
        <v>4.7286000000000001</v>
      </c>
      <c r="Q340">
        <v>87.662543392800004</v>
      </c>
      <c r="R340">
        <v>586.38396540600104</v>
      </c>
      <c r="S340">
        <v>8217.4107987223597</v>
      </c>
    </row>
    <row r="341" spans="1:19" ht="14.5" x14ac:dyDescent="0.35">
      <c r="A341" t="s">
        <v>513</v>
      </c>
      <c r="B341">
        <v>8020.8648089998896</v>
      </c>
      <c r="C341">
        <v>5076.6897779999799</v>
      </c>
      <c r="D341">
        <v>425.112909</v>
      </c>
      <c r="E341">
        <v>122.19523599999999</v>
      </c>
      <c r="F341">
        <v>990.84957600000098</v>
      </c>
      <c r="G341">
        <v>93.059612000000001</v>
      </c>
      <c r="H341">
        <v>13.050257999999999</v>
      </c>
      <c r="I341">
        <v>53.235832000000002</v>
      </c>
      <c r="J341">
        <v>155.85325900000001</v>
      </c>
      <c r="K341">
        <v>716.69669363993103</v>
      </c>
      <c r="L341">
        <v>123.5378113554</v>
      </c>
      <c r="M341">
        <v>35.509935581599997</v>
      </c>
      <c r="N341">
        <v>730.65247734239097</v>
      </c>
      <c r="O341">
        <v>164.86440861919999</v>
      </c>
      <c r="P341">
        <v>30.854724989400001</v>
      </c>
      <c r="Q341">
        <v>170.47178123040001</v>
      </c>
      <c r="R341">
        <v>735.70530910950094</v>
      </c>
      <c r="S341">
        <v>10729.1579508677</v>
      </c>
    </row>
    <row r="342" spans="1:19" ht="14.5" x14ac:dyDescent="0.35">
      <c r="A342" t="s">
        <v>514</v>
      </c>
      <c r="B342">
        <v>7326.991325</v>
      </c>
      <c r="C342">
        <v>1949.0491059999999</v>
      </c>
      <c r="D342">
        <v>91.327479999999994</v>
      </c>
      <c r="E342">
        <v>114.105644</v>
      </c>
      <c r="F342">
        <v>784.96372099999996</v>
      </c>
      <c r="G342">
        <v>80.800263000000001</v>
      </c>
      <c r="H342">
        <v>10.374269</v>
      </c>
      <c r="I342">
        <v>93.782959000000005</v>
      </c>
      <c r="J342">
        <v>130.891109</v>
      </c>
      <c r="K342">
        <v>118.164896296956</v>
      </c>
      <c r="L342">
        <v>26.539765687999999</v>
      </c>
      <c r="M342">
        <v>33.1591001464</v>
      </c>
      <c r="N342">
        <v>578.83224786539301</v>
      </c>
      <c r="O342">
        <v>143.14574593079999</v>
      </c>
      <c r="P342">
        <v>24.527884196700001</v>
      </c>
      <c r="Q342">
        <v>300.31179130980001</v>
      </c>
      <c r="R342">
        <v>617.87148003450102</v>
      </c>
      <c r="S342">
        <v>9169.5442364685496</v>
      </c>
    </row>
    <row r="343" spans="1:19" ht="14.5" x14ac:dyDescent="0.35">
      <c r="A343" t="s">
        <v>515</v>
      </c>
      <c r="B343">
        <v>4037.26098399998</v>
      </c>
      <c r="C343">
        <v>1451.087896</v>
      </c>
      <c r="D343">
        <v>21.661360999999999</v>
      </c>
      <c r="E343">
        <v>65.117811000000003</v>
      </c>
      <c r="F343">
        <v>371.98798900000003</v>
      </c>
      <c r="G343">
        <v>25.606214999999999</v>
      </c>
      <c r="H343">
        <v>6</v>
      </c>
      <c r="I343">
        <v>25.850769</v>
      </c>
      <c r="J343">
        <v>52.218876000000002</v>
      </c>
      <c r="K343">
        <v>116.435039021313</v>
      </c>
      <c r="L343">
        <v>6.2947915066000002</v>
      </c>
      <c r="M343">
        <v>18.9232358766</v>
      </c>
      <c r="N343">
        <v>274.30394308860002</v>
      </c>
      <c r="O343">
        <v>45.363970494</v>
      </c>
      <c r="P343">
        <v>14.1858</v>
      </c>
      <c r="Q343">
        <v>82.779332491800005</v>
      </c>
      <c r="R343">
        <v>246.499204158</v>
      </c>
      <c r="S343">
        <v>4842.0463006369</v>
      </c>
    </row>
    <row r="344" spans="1:19" ht="14.5" x14ac:dyDescent="0.35">
      <c r="A344" t="s">
        <v>516</v>
      </c>
      <c r="B344">
        <v>2031.1458009999999</v>
      </c>
      <c r="C344">
        <v>620.55551400000104</v>
      </c>
      <c r="D344">
        <v>2</v>
      </c>
      <c r="E344">
        <v>68.810606000000007</v>
      </c>
      <c r="F344">
        <v>204.537024</v>
      </c>
      <c r="G344">
        <v>19.278894999999999</v>
      </c>
      <c r="H344">
        <v>2</v>
      </c>
      <c r="I344">
        <v>17</v>
      </c>
      <c r="J344">
        <v>31.291719000000001</v>
      </c>
      <c r="K344">
        <v>42.491276167369499</v>
      </c>
      <c r="L344">
        <v>0.58120000000000005</v>
      </c>
      <c r="M344">
        <v>19.996362103599999</v>
      </c>
      <c r="N344">
        <v>150.82560149759999</v>
      </c>
      <c r="O344">
        <v>34.154490381999999</v>
      </c>
      <c r="P344">
        <v>4.7286000000000001</v>
      </c>
      <c r="Q344">
        <v>54.437399999999997</v>
      </c>
      <c r="R344">
        <v>147.71255953950001</v>
      </c>
      <c r="S344">
        <v>2486.0732906900698</v>
      </c>
    </row>
    <row r="345" spans="1:19" ht="14.5" x14ac:dyDescent="0.35">
      <c r="A345" t="s">
        <v>517</v>
      </c>
      <c r="B345">
        <v>535.02372100000002</v>
      </c>
      <c r="C345">
        <v>144.722318</v>
      </c>
      <c r="D345">
        <v>4</v>
      </c>
      <c r="E345">
        <v>9.8121550000000006</v>
      </c>
      <c r="F345">
        <v>39.475057</v>
      </c>
      <c r="G345">
        <v>0</v>
      </c>
      <c r="H345">
        <v>0</v>
      </c>
      <c r="I345">
        <v>0</v>
      </c>
      <c r="J345">
        <v>5</v>
      </c>
      <c r="K345">
        <v>8.4633790614323008</v>
      </c>
      <c r="L345">
        <v>1.1624000000000001</v>
      </c>
      <c r="M345">
        <v>2.851412243</v>
      </c>
      <c r="N345">
        <v>29.108907031800001</v>
      </c>
      <c r="O345">
        <v>0</v>
      </c>
      <c r="P345">
        <v>0</v>
      </c>
      <c r="Q345">
        <v>0</v>
      </c>
      <c r="R345">
        <v>23.602499999999999</v>
      </c>
      <c r="S345">
        <v>600.21231933623301</v>
      </c>
    </row>
    <row r="346" spans="1:19" ht="14.5" x14ac:dyDescent="0.35">
      <c r="A346" t="s">
        <v>518</v>
      </c>
      <c r="B346">
        <v>548.32190500000002</v>
      </c>
      <c r="C346">
        <v>108.580219</v>
      </c>
      <c r="D346">
        <v>0</v>
      </c>
      <c r="E346">
        <v>9</v>
      </c>
      <c r="F346">
        <v>47.489398000000001</v>
      </c>
      <c r="G346">
        <v>0.33982800000000002</v>
      </c>
      <c r="H346">
        <v>0</v>
      </c>
      <c r="I346">
        <v>1.1847780000000001</v>
      </c>
      <c r="J346">
        <v>5</v>
      </c>
      <c r="K346">
        <v>4.6165875909005099</v>
      </c>
      <c r="L346">
        <v>0</v>
      </c>
      <c r="M346">
        <v>2.6154000000000002</v>
      </c>
      <c r="N346">
        <v>35.018682085199998</v>
      </c>
      <c r="O346">
        <v>0.60203928480000002</v>
      </c>
      <c r="P346">
        <v>0</v>
      </c>
      <c r="Q346">
        <v>3.7938961116000001</v>
      </c>
      <c r="R346">
        <v>23.602499999999999</v>
      </c>
      <c r="S346">
        <v>618.57101007250105</v>
      </c>
    </row>
    <row r="347" spans="1:19" ht="14.5" x14ac:dyDescent="0.35">
      <c r="A347" t="s">
        <v>519</v>
      </c>
      <c r="B347">
        <v>492.38679100000002</v>
      </c>
      <c r="C347">
        <v>138.020658</v>
      </c>
      <c r="D347">
        <v>0</v>
      </c>
      <c r="E347">
        <v>3</v>
      </c>
      <c r="F347">
        <v>57.035021999999998</v>
      </c>
      <c r="G347">
        <v>3.995044</v>
      </c>
      <c r="H347">
        <v>1</v>
      </c>
      <c r="I347">
        <v>4.5854949999999999</v>
      </c>
      <c r="J347">
        <v>6</v>
      </c>
      <c r="K347">
        <v>8.6427312577901301</v>
      </c>
      <c r="L347">
        <v>0</v>
      </c>
      <c r="M347">
        <v>0.87180000000000002</v>
      </c>
      <c r="N347">
        <v>42.057625222799999</v>
      </c>
      <c r="O347">
        <v>7.0776199503999999</v>
      </c>
      <c r="P347">
        <v>2.3643000000000001</v>
      </c>
      <c r="Q347">
        <v>14.683672089</v>
      </c>
      <c r="R347">
        <v>28.323</v>
      </c>
      <c r="S347">
        <v>596.40753951999</v>
      </c>
    </row>
    <row r="348" spans="1:19" ht="14.5" x14ac:dyDescent="0.35">
      <c r="A348" t="s">
        <v>520</v>
      </c>
      <c r="B348">
        <v>1497.151106</v>
      </c>
      <c r="C348">
        <v>273.40939300000002</v>
      </c>
      <c r="D348">
        <v>10.554954</v>
      </c>
      <c r="E348">
        <v>40.024861999999999</v>
      </c>
      <c r="F348">
        <v>71.330430000000007</v>
      </c>
      <c r="G348">
        <v>2.3758750000000002</v>
      </c>
      <c r="H348">
        <v>0</v>
      </c>
      <c r="I348">
        <v>7.5867389999999997</v>
      </c>
      <c r="J348">
        <v>9.676482</v>
      </c>
      <c r="K348">
        <v>10.8994618502945</v>
      </c>
      <c r="L348">
        <v>3.0672696323999999</v>
      </c>
      <c r="M348">
        <v>11.631224897199999</v>
      </c>
      <c r="N348">
        <v>52.599059081999997</v>
      </c>
      <c r="O348">
        <v>4.2091001500000003</v>
      </c>
      <c r="P348">
        <v>0</v>
      </c>
      <c r="Q348">
        <v>24.294255625800002</v>
      </c>
      <c r="R348">
        <v>45.677833280999998</v>
      </c>
      <c r="S348">
        <v>1649.52931051869</v>
      </c>
    </row>
    <row r="349" spans="1:19" ht="14.5" x14ac:dyDescent="0.35">
      <c r="A349" t="s">
        <v>521</v>
      </c>
      <c r="B349">
        <v>597.499055</v>
      </c>
      <c r="C349">
        <v>148.001622</v>
      </c>
      <c r="D349">
        <v>15.236682</v>
      </c>
      <c r="E349">
        <v>12.860849</v>
      </c>
      <c r="F349">
        <v>54.705001000000003</v>
      </c>
      <c r="G349">
        <v>2.6</v>
      </c>
      <c r="H349">
        <v>0</v>
      </c>
      <c r="I349">
        <v>3</v>
      </c>
      <c r="J349">
        <v>7</v>
      </c>
      <c r="K349">
        <v>8.0841194845831108</v>
      </c>
      <c r="L349">
        <v>4.4277797891999997</v>
      </c>
      <c r="M349">
        <v>3.7373627194000001</v>
      </c>
      <c r="N349">
        <v>40.3394677374</v>
      </c>
      <c r="O349">
        <v>4.60616</v>
      </c>
      <c r="P349">
        <v>0</v>
      </c>
      <c r="Q349">
        <v>9.6066000000000003</v>
      </c>
      <c r="R349">
        <v>33.043500000000002</v>
      </c>
      <c r="S349">
        <v>701.34404473058305</v>
      </c>
    </row>
    <row r="350" spans="1:19" ht="14.5" x14ac:dyDescent="0.35">
      <c r="A350" t="s">
        <v>522</v>
      </c>
      <c r="B350">
        <v>1008.517014</v>
      </c>
      <c r="C350">
        <v>78.510390000000001</v>
      </c>
      <c r="D350">
        <v>16.404350000000001</v>
      </c>
      <c r="E350">
        <v>28.6</v>
      </c>
      <c r="F350">
        <v>60.208612000000002</v>
      </c>
      <c r="G350">
        <v>4.0893560000000004</v>
      </c>
      <c r="H350">
        <v>0</v>
      </c>
      <c r="I350">
        <v>6.6817770000000003</v>
      </c>
      <c r="J350">
        <v>18.964279000000001</v>
      </c>
      <c r="K350">
        <v>1.34976335107052</v>
      </c>
      <c r="L350">
        <v>4.76710411</v>
      </c>
      <c r="M350">
        <v>8.3111599999999992</v>
      </c>
      <c r="N350">
        <v>44.397830488799997</v>
      </c>
      <c r="O350">
        <v>7.2447030895999998</v>
      </c>
      <c r="P350">
        <v>0</v>
      </c>
      <c r="Q350">
        <v>21.3963863094</v>
      </c>
      <c r="R350">
        <v>89.520879019500001</v>
      </c>
      <c r="S350">
        <v>1185.50484036837</v>
      </c>
    </row>
    <row r="351" spans="1:19" ht="14.5" x14ac:dyDescent="0.35">
      <c r="A351" t="s">
        <v>523</v>
      </c>
      <c r="B351">
        <v>147.25860299999999</v>
      </c>
      <c r="C351">
        <v>39.081139999999998</v>
      </c>
      <c r="D351">
        <v>0</v>
      </c>
      <c r="E351">
        <v>2.8600629999999998</v>
      </c>
      <c r="F351">
        <v>14.109126</v>
      </c>
      <c r="G351">
        <v>0</v>
      </c>
      <c r="H351">
        <v>0</v>
      </c>
      <c r="I351">
        <v>1</v>
      </c>
      <c r="J351">
        <v>1</v>
      </c>
      <c r="K351">
        <v>2.2839251251280501</v>
      </c>
      <c r="L351">
        <v>0</v>
      </c>
      <c r="M351">
        <v>0.83113430779999997</v>
      </c>
      <c r="N351">
        <v>10.4040695124</v>
      </c>
      <c r="O351">
        <v>0</v>
      </c>
      <c r="P351">
        <v>0</v>
      </c>
      <c r="Q351">
        <v>3.2021999999999999</v>
      </c>
      <c r="R351">
        <v>4.7205000000000004</v>
      </c>
      <c r="S351">
        <v>168.70043194532801</v>
      </c>
    </row>
    <row r="352" spans="1:19" ht="14.5" x14ac:dyDescent="0.35">
      <c r="A352" t="s">
        <v>524</v>
      </c>
      <c r="B352">
        <v>371.72294900000003</v>
      </c>
      <c r="C352">
        <v>108.07165999999999</v>
      </c>
      <c r="D352">
        <v>0</v>
      </c>
      <c r="E352">
        <v>8.1456669999999995</v>
      </c>
      <c r="F352">
        <v>24.0274</v>
      </c>
      <c r="G352">
        <v>2.4845429999999999</v>
      </c>
      <c r="H352">
        <v>0</v>
      </c>
      <c r="I352">
        <v>0</v>
      </c>
      <c r="J352">
        <v>0</v>
      </c>
      <c r="K352">
        <v>6.8086282216665799</v>
      </c>
      <c r="L352">
        <v>0</v>
      </c>
      <c r="M352">
        <v>2.3671308301999998</v>
      </c>
      <c r="N352">
        <v>17.71780476</v>
      </c>
      <c r="O352">
        <v>4.4016163788</v>
      </c>
      <c r="P352">
        <v>0</v>
      </c>
      <c r="Q352">
        <v>0</v>
      </c>
      <c r="R352">
        <v>0</v>
      </c>
      <c r="S352">
        <v>403.01812919066703</v>
      </c>
    </row>
    <row r="353" spans="1:19" ht="14.5" x14ac:dyDescent="0.35">
      <c r="A353" t="s">
        <v>525</v>
      </c>
      <c r="B353">
        <v>487.10623299999997</v>
      </c>
      <c r="C353">
        <v>184.14911000000001</v>
      </c>
      <c r="D353">
        <v>0</v>
      </c>
      <c r="E353">
        <v>8.3249209999999998</v>
      </c>
      <c r="F353">
        <v>39.526910000000001</v>
      </c>
      <c r="G353">
        <v>1</v>
      </c>
      <c r="H353">
        <v>0</v>
      </c>
      <c r="I353">
        <v>1</v>
      </c>
      <c r="J353">
        <v>8</v>
      </c>
      <c r="K353">
        <v>15.1099195083972</v>
      </c>
      <c r="L353">
        <v>0</v>
      </c>
      <c r="M353">
        <v>2.4192220426</v>
      </c>
      <c r="N353">
        <v>29.147143434</v>
      </c>
      <c r="O353">
        <v>1.7716000000000001</v>
      </c>
      <c r="P353">
        <v>0</v>
      </c>
      <c r="Q353">
        <v>3.2021999999999999</v>
      </c>
      <c r="R353">
        <v>37.764000000000003</v>
      </c>
      <c r="S353">
        <v>576.52031798499695</v>
      </c>
    </row>
    <row r="354" spans="1:19" ht="14.5" x14ac:dyDescent="0.35">
      <c r="A354" t="s">
        <v>526</v>
      </c>
      <c r="B354">
        <v>979.96189500000003</v>
      </c>
      <c r="C354">
        <v>215.79659000000001</v>
      </c>
      <c r="D354">
        <v>1.8925019999999999</v>
      </c>
      <c r="E354">
        <v>16.547877</v>
      </c>
      <c r="F354">
        <v>96.499588000000003</v>
      </c>
      <c r="G354">
        <v>5</v>
      </c>
      <c r="H354">
        <v>1</v>
      </c>
      <c r="I354">
        <v>11.082326999999999</v>
      </c>
      <c r="J354">
        <v>10.073426</v>
      </c>
      <c r="K354">
        <v>10.6431295237229</v>
      </c>
      <c r="L354">
        <v>0.54996108119999998</v>
      </c>
      <c r="M354">
        <v>4.8088130562</v>
      </c>
      <c r="N354">
        <v>71.158796191199997</v>
      </c>
      <c r="O354">
        <v>8.8580000000000005</v>
      </c>
      <c r="P354">
        <v>2.3643000000000001</v>
      </c>
      <c r="Q354">
        <v>35.4878275194</v>
      </c>
      <c r="R354">
        <v>47.551607433000001</v>
      </c>
      <c r="S354">
        <v>1161.38432980472</v>
      </c>
    </row>
    <row r="355" spans="1:19" ht="14.5" x14ac:dyDescent="0.35">
      <c r="A355" t="s">
        <v>527</v>
      </c>
      <c r="B355">
        <v>393.99599600000101</v>
      </c>
      <c r="C355">
        <v>219.59784500000001</v>
      </c>
      <c r="D355">
        <v>2.5807989999999998</v>
      </c>
      <c r="E355">
        <v>4</v>
      </c>
      <c r="F355">
        <v>86.273345000000006</v>
      </c>
      <c r="G355">
        <v>2</v>
      </c>
      <c r="H355">
        <v>2</v>
      </c>
      <c r="I355">
        <v>2</v>
      </c>
      <c r="J355">
        <v>3.74</v>
      </c>
      <c r="K355">
        <v>27.3255815084466</v>
      </c>
      <c r="L355">
        <v>0.7499801894</v>
      </c>
      <c r="M355">
        <v>1.1624000000000001</v>
      </c>
      <c r="N355">
        <v>63.617964602999997</v>
      </c>
      <c r="O355">
        <v>3.5432000000000001</v>
      </c>
      <c r="P355">
        <v>4.7286000000000001</v>
      </c>
      <c r="Q355">
        <v>6.4043999999999999</v>
      </c>
      <c r="R355">
        <v>17.654669999999999</v>
      </c>
      <c r="S355">
        <v>519.18279230084704</v>
      </c>
    </row>
    <row r="356" spans="1:19" ht="14.5" x14ac:dyDescent="0.35">
      <c r="A356" t="s">
        <v>528</v>
      </c>
      <c r="B356">
        <v>478.92611099999999</v>
      </c>
      <c r="C356">
        <v>258.105909</v>
      </c>
      <c r="D356">
        <v>0</v>
      </c>
      <c r="E356">
        <v>21.900466999999999</v>
      </c>
      <c r="F356">
        <v>56.647784999999999</v>
      </c>
      <c r="G356">
        <v>2.3754999999999998E-2</v>
      </c>
      <c r="H356">
        <v>0</v>
      </c>
      <c r="I356">
        <v>0</v>
      </c>
      <c r="J356">
        <v>1</v>
      </c>
      <c r="K356">
        <v>29.9820965591883</v>
      </c>
      <c r="L356">
        <v>0</v>
      </c>
      <c r="M356">
        <v>6.3642757102000003</v>
      </c>
      <c r="N356">
        <v>41.772076659</v>
      </c>
      <c r="O356">
        <v>4.2084358000000002E-2</v>
      </c>
      <c r="P356">
        <v>0</v>
      </c>
      <c r="Q356">
        <v>0</v>
      </c>
      <c r="R356">
        <v>4.7205000000000004</v>
      </c>
      <c r="S356">
        <v>561.80714428638896</v>
      </c>
    </row>
    <row r="357" spans="1:19" ht="14.5" x14ac:dyDescent="0.35">
      <c r="A357" t="s">
        <v>529</v>
      </c>
      <c r="B357">
        <v>416.51723500000003</v>
      </c>
      <c r="C357">
        <v>84.755629999999996</v>
      </c>
      <c r="D357">
        <v>2.1556890000000002</v>
      </c>
      <c r="E357">
        <v>9</v>
      </c>
      <c r="F357">
        <v>43.955441999999998</v>
      </c>
      <c r="G357">
        <v>4.6426610000000004</v>
      </c>
      <c r="H357">
        <v>1</v>
      </c>
      <c r="I357">
        <v>1</v>
      </c>
      <c r="J357">
        <v>3.5149699999999999</v>
      </c>
      <c r="K357">
        <v>3.9003114027277199</v>
      </c>
      <c r="L357">
        <v>0.62644322340000003</v>
      </c>
      <c r="M357">
        <v>2.6154000000000002</v>
      </c>
      <c r="N357">
        <v>32.4127429308</v>
      </c>
      <c r="O357">
        <v>8.2249382275999992</v>
      </c>
      <c r="P357">
        <v>2.3643000000000001</v>
      </c>
      <c r="Q357">
        <v>3.2021999999999999</v>
      </c>
      <c r="R357">
        <v>16.592415885000001</v>
      </c>
      <c r="S357">
        <v>486.45598666952799</v>
      </c>
    </row>
    <row r="358" spans="1:19" ht="14.5" x14ac:dyDescent="0.35">
      <c r="A358" t="s">
        <v>530</v>
      </c>
      <c r="B358">
        <v>991.799531</v>
      </c>
      <c r="C358">
        <v>201.357541</v>
      </c>
      <c r="D358">
        <v>0</v>
      </c>
      <c r="E358">
        <v>19</v>
      </c>
      <c r="F358">
        <v>103.51544199999999</v>
      </c>
      <c r="G358">
        <v>16.822887999999999</v>
      </c>
      <c r="H358">
        <v>0</v>
      </c>
      <c r="I358">
        <v>10.907356999999999</v>
      </c>
      <c r="J358">
        <v>12.759764000000001</v>
      </c>
      <c r="K358">
        <v>9.4821703244492408</v>
      </c>
      <c r="L358">
        <v>0</v>
      </c>
      <c r="M358">
        <v>5.5213999999999999</v>
      </c>
      <c r="N358">
        <v>76.332286930799995</v>
      </c>
      <c r="O358">
        <v>29.8034283808</v>
      </c>
      <c r="P358">
        <v>0</v>
      </c>
      <c r="Q358">
        <v>34.927538585400001</v>
      </c>
      <c r="R358">
        <v>60.232465961999999</v>
      </c>
      <c r="S358">
        <v>1208.0988211834499</v>
      </c>
    </row>
    <row r="359" spans="1:19" ht="14.5" x14ac:dyDescent="0.35">
      <c r="A359" t="s">
        <v>531</v>
      </c>
      <c r="B359">
        <v>813.72442199999898</v>
      </c>
      <c r="C359">
        <v>160.01648599999999</v>
      </c>
      <c r="D359">
        <v>3.639688</v>
      </c>
      <c r="E359">
        <v>11.337918</v>
      </c>
      <c r="F359">
        <v>99.441174000000004</v>
      </c>
      <c r="G359">
        <v>0</v>
      </c>
      <c r="H359">
        <v>0</v>
      </c>
      <c r="I359">
        <v>2.89</v>
      </c>
      <c r="J359">
        <v>4.3826539999999996</v>
      </c>
      <c r="K359">
        <v>6.8637190363313403</v>
      </c>
      <c r="L359">
        <v>1.0576933328</v>
      </c>
      <c r="M359">
        <v>3.2947989708000001</v>
      </c>
      <c r="N359">
        <v>73.327921707599998</v>
      </c>
      <c r="O359">
        <v>0</v>
      </c>
      <c r="P359">
        <v>0</v>
      </c>
      <c r="Q359">
        <v>9.2543579999999999</v>
      </c>
      <c r="R359">
        <v>20.688318206999998</v>
      </c>
      <c r="S359">
        <v>928.21123125453005</v>
      </c>
    </row>
    <row r="360" spans="1:19" ht="14.5" x14ac:dyDescent="0.35">
      <c r="A360" t="s">
        <v>532</v>
      </c>
      <c r="B360">
        <v>701.88644000000102</v>
      </c>
      <c r="C360">
        <v>384.50059099999999</v>
      </c>
      <c r="D360">
        <v>0</v>
      </c>
      <c r="E360">
        <v>21.939882999999998</v>
      </c>
      <c r="F360">
        <v>76.304319000000007</v>
      </c>
      <c r="G360">
        <v>5.86</v>
      </c>
      <c r="H360">
        <v>1</v>
      </c>
      <c r="I360">
        <v>4.8600000000000003</v>
      </c>
      <c r="J360">
        <v>13.316204000000001</v>
      </c>
      <c r="K360">
        <v>47.118984050051601</v>
      </c>
      <c r="L360">
        <v>0</v>
      </c>
      <c r="M360">
        <v>6.3757299997999999</v>
      </c>
      <c r="N360">
        <v>56.266804830600002</v>
      </c>
      <c r="O360">
        <v>10.381576000000001</v>
      </c>
      <c r="P360">
        <v>2.3643000000000001</v>
      </c>
      <c r="Q360">
        <v>15.562692</v>
      </c>
      <c r="R360">
        <v>62.859140982</v>
      </c>
      <c r="S360">
        <v>902.81566786245298</v>
      </c>
    </row>
    <row r="361" spans="1:19" ht="14.5" x14ac:dyDescent="0.35">
      <c r="A361" t="s">
        <v>533</v>
      </c>
      <c r="B361">
        <v>895.80090700000005</v>
      </c>
      <c r="C361">
        <v>289.229626</v>
      </c>
      <c r="D361">
        <v>0</v>
      </c>
      <c r="E361">
        <v>36.536296999999998</v>
      </c>
      <c r="F361">
        <v>105.028283</v>
      </c>
      <c r="G361">
        <v>9</v>
      </c>
      <c r="H361">
        <v>1</v>
      </c>
      <c r="I361">
        <v>2</v>
      </c>
      <c r="J361">
        <v>8.7621819999999992</v>
      </c>
      <c r="K361">
        <v>20.605284841346499</v>
      </c>
      <c r="L361">
        <v>0</v>
      </c>
      <c r="M361">
        <v>10.617447908200001</v>
      </c>
      <c r="N361">
        <v>77.447855884199896</v>
      </c>
      <c r="O361">
        <v>15.9444</v>
      </c>
      <c r="P361">
        <v>2.3643000000000001</v>
      </c>
      <c r="Q361">
        <v>6.4043999999999999</v>
      </c>
      <c r="R361">
        <v>41.361880130999999</v>
      </c>
      <c r="S361">
        <v>1070.5464757647501</v>
      </c>
    </row>
    <row r="362" spans="1:19" ht="14.5" x14ac:dyDescent="0.35">
      <c r="A362" t="s">
        <v>534</v>
      </c>
      <c r="B362">
        <v>1056.9196420000001</v>
      </c>
      <c r="C362">
        <v>240.82789500000001</v>
      </c>
      <c r="D362">
        <v>0</v>
      </c>
      <c r="E362">
        <v>42.82591</v>
      </c>
      <c r="F362">
        <v>127.634562</v>
      </c>
      <c r="G362">
        <v>9.6781889999999997</v>
      </c>
      <c r="H362">
        <v>0</v>
      </c>
      <c r="I362">
        <v>5</v>
      </c>
      <c r="J362">
        <v>20.21022</v>
      </c>
      <c r="K362">
        <v>12.5128841090163</v>
      </c>
      <c r="L362">
        <v>0</v>
      </c>
      <c r="M362">
        <v>12.445209446</v>
      </c>
      <c r="N362">
        <v>94.1177260187998</v>
      </c>
      <c r="O362">
        <v>17.1458796324</v>
      </c>
      <c r="P362">
        <v>0</v>
      </c>
      <c r="Q362">
        <v>16.010999999999999</v>
      </c>
      <c r="R362">
        <v>95.402343509999994</v>
      </c>
      <c r="S362">
        <v>1304.55468471622</v>
      </c>
    </row>
    <row r="363" spans="1:19" ht="14.5" x14ac:dyDescent="0.35">
      <c r="A363" t="s">
        <v>535</v>
      </c>
      <c r="B363">
        <v>1472.509133</v>
      </c>
      <c r="C363">
        <v>186.130349</v>
      </c>
      <c r="D363">
        <v>190.40873400000001</v>
      </c>
      <c r="E363">
        <v>12.999999000000001</v>
      </c>
      <c r="F363">
        <v>104.114372</v>
      </c>
      <c r="G363">
        <v>1</v>
      </c>
      <c r="H363">
        <v>1</v>
      </c>
      <c r="I363">
        <v>22.174741000000001</v>
      </c>
      <c r="J363">
        <v>7.2335260000000003</v>
      </c>
      <c r="K363">
        <v>5.1401595718999298</v>
      </c>
      <c r="L363">
        <v>55.332778100399899</v>
      </c>
      <c r="M363">
        <v>3.7777997094</v>
      </c>
      <c r="N363">
        <v>76.773937912799994</v>
      </c>
      <c r="O363">
        <v>1.7716000000000001</v>
      </c>
      <c r="P363">
        <v>2.3643000000000001</v>
      </c>
      <c r="Q363">
        <v>71.007955630200001</v>
      </c>
      <c r="R363">
        <v>34.145859483000002</v>
      </c>
      <c r="S363">
        <v>1722.8235234076999</v>
      </c>
    </row>
    <row r="364" spans="1:19" ht="14.5" x14ac:dyDescent="0.35">
      <c r="A364" t="s">
        <v>537</v>
      </c>
      <c r="B364">
        <v>1823.84699400001</v>
      </c>
      <c r="C364">
        <v>733.44085099999995</v>
      </c>
      <c r="D364">
        <v>15.17099</v>
      </c>
      <c r="E364">
        <v>56.063696</v>
      </c>
      <c r="F364">
        <v>232.46433500000001</v>
      </c>
      <c r="G364">
        <v>13.821369000000001</v>
      </c>
      <c r="H364">
        <v>1</v>
      </c>
      <c r="I364">
        <v>13</v>
      </c>
      <c r="J364">
        <v>11.409573999999999</v>
      </c>
      <c r="K364">
        <v>64.9075776390561</v>
      </c>
      <c r="L364">
        <v>4.4086896940000004</v>
      </c>
      <c r="M364">
        <v>16.292110057599999</v>
      </c>
      <c r="N364">
        <v>171.41920062899999</v>
      </c>
      <c r="O364">
        <v>24.485937320400001</v>
      </c>
      <c r="P364">
        <v>2.3643000000000001</v>
      </c>
      <c r="Q364">
        <v>41.628599999999999</v>
      </c>
      <c r="R364">
        <v>53.858894067000001</v>
      </c>
      <c r="S364">
        <v>2203.2123034070601</v>
      </c>
    </row>
    <row r="365" spans="1:19" ht="14.5" x14ac:dyDescent="0.35">
      <c r="A365" t="s">
        <v>538</v>
      </c>
      <c r="B365">
        <v>551.915888</v>
      </c>
      <c r="C365">
        <v>116.221765</v>
      </c>
      <c r="D365">
        <v>0</v>
      </c>
      <c r="E365">
        <v>10.204545</v>
      </c>
      <c r="F365">
        <v>51.893386999999997</v>
      </c>
      <c r="G365">
        <v>2</v>
      </c>
      <c r="H365">
        <v>0</v>
      </c>
      <c r="I365">
        <v>3</v>
      </c>
      <c r="J365">
        <v>6.0297619999999998</v>
      </c>
      <c r="K365">
        <v>5.4356679523169804</v>
      </c>
      <c r="L365">
        <v>0</v>
      </c>
      <c r="M365">
        <v>2.965440777</v>
      </c>
      <c r="N365">
        <v>38.266183573799999</v>
      </c>
      <c r="O365">
        <v>3.5432000000000001</v>
      </c>
      <c r="P365">
        <v>0</v>
      </c>
      <c r="Q365">
        <v>9.6066000000000003</v>
      </c>
      <c r="R365">
        <v>28.463491521000002</v>
      </c>
      <c r="S365">
        <v>640.196471824117</v>
      </c>
    </row>
    <row r="366" spans="1:19" ht="14.5" x14ac:dyDescent="0.35">
      <c r="A366" t="s">
        <v>539</v>
      </c>
      <c r="B366">
        <v>858.48431900000003</v>
      </c>
      <c r="C366">
        <v>311.979804</v>
      </c>
      <c r="D366">
        <v>2</v>
      </c>
      <c r="E366">
        <v>29.684532999999998</v>
      </c>
      <c r="F366">
        <v>89.330185</v>
      </c>
      <c r="G366">
        <v>4.8005789999999999</v>
      </c>
      <c r="H366">
        <v>2</v>
      </c>
      <c r="I366">
        <v>5</v>
      </c>
      <c r="J366">
        <v>9.9654659999999993</v>
      </c>
      <c r="K366">
        <v>24.918742533624499</v>
      </c>
      <c r="L366">
        <v>0.58120000000000005</v>
      </c>
      <c r="M366">
        <v>8.6263252898000005</v>
      </c>
      <c r="N366">
        <v>65.872078419000005</v>
      </c>
      <c r="O366">
        <v>8.5047057563999999</v>
      </c>
      <c r="P366">
        <v>4.7286000000000001</v>
      </c>
      <c r="Q366">
        <v>16.010999999999999</v>
      </c>
      <c r="R366">
        <v>47.041982253</v>
      </c>
      <c r="S366">
        <v>1034.76895325182</v>
      </c>
    </row>
    <row r="367" spans="1:19" ht="14.5" x14ac:dyDescent="0.35">
      <c r="A367" t="s">
        <v>540</v>
      </c>
      <c r="B367">
        <v>738.37608899999998</v>
      </c>
      <c r="C367">
        <v>253.22915800000001</v>
      </c>
      <c r="D367">
        <v>4.319731</v>
      </c>
      <c r="E367">
        <v>23.787945000000001</v>
      </c>
      <c r="F367">
        <v>66.173097999999996</v>
      </c>
      <c r="G367">
        <v>3.9264570000000001</v>
      </c>
      <c r="H367">
        <v>0</v>
      </c>
      <c r="I367">
        <v>8.7112099999999995</v>
      </c>
      <c r="J367">
        <v>8.7428570000000008</v>
      </c>
      <c r="K367">
        <v>19.220731544894999</v>
      </c>
      <c r="L367">
        <v>1.2553138286000001</v>
      </c>
      <c r="M367">
        <v>6.9127768170000001</v>
      </c>
      <c r="N367">
        <v>48.796042465200003</v>
      </c>
      <c r="O367">
        <v>6.9561112211999996</v>
      </c>
      <c r="P367">
        <v>0</v>
      </c>
      <c r="Q367">
        <v>27.895036661999999</v>
      </c>
      <c r="R367">
        <v>41.2706564685</v>
      </c>
      <c r="S367">
        <v>890.68275800739502</v>
      </c>
    </row>
    <row r="368" spans="1:19" ht="14.5" x14ac:dyDescent="0.35">
      <c r="A368" t="s">
        <v>541</v>
      </c>
      <c r="B368">
        <v>958.573534</v>
      </c>
      <c r="C368">
        <v>394.12087100000002</v>
      </c>
      <c r="D368">
        <v>0</v>
      </c>
      <c r="E368">
        <v>31.268204000000001</v>
      </c>
      <c r="F368">
        <v>111.538454</v>
      </c>
      <c r="G368">
        <v>9.1669269999999994</v>
      </c>
      <c r="H368">
        <v>0</v>
      </c>
      <c r="I368">
        <v>4</v>
      </c>
      <c r="J368">
        <v>12.054038</v>
      </c>
      <c r="K368">
        <v>36.175899709414502</v>
      </c>
      <c r="L368">
        <v>0</v>
      </c>
      <c r="M368">
        <v>9.0865400824000009</v>
      </c>
      <c r="N368">
        <v>82.248455979599896</v>
      </c>
      <c r="O368">
        <v>16.240127873199999</v>
      </c>
      <c r="P368">
        <v>0</v>
      </c>
      <c r="Q368">
        <v>12.8088</v>
      </c>
      <c r="R368">
        <v>56.901086378999999</v>
      </c>
      <c r="S368">
        <v>1172.0344440236099</v>
      </c>
    </row>
    <row r="369" spans="1:19" ht="14.5" x14ac:dyDescent="0.35">
      <c r="A369" t="s">
        <v>542</v>
      </c>
      <c r="B369">
        <v>1122.478523</v>
      </c>
      <c r="C369">
        <v>1080.095006</v>
      </c>
      <c r="D369">
        <v>0</v>
      </c>
      <c r="E369">
        <v>18.821553000000002</v>
      </c>
      <c r="F369">
        <v>84.633323000000004</v>
      </c>
      <c r="G369">
        <v>7.6020099999999999</v>
      </c>
      <c r="H369">
        <v>1.8056490000000001</v>
      </c>
      <c r="I369">
        <v>21.440283999999998</v>
      </c>
      <c r="J369">
        <v>11.330093</v>
      </c>
      <c r="K369">
        <v>231.86633536318399</v>
      </c>
      <c r="L369">
        <v>0</v>
      </c>
      <c r="M369">
        <v>5.4695433017999999</v>
      </c>
      <c r="N369">
        <v>62.408612380199997</v>
      </c>
      <c r="O369">
        <v>13.467720915999999</v>
      </c>
      <c r="P369">
        <v>4.2690959306999998</v>
      </c>
      <c r="Q369">
        <v>68.656077424800003</v>
      </c>
      <c r="R369">
        <v>53.483704006499998</v>
      </c>
      <c r="S369">
        <v>1562.0996123231801</v>
      </c>
    </row>
    <row r="370" spans="1:19" ht="14.5" x14ac:dyDescent="0.35">
      <c r="A370" t="s">
        <v>543</v>
      </c>
      <c r="B370">
        <v>1383.3084719999999</v>
      </c>
      <c r="C370">
        <v>756.46007699999996</v>
      </c>
      <c r="D370">
        <v>0</v>
      </c>
      <c r="E370">
        <v>43.215871</v>
      </c>
      <c r="F370">
        <v>201.05817099999999</v>
      </c>
      <c r="G370">
        <v>21.994098999999999</v>
      </c>
      <c r="H370">
        <v>7</v>
      </c>
      <c r="I370">
        <v>9.8047339999999998</v>
      </c>
      <c r="J370">
        <v>20.66864</v>
      </c>
      <c r="K370">
        <v>92.889395128054403</v>
      </c>
      <c r="L370">
        <v>0</v>
      </c>
      <c r="M370">
        <v>12.5585321126</v>
      </c>
      <c r="N370">
        <v>148.2602952954</v>
      </c>
      <c r="O370">
        <v>38.964745788400002</v>
      </c>
      <c r="P370">
        <v>16.5501</v>
      </c>
      <c r="Q370">
        <v>31.396719214800001</v>
      </c>
      <c r="R370">
        <v>97.566315119999999</v>
      </c>
      <c r="S370">
        <v>1821.49457465925</v>
      </c>
    </row>
    <row r="371" spans="1:19" ht="14.5" x14ac:dyDescent="0.35">
      <c r="A371" t="s">
        <v>544</v>
      </c>
      <c r="B371">
        <v>1408.495649</v>
      </c>
      <c r="C371">
        <v>675.09730300000001</v>
      </c>
      <c r="D371">
        <v>0</v>
      </c>
      <c r="E371">
        <v>17.647248000000001</v>
      </c>
      <c r="F371">
        <v>136.17876699999999</v>
      </c>
      <c r="G371">
        <v>13.392403</v>
      </c>
      <c r="H371">
        <v>3</v>
      </c>
      <c r="I371">
        <v>13.712381000000001</v>
      </c>
      <c r="J371">
        <v>19.016929999999999</v>
      </c>
      <c r="K371">
        <v>72.1903558504156</v>
      </c>
      <c r="L371">
        <v>0</v>
      </c>
      <c r="M371">
        <v>5.1282902687999998</v>
      </c>
      <c r="N371">
        <v>100.4182227858</v>
      </c>
      <c r="O371">
        <v>23.725981154799999</v>
      </c>
      <c r="P371">
        <v>7.0929000000000002</v>
      </c>
      <c r="Q371">
        <v>43.909786438200001</v>
      </c>
      <c r="R371">
        <v>89.769418064999996</v>
      </c>
      <c r="S371">
        <v>1750.7306035630199</v>
      </c>
    </row>
    <row r="372" spans="1:19" ht="14.5" x14ac:dyDescent="0.35">
      <c r="A372" t="s">
        <v>545</v>
      </c>
      <c r="B372">
        <v>1961.348919</v>
      </c>
      <c r="C372">
        <v>1117.3521290000001</v>
      </c>
      <c r="D372">
        <v>8.9795E-2</v>
      </c>
      <c r="E372">
        <v>20.783745</v>
      </c>
      <c r="F372">
        <v>143.02881199999999</v>
      </c>
      <c r="G372">
        <v>17.644532999999999</v>
      </c>
      <c r="H372">
        <v>2</v>
      </c>
      <c r="I372">
        <v>26.373622000000001</v>
      </c>
      <c r="J372">
        <v>40.245877</v>
      </c>
      <c r="K372">
        <v>143.38448522118799</v>
      </c>
      <c r="L372">
        <v>2.6094427E-2</v>
      </c>
      <c r="M372">
        <v>6.0397562970000003</v>
      </c>
      <c r="N372">
        <v>105.4694459688</v>
      </c>
      <c r="O372">
        <v>31.259054662800001</v>
      </c>
      <c r="P372">
        <v>4.7286000000000001</v>
      </c>
      <c r="Q372">
        <v>84.453612368400002</v>
      </c>
      <c r="R372">
        <v>189.9806623785</v>
      </c>
      <c r="S372">
        <v>2526.6906303236901</v>
      </c>
    </row>
    <row r="373" spans="1:19" ht="14.5" x14ac:dyDescent="0.35">
      <c r="A373" t="s">
        <v>546</v>
      </c>
      <c r="B373">
        <v>1050.1739789999999</v>
      </c>
      <c r="C373">
        <v>113.782263</v>
      </c>
      <c r="D373">
        <v>1</v>
      </c>
      <c r="E373">
        <v>23.719653999999998</v>
      </c>
      <c r="F373">
        <v>65.881502999999995</v>
      </c>
      <c r="G373">
        <v>4.2312139999999996</v>
      </c>
      <c r="H373">
        <v>0</v>
      </c>
      <c r="I373">
        <v>6.5</v>
      </c>
      <c r="J373">
        <v>19.312138999999998</v>
      </c>
      <c r="K373">
        <v>2.7632498699047199</v>
      </c>
      <c r="L373">
        <v>0.29060000000000002</v>
      </c>
      <c r="M373">
        <v>6.8929314524</v>
      </c>
      <c r="N373">
        <v>48.581020312200103</v>
      </c>
      <c r="O373">
        <v>7.4960187223999997</v>
      </c>
      <c r="P373">
        <v>0</v>
      </c>
      <c r="Q373">
        <v>20.814299999999999</v>
      </c>
      <c r="R373">
        <v>91.162952149500001</v>
      </c>
      <c r="S373">
        <v>1228.17505150641</v>
      </c>
    </row>
    <row r="374" spans="1:19" ht="14.5" x14ac:dyDescent="0.35">
      <c r="A374" t="s">
        <v>547</v>
      </c>
      <c r="B374">
        <v>590.61177699999996</v>
      </c>
      <c r="C374">
        <v>218.08248</v>
      </c>
      <c r="D374">
        <v>5</v>
      </c>
      <c r="E374">
        <v>10.369733</v>
      </c>
      <c r="F374">
        <v>51.936259999999997</v>
      </c>
      <c r="G374">
        <v>4.5050350000000003</v>
      </c>
      <c r="H374">
        <v>2</v>
      </c>
      <c r="I374">
        <v>3</v>
      </c>
      <c r="J374">
        <v>6.5297619999999998</v>
      </c>
      <c r="K374">
        <v>17.647155998113501</v>
      </c>
      <c r="L374">
        <v>1.4530000000000001</v>
      </c>
      <c r="M374">
        <v>3.0134444097999999</v>
      </c>
      <c r="N374">
        <v>38.297798124000003</v>
      </c>
      <c r="O374">
        <v>7.9811200060000003</v>
      </c>
      <c r="P374">
        <v>4.7286000000000001</v>
      </c>
      <c r="Q374">
        <v>9.6066000000000003</v>
      </c>
      <c r="R374">
        <v>30.823741520999999</v>
      </c>
      <c r="S374">
        <v>704.16323705891296</v>
      </c>
    </row>
    <row r="375" spans="1:19" ht="14.5" x14ac:dyDescent="0.35">
      <c r="A375" t="s">
        <v>548</v>
      </c>
      <c r="B375">
        <v>886.74891200000002</v>
      </c>
      <c r="C375">
        <v>226.66475199999999</v>
      </c>
      <c r="D375">
        <v>1</v>
      </c>
      <c r="E375">
        <v>12.124756</v>
      </c>
      <c r="F375">
        <v>100.929704</v>
      </c>
      <c r="G375">
        <v>5.5673529999999998</v>
      </c>
      <c r="H375">
        <v>1.3040940000000001</v>
      </c>
      <c r="I375">
        <v>5</v>
      </c>
      <c r="J375">
        <v>17.021421</v>
      </c>
      <c r="K375">
        <v>12.752350525719301</v>
      </c>
      <c r="L375">
        <v>0.29060000000000002</v>
      </c>
      <c r="M375">
        <v>3.5234540935999998</v>
      </c>
      <c r="N375">
        <v>74.4255637296</v>
      </c>
      <c r="O375">
        <v>9.8631225748000002</v>
      </c>
      <c r="P375">
        <v>3.0832694441999999</v>
      </c>
      <c r="Q375">
        <v>16.010999999999999</v>
      </c>
      <c r="R375">
        <v>80.349617830499994</v>
      </c>
      <c r="S375">
        <v>1087.04789019842</v>
      </c>
    </row>
    <row r="376" spans="1:19" ht="14.5" x14ac:dyDescent="0.35">
      <c r="A376" t="s">
        <v>549</v>
      </c>
      <c r="B376">
        <v>1142.615346</v>
      </c>
      <c r="C376">
        <v>232.303923</v>
      </c>
      <c r="D376">
        <v>1</v>
      </c>
      <c r="E376">
        <v>22.092459000000002</v>
      </c>
      <c r="F376">
        <v>156.75673699999999</v>
      </c>
      <c r="G376">
        <v>2.5059269999999998</v>
      </c>
      <c r="H376">
        <v>2</v>
      </c>
      <c r="I376">
        <v>6</v>
      </c>
      <c r="J376">
        <v>18.335229999999999</v>
      </c>
      <c r="K376">
        <v>10.4130360174627</v>
      </c>
      <c r="L376">
        <v>0.29060000000000002</v>
      </c>
      <c r="M376">
        <v>6.4200685854000001</v>
      </c>
      <c r="N376">
        <v>115.59241786379999</v>
      </c>
      <c r="O376">
        <v>4.4395002732000002</v>
      </c>
      <c r="P376">
        <v>4.7286000000000001</v>
      </c>
      <c r="Q376">
        <v>19.213200000000001</v>
      </c>
      <c r="R376">
        <v>86.551453214999995</v>
      </c>
      <c r="S376">
        <v>1390.26422195486</v>
      </c>
    </row>
    <row r="377" spans="1:19" ht="14.5" x14ac:dyDescent="0.35">
      <c r="A377" t="s">
        <v>550</v>
      </c>
      <c r="B377">
        <v>1133.4700479999999</v>
      </c>
      <c r="C377">
        <v>69.847285999999997</v>
      </c>
      <c r="D377">
        <v>0.82035899999999995</v>
      </c>
      <c r="E377">
        <v>10.117647</v>
      </c>
      <c r="F377">
        <v>100.849858</v>
      </c>
      <c r="G377">
        <v>3.9570630000000002</v>
      </c>
      <c r="H377">
        <v>0</v>
      </c>
      <c r="I377">
        <v>2</v>
      </c>
      <c r="J377">
        <v>8.3933079999999993</v>
      </c>
      <c r="K377">
        <v>0.94384478422744</v>
      </c>
      <c r="L377">
        <v>0.2383963254</v>
      </c>
      <c r="M377">
        <v>2.9401882181999999</v>
      </c>
      <c r="N377">
        <v>74.366685289200007</v>
      </c>
      <c r="O377">
        <v>7.0103328107999996</v>
      </c>
      <c r="P377">
        <v>0</v>
      </c>
      <c r="Q377">
        <v>6.4043999999999999</v>
      </c>
      <c r="R377">
        <v>39.620610413999998</v>
      </c>
      <c r="S377">
        <v>1264.99450584183</v>
      </c>
    </row>
    <row r="378" spans="1:19" ht="14.5" x14ac:dyDescent="0.35">
      <c r="A378" t="s">
        <v>551</v>
      </c>
      <c r="B378">
        <v>2738.2538589999999</v>
      </c>
      <c r="C378">
        <v>952.50636199999997</v>
      </c>
      <c r="D378">
        <v>42.585887</v>
      </c>
      <c r="E378">
        <v>57.95073</v>
      </c>
      <c r="F378">
        <v>249.794543</v>
      </c>
      <c r="G378">
        <v>21.745018999999999</v>
      </c>
      <c r="H378">
        <v>0</v>
      </c>
      <c r="I378">
        <v>15.526282999999999</v>
      </c>
      <c r="J378">
        <v>52.705615000000002</v>
      </c>
      <c r="K378">
        <v>73.602737505727902</v>
      </c>
      <c r="L378">
        <v>12.375458762199999</v>
      </c>
      <c r="M378">
        <v>16.840482137999999</v>
      </c>
      <c r="N378">
        <v>184.19849600820001</v>
      </c>
      <c r="O378">
        <v>38.523475660400003</v>
      </c>
      <c r="P378">
        <v>0</v>
      </c>
      <c r="Q378">
        <v>49.718263422600003</v>
      </c>
      <c r="R378">
        <v>248.79685560749999</v>
      </c>
      <c r="S378">
        <v>3362.3096281046301</v>
      </c>
    </row>
    <row r="379" spans="1:19" ht="14.5" x14ac:dyDescent="0.35">
      <c r="A379" t="s">
        <v>552</v>
      </c>
      <c r="B379">
        <v>4246.8274270000002</v>
      </c>
      <c r="C379">
        <v>882.12217799999996</v>
      </c>
      <c r="D379">
        <v>126.930308</v>
      </c>
      <c r="E379">
        <v>99.244938000000005</v>
      </c>
      <c r="F379">
        <v>333.934211</v>
      </c>
      <c r="G379">
        <v>33.925452999999997</v>
      </c>
      <c r="H379">
        <v>4</v>
      </c>
      <c r="I379">
        <v>5.3571429999999998</v>
      </c>
      <c r="J379">
        <v>56.720329</v>
      </c>
      <c r="K379">
        <v>40.4509160345902</v>
      </c>
      <c r="L379">
        <v>36.885947504800001</v>
      </c>
      <c r="M379">
        <v>28.8405789828</v>
      </c>
      <c r="N379">
        <v>246.243087191401</v>
      </c>
      <c r="O379">
        <v>60.102332534799999</v>
      </c>
      <c r="P379">
        <v>9.4572000000000003</v>
      </c>
      <c r="Q379">
        <v>17.154643314600001</v>
      </c>
      <c r="R379">
        <v>267.74831304449998</v>
      </c>
      <c r="S379">
        <v>4953.7104456074903</v>
      </c>
    </row>
    <row r="380" spans="1:19" ht="14.5" x14ac:dyDescent="0.35">
      <c r="A380" t="s">
        <v>553</v>
      </c>
      <c r="B380">
        <v>1446.6975649999999</v>
      </c>
      <c r="C380">
        <v>234.93275399999999</v>
      </c>
      <c r="D380">
        <v>33.967950999999999</v>
      </c>
      <c r="E380">
        <v>32</v>
      </c>
      <c r="F380">
        <v>71.509597999999997</v>
      </c>
      <c r="G380">
        <v>5.5219480000000001</v>
      </c>
      <c r="H380">
        <v>0.21073700000000001</v>
      </c>
      <c r="I380">
        <v>7.5</v>
      </c>
      <c r="J380">
        <v>16.445822</v>
      </c>
      <c r="K380">
        <v>8.36577057420123</v>
      </c>
      <c r="L380">
        <v>9.8710865606000002</v>
      </c>
      <c r="M380">
        <v>9.2992000000000008</v>
      </c>
      <c r="N380">
        <v>52.731177565199999</v>
      </c>
      <c r="O380">
        <v>9.7826830767999997</v>
      </c>
      <c r="P380">
        <v>0.49824548909999999</v>
      </c>
      <c r="Q380">
        <v>24.016500000000001</v>
      </c>
      <c r="R380">
        <v>77.632502751000004</v>
      </c>
      <c r="S380">
        <v>1638.8947310169001</v>
      </c>
    </row>
    <row r="381" spans="1:19" ht="14.5" x14ac:dyDescent="0.35">
      <c r="A381" t="s">
        <v>554</v>
      </c>
      <c r="B381">
        <v>1140.071097</v>
      </c>
      <c r="C381">
        <v>1054.926819</v>
      </c>
      <c r="D381">
        <v>0</v>
      </c>
      <c r="E381">
        <v>8.6316670000000002</v>
      </c>
      <c r="F381">
        <v>162.194029</v>
      </c>
      <c r="G381">
        <v>6.875</v>
      </c>
      <c r="H381">
        <v>3</v>
      </c>
      <c r="I381">
        <v>20.188369999999999</v>
      </c>
      <c r="J381">
        <v>30.755865</v>
      </c>
      <c r="K381">
        <v>221.47936939204899</v>
      </c>
      <c r="L381">
        <v>0</v>
      </c>
      <c r="M381">
        <v>2.5083624302</v>
      </c>
      <c r="N381">
        <v>119.6018769846</v>
      </c>
      <c r="O381">
        <v>12.17975</v>
      </c>
      <c r="P381">
        <v>7.0929000000000002</v>
      </c>
      <c r="Q381">
        <v>64.647198414000002</v>
      </c>
      <c r="R381">
        <v>145.1830607325</v>
      </c>
      <c r="S381">
        <v>1712.76361495335</v>
      </c>
    </row>
    <row r="382" spans="1:19" ht="14.5" x14ac:dyDescent="0.35">
      <c r="A382" t="s">
        <v>555</v>
      </c>
      <c r="B382">
        <v>1480.5019259999999</v>
      </c>
      <c r="C382">
        <v>466.56039700000002</v>
      </c>
      <c r="D382">
        <v>0</v>
      </c>
      <c r="E382">
        <v>12.162789999999999</v>
      </c>
      <c r="F382">
        <v>179.695719</v>
      </c>
      <c r="G382">
        <v>8.5771909999999991</v>
      </c>
      <c r="H382">
        <v>3</v>
      </c>
      <c r="I382">
        <v>9.1932650000000002</v>
      </c>
      <c r="J382">
        <v>24.68778</v>
      </c>
      <c r="K382">
        <v>32.719365252855603</v>
      </c>
      <c r="L382">
        <v>0</v>
      </c>
      <c r="M382">
        <v>3.534506774</v>
      </c>
      <c r="N382">
        <v>132.50762319059999</v>
      </c>
      <c r="O382">
        <v>15.1953515756</v>
      </c>
      <c r="P382">
        <v>7.0929000000000002</v>
      </c>
      <c r="Q382">
        <v>29.438673182999999</v>
      </c>
      <c r="R382">
        <v>116.53866549</v>
      </c>
      <c r="S382">
        <v>1817.52901146605</v>
      </c>
    </row>
    <row r="383" spans="1:19" ht="14.5" x14ac:dyDescent="0.35">
      <c r="A383" t="s">
        <v>556</v>
      </c>
      <c r="B383">
        <v>1302.336225</v>
      </c>
      <c r="C383">
        <v>1142.7218</v>
      </c>
      <c r="D383">
        <v>0</v>
      </c>
      <c r="E383">
        <v>34.228695000000002</v>
      </c>
      <c r="F383">
        <v>138.378199</v>
      </c>
      <c r="G383">
        <v>9.7907620000000009</v>
      </c>
      <c r="H383">
        <v>0</v>
      </c>
      <c r="I383">
        <v>34.202717</v>
      </c>
      <c r="J383">
        <v>36.922421999999997</v>
      </c>
      <c r="K383">
        <v>229.91239625965801</v>
      </c>
      <c r="L383">
        <v>0</v>
      </c>
      <c r="M383">
        <v>9.9468587670000002</v>
      </c>
      <c r="N383">
        <v>102.04008394260001</v>
      </c>
      <c r="O383">
        <v>17.345313959199999</v>
      </c>
      <c r="P383">
        <v>0</v>
      </c>
      <c r="Q383">
        <v>109.5239403774</v>
      </c>
      <c r="R383">
        <v>174.292293051</v>
      </c>
      <c r="S383">
        <v>1945.39711135685</v>
      </c>
    </row>
    <row r="384" spans="1:19" ht="14.5" x14ac:dyDescent="0.35">
      <c r="A384" t="s">
        <v>557</v>
      </c>
      <c r="B384">
        <v>1381.4660349999999</v>
      </c>
      <c r="C384">
        <v>1287.7548119999999</v>
      </c>
      <c r="D384">
        <v>1.4663360000000001</v>
      </c>
      <c r="E384">
        <v>34.564532</v>
      </c>
      <c r="F384">
        <v>87.701051000000007</v>
      </c>
      <c r="G384">
        <v>17.918379999999999</v>
      </c>
      <c r="H384">
        <v>1.86</v>
      </c>
      <c r="I384">
        <v>12.26084</v>
      </c>
      <c r="J384">
        <v>23.696815000000001</v>
      </c>
      <c r="K384">
        <v>266.89772198498599</v>
      </c>
      <c r="L384">
        <v>0.42611724159999997</v>
      </c>
      <c r="M384">
        <v>10.044452999200001</v>
      </c>
      <c r="N384">
        <v>64.670755007400103</v>
      </c>
      <c r="O384">
        <v>31.744202007999998</v>
      </c>
      <c r="P384">
        <v>4.3975980000000003</v>
      </c>
      <c r="Q384">
        <v>39.261661848000003</v>
      </c>
      <c r="R384">
        <v>111.8608152075</v>
      </c>
      <c r="S384">
        <v>1910.76935929668</v>
      </c>
    </row>
    <row r="385" spans="1:19" ht="14.5" x14ac:dyDescent="0.35">
      <c r="A385" t="s">
        <v>558</v>
      </c>
      <c r="B385">
        <v>740.604375</v>
      </c>
      <c r="C385">
        <v>715.35075400000096</v>
      </c>
      <c r="D385">
        <v>0</v>
      </c>
      <c r="E385">
        <v>19.937469</v>
      </c>
      <c r="F385">
        <v>85.911411999999999</v>
      </c>
      <c r="G385">
        <v>4.1786440000000002</v>
      </c>
      <c r="H385">
        <v>0</v>
      </c>
      <c r="I385">
        <v>5.03749</v>
      </c>
      <c r="J385">
        <v>13.069976</v>
      </c>
      <c r="K385">
        <v>152.85663289614001</v>
      </c>
      <c r="L385">
        <v>0</v>
      </c>
      <c r="M385">
        <v>5.7938284914000002</v>
      </c>
      <c r="N385">
        <v>63.351075208800097</v>
      </c>
      <c r="O385">
        <v>7.4028857103999997</v>
      </c>
      <c r="P385">
        <v>0</v>
      </c>
      <c r="Q385">
        <v>16.131050477999999</v>
      </c>
      <c r="R385">
        <v>61.696821708000002</v>
      </c>
      <c r="S385">
        <v>1047.8366694927399</v>
      </c>
    </row>
    <row r="386" spans="1:19" ht="14.5" x14ac:dyDescent="0.35">
      <c r="A386" t="s">
        <v>559</v>
      </c>
      <c r="B386">
        <v>1651.9945709999899</v>
      </c>
      <c r="C386">
        <v>274.766547</v>
      </c>
      <c r="D386">
        <v>26.076295999999999</v>
      </c>
      <c r="E386">
        <v>20.982301</v>
      </c>
      <c r="F386">
        <v>121.252227</v>
      </c>
      <c r="G386">
        <v>8.9171329999999998</v>
      </c>
      <c r="H386">
        <v>0</v>
      </c>
      <c r="I386">
        <v>9</v>
      </c>
      <c r="J386">
        <v>14.088277</v>
      </c>
      <c r="K386">
        <v>10.1889899045751</v>
      </c>
      <c r="L386">
        <v>7.5777716176000096</v>
      </c>
      <c r="M386">
        <v>6.0974566705999997</v>
      </c>
      <c r="N386">
        <v>89.411392189799798</v>
      </c>
      <c r="O386">
        <v>15.7975928228</v>
      </c>
      <c r="P386">
        <v>0</v>
      </c>
      <c r="Q386">
        <v>28.819800000000001</v>
      </c>
      <c r="R386">
        <v>66.503711578500003</v>
      </c>
      <c r="S386">
        <v>1876.39128578387</v>
      </c>
    </row>
    <row r="387" spans="1:19" ht="14.5" x14ac:dyDescent="0.35">
      <c r="A387" t="s">
        <v>560</v>
      </c>
      <c r="B387">
        <v>1626.0668860000001</v>
      </c>
      <c r="C387">
        <v>564.35966099999905</v>
      </c>
      <c r="D387">
        <v>8.4249569999999991</v>
      </c>
      <c r="E387">
        <v>46.074415999999999</v>
      </c>
      <c r="F387">
        <v>183.76719199999999</v>
      </c>
      <c r="G387">
        <v>11.671863</v>
      </c>
      <c r="H387">
        <v>1</v>
      </c>
      <c r="I387">
        <v>12.957572000000001</v>
      </c>
      <c r="J387">
        <v>30.025922000000001</v>
      </c>
      <c r="K387">
        <v>44.013539413353797</v>
      </c>
      <c r="L387">
        <v>2.4482925041999999</v>
      </c>
      <c r="M387">
        <v>13.389225289600001</v>
      </c>
      <c r="N387">
        <v>135.50992738080001</v>
      </c>
      <c r="O387">
        <v>20.677872490799999</v>
      </c>
      <c r="P387">
        <v>2.3643000000000001</v>
      </c>
      <c r="Q387">
        <v>41.492737058400003</v>
      </c>
      <c r="R387">
        <v>141.73736480100001</v>
      </c>
      <c r="S387">
        <v>2027.7001449381501</v>
      </c>
    </row>
    <row r="388" spans="1:19" ht="14.5" x14ac:dyDescent="0.35">
      <c r="A388" t="s">
        <v>561</v>
      </c>
      <c r="B388">
        <v>4811.7326030000204</v>
      </c>
      <c r="C388">
        <v>1962.6962639999999</v>
      </c>
      <c r="D388">
        <v>733.77483199999995</v>
      </c>
      <c r="E388">
        <v>106.18986099999999</v>
      </c>
      <c r="F388">
        <v>329.807838</v>
      </c>
      <c r="G388">
        <v>17.949083999999999</v>
      </c>
      <c r="H388">
        <v>3.4576479999999998</v>
      </c>
      <c r="I388">
        <v>25.304427</v>
      </c>
      <c r="J388">
        <v>129.84743700000001</v>
      </c>
      <c r="K388">
        <v>178.138220483173</v>
      </c>
      <c r="L388">
        <v>213.23496617920199</v>
      </c>
      <c r="M388">
        <v>30.8587736066</v>
      </c>
      <c r="N388">
        <v>243.20029974120001</v>
      </c>
      <c r="O388">
        <v>31.798597214400001</v>
      </c>
      <c r="P388">
        <v>8.1749171664000002</v>
      </c>
      <c r="Q388">
        <v>81.029836139400004</v>
      </c>
      <c r="R388">
        <v>612.94482635850102</v>
      </c>
      <c r="S388">
        <v>6211.1130398888899</v>
      </c>
    </row>
    <row r="389" spans="1:19" ht="14.5" x14ac:dyDescent="0.35">
      <c r="A389" t="s">
        <v>562</v>
      </c>
      <c r="B389">
        <v>2005.54430400001</v>
      </c>
      <c r="C389">
        <v>457.45139599999999</v>
      </c>
      <c r="D389">
        <v>6.4447520000000003</v>
      </c>
      <c r="E389">
        <v>29.027906999999999</v>
      </c>
      <c r="F389">
        <v>153.04975099999999</v>
      </c>
      <c r="G389">
        <v>8.4794479999999997</v>
      </c>
      <c r="H389">
        <v>1</v>
      </c>
      <c r="I389">
        <v>8</v>
      </c>
      <c r="J389">
        <v>26.405327</v>
      </c>
      <c r="K389">
        <v>23.454167025116</v>
      </c>
      <c r="L389">
        <v>1.8728449312</v>
      </c>
      <c r="M389">
        <v>8.4355097741999998</v>
      </c>
      <c r="N389">
        <v>112.85888638740001</v>
      </c>
      <c r="O389">
        <v>15.022190076799999</v>
      </c>
      <c r="P389">
        <v>2.3643000000000001</v>
      </c>
      <c r="Q389">
        <v>25.617599999999999</v>
      </c>
      <c r="R389">
        <v>124.64634610349999</v>
      </c>
      <c r="S389">
        <v>2319.81614829822</v>
      </c>
    </row>
    <row r="390" spans="1:19" ht="14.5" x14ac:dyDescent="0.35">
      <c r="A390" t="s">
        <v>563</v>
      </c>
      <c r="B390">
        <v>1502.87808</v>
      </c>
      <c r="C390">
        <v>511.14595600000001</v>
      </c>
      <c r="D390">
        <v>0.202155</v>
      </c>
      <c r="E390">
        <v>23.033632999999998</v>
      </c>
      <c r="F390">
        <v>183.52321699999999</v>
      </c>
      <c r="G390">
        <v>18.073944000000001</v>
      </c>
      <c r="H390">
        <v>0</v>
      </c>
      <c r="I390">
        <v>8.2877569999999992</v>
      </c>
      <c r="J390">
        <v>23.340622</v>
      </c>
      <c r="K390">
        <v>38.946057059494102</v>
      </c>
      <c r="L390">
        <v>5.8746242999999997E-2</v>
      </c>
      <c r="M390">
        <v>6.6935737497999996</v>
      </c>
      <c r="N390">
        <v>135.3300202158</v>
      </c>
      <c r="O390">
        <v>32.019799190400001</v>
      </c>
      <c r="P390">
        <v>0</v>
      </c>
      <c r="Q390">
        <v>26.539055465400001</v>
      </c>
      <c r="R390">
        <v>110.17940615099999</v>
      </c>
      <c r="S390">
        <v>1852.64473807489</v>
      </c>
    </row>
    <row r="391" spans="1:19" ht="14.5" x14ac:dyDescent="0.35">
      <c r="A391" t="s">
        <v>564</v>
      </c>
      <c r="B391">
        <v>1112.604077</v>
      </c>
      <c r="C391">
        <v>210.715869</v>
      </c>
      <c r="D391">
        <v>6.8890890000000002</v>
      </c>
      <c r="E391">
        <v>38.754485000000003</v>
      </c>
      <c r="F391">
        <v>106.019037</v>
      </c>
      <c r="G391">
        <v>7.1544239999999997</v>
      </c>
      <c r="H391">
        <v>0</v>
      </c>
      <c r="I391">
        <v>6</v>
      </c>
      <c r="J391">
        <v>17.118309</v>
      </c>
      <c r="K391">
        <v>8.9757065284055209</v>
      </c>
      <c r="L391">
        <v>2.0019692633999999</v>
      </c>
      <c r="M391">
        <v>11.262053341</v>
      </c>
      <c r="N391">
        <v>78.178437883799901</v>
      </c>
      <c r="O391">
        <v>12.674777558400001</v>
      </c>
      <c r="P391">
        <v>0</v>
      </c>
      <c r="Q391">
        <v>19.213200000000001</v>
      </c>
      <c r="R391">
        <v>80.806977634500001</v>
      </c>
      <c r="S391">
        <v>1325.71719920951</v>
      </c>
    </row>
    <row r="392" spans="1:19" ht="14.5" x14ac:dyDescent="0.35">
      <c r="A392" t="s">
        <v>565</v>
      </c>
      <c r="B392">
        <v>4577.6372349999901</v>
      </c>
      <c r="C392">
        <v>1382.0907580000001</v>
      </c>
      <c r="D392">
        <v>154.64455100000001</v>
      </c>
      <c r="E392">
        <v>97.281368000000001</v>
      </c>
      <c r="F392">
        <v>410.57083599999999</v>
      </c>
      <c r="G392">
        <v>37.475214000000001</v>
      </c>
      <c r="H392">
        <v>1</v>
      </c>
      <c r="I392">
        <v>31.193489</v>
      </c>
      <c r="J392">
        <v>111.42779899999999</v>
      </c>
      <c r="K392">
        <v>94.067883667437997</v>
      </c>
      <c r="L392">
        <v>44.939706520599998</v>
      </c>
      <c r="M392">
        <v>28.269965540800001</v>
      </c>
      <c r="N392">
        <v>302.75493446640002</v>
      </c>
      <c r="O392">
        <v>66.391089122400004</v>
      </c>
      <c r="P392">
        <v>2.3643000000000001</v>
      </c>
      <c r="Q392">
        <v>99.887790475800003</v>
      </c>
      <c r="R392">
        <v>525.99492517950102</v>
      </c>
      <c r="S392">
        <v>5742.3078299729304</v>
      </c>
    </row>
    <row r="393" spans="1:19" ht="14.5" x14ac:dyDescent="0.35">
      <c r="A393" t="s">
        <v>566</v>
      </c>
      <c r="B393">
        <v>1609.6695769999999</v>
      </c>
      <c r="C393">
        <v>331.34651500000001</v>
      </c>
      <c r="D393">
        <v>4.8881769999999998</v>
      </c>
      <c r="E393">
        <v>20.632078</v>
      </c>
      <c r="F393">
        <v>136.53525200000001</v>
      </c>
      <c r="G393">
        <v>6</v>
      </c>
      <c r="H393">
        <v>2</v>
      </c>
      <c r="I393">
        <v>9.994154</v>
      </c>
      <c r="J393">
        <v>16.749995999999999</v>
      </c>
      <c r="K393">
        <v>14.865785181381501</v>
      </c>
      <c r="L393">
        <v>1.4205042362</v>
      </c>
      <c r="M393">
        <v>5.9956818668</v>
      </c>
      <c r="N393">
        <v>100.6810948248</v>
      </c>
      <c r="O393">
        <v>10.6296</v>
      </c>
      <c r="P393">
        <v>4.7286000000000001</v>
      </c>
      <c r="Q393">
        <v>32.003279938799999</v>
      </c>
      <c r="R393">
        <v>79.068356117999997</v>
      </c>
      <c r="S393">
        <v>1859.06247916598</v>
      </c>
    </row>
    <row r="394" spans="1:19" ht="14.5" x14ac:dyDescent="0.35">
      <c r="A394" t="s">
        <v>567</v>
      </c>
      <c r="B394">
        <v>1365.3473019999999</v>
      </c>
      <c r="C394">
        <v>418.90457600000002</v>
      </c>
      <c r="D394">
        <v>0</v>
      </c>
      <c r="E394">
        <v>22.586335999999999</v>
      </c>
      <c r="F394">
        <v>137.54153299999999</v>
      </c>
      <c r="G394">
        <v>2.9772159999999999</v>
      </c>
      <c r="H394">
        <v>3</v>
      </c>
      <c r="I394">
        <v>12.674222</v>
      </c>
      <c r="J394">
        <v>17.757676</v>
      </c>
      <c r="K394">
        <v>28.562382512072102</v>
      </c>
      <c r="L394">
        <v>0</v>
      </c>
      <c r="M394">
        <v>6.5635892415999999</v>
      </c>
      <c r="N394">
        <v>101.4231264342</v>
      </c>
      <c r="O394">
        <v>5.2744358656000001</v>
      </c>
      <c r="P394">
        <v>7.0929000000000002</v>
      </c>
      <c r="Q394">
        <v>40.585393688400003</v>
      </c>
      <c r="R394">
        <v>83.825109557999994</v>
      </c>
      <c r="S394">
        <v>1638.6742392998699</v>
      </c>
    </row>
    <row r="395" spans="1:19" ht="14.5" x14ac:dyDescent="0.35">
      <c r="A395" t="s">
        <v>568</v>
      </c>
      <c r="B395">
        <v>561.24787100000106</v>
      </c>
      <c r="C395">
        <v>261.71556299999997</v>
      </c>
      <c r="D395">
        <v>1.86</v>
      </c>
      <c r="E395">
        <v>12.908376000000001</v>
      </c>
      <c r="F395">
        <v>70.095477000000002</v>
      </c>
      <c r="G395">
        <v>2.9813900000000002</v>
      </c>
      <c r="H395">
        <v>0</v>
      </c>
      <c r="I395">
        <v>2</v>
      </c>
      <c r="J395">
        <v>5.86</v>
      </c>
      <c r="K395">
        <v>26.8903581350473</v>
      </c>
      <c r="L395">
        <v>0.540516</v>
      </c>
      <c r="M395">
        <v>3.7511740655999999</v>
      </c>
      <c r="N395">
        <v>51.688404739799999</v>
      </c>
      <c r="O395">
        <v>5.2818305240000001</v>
      </c>
      <c r="P395">
        <v>0</v>
      </c>
      <c r="Q395">
        <v>6.4043999999999999</v>
      </c>
      <c r="R395">
        <v>27.662130000000001</v>
      </c>
      <c r="S395">
        <v>683.46668446444903</v>
      </c>
    </row>
    <row r="396" spans="1:19" ht="14.5" x14ac:dyDescent="0.35">
      <c r="A396" t="s">
        <v>569</v>
      </c>
      <c r="B396">
        <v>4405.8642309999996</v>
      </c>
      <c r="C396">
        <v>445.58873</v>
      </c>
      <c r="D396">
        <v>92.562396000000007</v>
      </c>
      <c r="E396">
        <v>49.651967999999997</v>
      </c>
      <c r="F396">
        <v>243.457864</v>
      </c>
      <c r="G396">
        <v>14.373198</v>
      </c>
      <c r="H396">
        <v>3</v>
      </c>
      <c r="I396">
        <v>13</v>
      </c>
      <c r="J396">
        <v>75.354427999999999</v>
      </c>
      <c r="K396">
        <v>10.190306060264099</v>
      </c>
      <c r="L396">
        <v>26.898632277600001</v>
      </c>
      <c r="M396">
        <v>14.428861900799999</v>
      </c>
      <c r="N396">
        <v>179.52582891360001</v>
      </c>
      <c r="O396">
        <v>25.4635575768</v>
      </c>
      <c r="P396">
        <v>7.0929000000000002</v>
      </c>
      <c r="Q396">
        <v>41.628599999999999</v>
      </c>
      <c r="R396">
        <v>355.71057737400002</v>
      </c>
      <c r="S396">
        <v>5066.8034951030604</v>
      </c>
    </row>
    <row r="397" spans="1:19" ht="14.5" x14ac:dyDescent="0.35">
      <c r="A397" t="s">
        <v>570</v>
      </c>
      <c r="B397">
        <v>3692.9508420000002</v>
      </c>
      <c r="C397">
        <v>330.28904899999998</v>
      </c>
      <c r="D397">
        <v>30.711503</v>
      </c>
      <c r="E397">
        <v>32.953842999999999</v>
      </c>
      <c r="F397">
        <v>245.86416199999999</v>
      </c>
      <c r="G397">
        <v>14.587039000000001</v>
      </c>
      <c r="H397">
        <v>1</v>
      </c>
      <c r="I397">
        <v>13</v>
      </c>
      <c r="J397">
        <v>58.689295999999999</v>
      </c>
      <c r="K397">
        <v>6.6154344426012397</v>
      </c>
      <c r="L397">
        <v>8.92476277180001</v>
      </c>
      <c r="M397">
        <v>9.5763867757999996</v>
      </c>
      <c r="N397">
        <v>181.30023305879999</v>
      </c>
      <c r="O397">
        <v>25.842398292399999</v>
      </c>
      <c r="P397">
        <v>2.3643000000000001</v>
      </c>
      <c r="Q397">
        <v>41.628599999999999</v>
      </c>
      <c r="R397">
        <v>277.04282176800001</v>
      </c>
      <c r="S397">
        <v>4246.2457791094002</v>
      </c>
    </row>
    <row r="398" spans="1:19" ht="14.5" x14ac:dyDescent="0.35">
      <c r="A398" t="s">
        <v>571</v>
      </c>
      <c r="B398">
        <v>1341.6705119999999</v>
      </c>
      <c r="C398">
        <v>1321.846982</v>
      </c>
      <c r="D398">
        <v>32.561639</v>
      </c>
      <c r="E398">
        <v>6.2705880000000001</v>
      </c>
      <c r="F398">
        <v>101.366046</v>
      </c>
      <c r="G398">
        <v>7.4176469999999997</v>
      </c>
      <c r="H398">
        <v>0</v>
      </c>
      <c r="I398">
        <v>2.7941180000000001</v>
      </c>
      <c r="J398">
        <v>9.6117650000000001</v>
      </c>
      <c r="K398">
        <v>283.815711220867</v>
      </c>
      <c r="L398">
        <v>9.4624122933999999</v>
      </c>
      <c r="M398">
        <v>1.8222328727999999</v>
      </c>
      <c r="N398">
        <v>74.747322320400002</v>
      </c>
      <c r="O398">
        <v>13.141103425200001</v>
      </c>
      <c r="P398">
        <v>0</v>
      </c>
      <c r="Q398">
        <v>8.9473246595999996</v>
      </c>
      <c r="R398">
        <v>45.372336682499999</v>
      </c>
      <c r="S398">
        <v>1778.9789554747699</v>
      </c>
    </row>
    <row r="399" spans="1:19" ht="14.5" x14ac:dyDescent="0.35">
      <c r="A399" t="s">
        <v>572</v>
      </c>
      <c r="B399">
        <v>891.68201199999999</v>
      </c>
      <c r="C399">
        <v>152.97313</v>
      </c>
      <c r="D399">
        <v>0</v>
      </c>
      <c r="E399">
        <v>24.271605000000001</v>
      </c>
      <c r="F399">
        <v>55.875041000000003</v>
      </c>
      <c r="G399">
        <v>0.64278900000000005</v>
      </c>
      <c r="H399">
        <v>0</v>
      </c>
      <c r="I399">
        <v>0</v>
      </c>
      <c r="J399">
        <v>8</v>
      </c>
      <c r="K399">
        <v>5.7452665705314701</v>
      </c>
      <c r="L399">
        <v>0</v>
      </c>
      <c r="M399">
        <v>7.053328413</v>
      </c>
      <c r="N399">
        <v>41.202255233400003</v>
      </c>
      <c r="O399">
        <v>1.1387649924000001</v>
      </c>
      <c r="P399">
        <v>0</v>
      </c>
      <c r="Q399">
        <v>0</v>
      </c>
      <c r="R399">
        <v>37.764000000000003</v>
      </c>
      <c r="S399">
        <v>984.58562720933196</v>
      </c>
    </row>
    <row r="400" spans="1:19" ht="14.5" x14ac:dyDescent="0.35">
      <c r="A400" t="s">
        <v>573</v>
      </c>
      <c r="B400">
        <v>1644.9353470000001</v>
      </c>
      <c r="C400">
        <v>495.225031</v>
      </c>
      <c r="D400">
        <v>0</v>
      </c>
      <c r="E400">
        <v>25</v>
      </c>
      <c r="F400">
        <v>159.45614499999999</v>
      </c>
      <c r="G400">
        <v>9.5168049999999997</v>
      </c>
      <c r="H400">
        <v>1</v>
      </c>
      <c r="I400">
        <v>4.2346430000000002</v>
      </c>
      <c r="J400">
        <v>15</v>
      </c>
      <c r="K400">
        <v>32.9228410078764</v>
      </c>
      <c r="L400">
        <v>0</v>
      </c>
      <c r="M400">
        <v>7.2650000000000103</v>
      </c>
      <c r="N400">
        <v>117.58296132300001</v>
      </c>
      <c r="O400">
        <v>16.859971737999999</v>
      </c>
      <c r="P400">
        <v>2.3643000000000001</v>
      </c>
      <c r="Q400">
        <v>13.560173814600001</v>
      </c>
      <c r="R400">
        <v>70.807500000000005</v>
      </c>
      <c r="S400">
        <v>1906.29809488347</v>
      </c>
    </row>
    <row r="401" spans="1:19" ht="14.5" x14ac:dyDescent="0.35">
      <c r="A401" t="s">
        <v>574</v>
      </c>
      <c r="B401">
        <v>1422.0428890000001</v>
      </c>
      <c r="C401">
        <v>301.96802700000001</v>
      </c>
      <c r="D401">
        <v>0</v>
      </c>
      <c r="E401">
        <v>26.076647999999999</v>
      </c>
      <c r="F401">
        <v>104.946027</v>
      </c>
      <c r="G401">
        <v>4.496931</v>
      </c>
      <c r="H401">
        <v>0</v>
      </c>
      <c r="I401">
        <v>3</v>
      </c>
      <c r="J401">
        <v>21.04908</v>
      </c>
      <c r="K401">
        <v>14.248627979622301</v>
      </c>
      <c r="L401">
        <v>0</v>
      </c>
      <c r="M401">
        <v>7.5778739088</v>
      </c>
      <c r="N401">
        <v>77.387200309799994</v>
      </c>
      <c r="O401">
        <v>7.9667629595999996</v>
      </c>
      <c r="P401">
        <v>0</v>
      </c>
      <c r="Q401">
        <v>9.6066000000000003</v>
      </c>
      <c r="R401">
        <v>99.362182140000002</v>
      </c>
      <c r="S401">
        <v>1638.1921362978201</v>
      </c>
    </row>
    <row r="402" spans="1:19" ht="14.5" x14ac:dyDescent="0.35">
      <c r="A402" t="s">
        <v>575</v>
      </c>
      <c r="B402">
        <v>2819.4163819999999</v>
      </c>
      <c r="C402">
        <v>1067.747063</v>
      </c>
      <c r="D402">
        <v>6.2371790000000003</v>
      </c>
      <c r="E402">
        <v>42.422756</v>
      </c>
      <c r="F402">
        <v>284.99647399999998</v>
      </c>
      <c r="G402">
        <v>14.162179999999999</v>
      </c>
      <c r="H402">
        <v>1.9624999999999999</v>
      </c>
      <c r="I402">
        <v>9.0358979999999995</v>
      </c>
      <c r="J402">
        <v>33.0625</v>
      </c>
      <c r="K402">
        <v>89.066226084953101</v>
      </c>
      <c r="L402">
        <v>1.8125242174</v>
      </c>
      <c r="M402">
        <v>12.328052893600001</v>
      </c>
      <c r="N402">
        <v>210.15639992760001</v>
      </c>
      <c r="O402">
        <v>25.089718088000001</v>
      </c>
      <c r="P402">
        <v>4.6399387499999998</v>
      </c>
      <c r="Q402">
        <v>28.934752575600001</v>
      </c>
      <c r="R402">
        <v>156.07153124999999</v>
      </c>
      <c r="S402">
        <v>3347.5155257871502</v>
      </c>
    </row>
    <row r="403" spans="1:19" ht="14.5" x14ac:dyDescent="0.35">
      <c r="A403" t="s">
        <v>576</v>
      </c>
      <c r="B403">
        <v>4072.0312439999698</v>
      </c>
      <c r="C403">
        <v>464.32158199999998</v>
      </c>
      <c r="D403">
        <v>22.785934999999998</v>
      </c>
      <c r="E403">
        <v>62.904297</v>
      </c>
      <c r="F403">
        <v>287.97706899999997</v>
      </c>
      <c r="G403">
        <v>25.073409000000002</v>
      </c>
      <c r="H403">
        <v>0</v>
      </c>
      <c r="I403">
        <v>27.585674000000001</v>
      </c>
      <c r="J403">
        <v>53.534249000000003</v>
      </c>
      <c r="K403">
        <v>11.9855919559781</v>
      </c>
      <c r="L403">
        <v>6.6215927109999999</v>
      </c>
      <c r="M403">
        <v>18.279988708200001</v>
      </c>
      <c r="N403">
        <v>212.3542906806</v>
      </c>
      <c r="O403">
        <v>44.420051384399997</v>
      </c>
      <c r="P403">
        <v>0</v>
      </c>
      <c r="Q403">
        <v>88.334845282800003</v>
      </c>
      <c r="R403">
        <v>252.7084224045</v>
      </c>
      <c r="S403">
        <v>4706.7360271274501</v>
      </c>
    </row>
    <row r="404" spans="1:19" ht="14.5" x14ac:dyDescent="0.35">
      <c r="A404" t="s">
        <v>577</v>
      </c>
      <c r="B404">
        <v>1040.7723619999999</v>
      </c>
      <c r="C404">
        <v>16.385394000000002</v>
      </c>
      <c r="D404">
        <v>9.2367240000000006</v>
      </c>
      <c r="E404">
        <v>8</v>
      </c>
      <c r="F404">
        <v>47.543790999999999</v>
      </c>
      <c r="G404">
        <v>1</v>
      </c>
      <c r="H404">
        <v>0</v>
      </c>
      <c r="I404">
        <v>3</v>
      </c>
      <c r="J404">
        <v>8.6417249999999992</v>
      </c>
      <c r="K404">
        <v>5.5387692953512299E-2</v>
      </c>
      <c r="L404">
        <v>2.6841919943999999</v>
      </c>
      <c r="M404">
        <v>2.3248000000000002</v>
      </c>
      <c r="N404">
        <v>35.0587914834</v>
      </c>
      <c r="O404">
        <v>1.7716000000000001</v>
      </c>
      <c r="P404">
        <v>0</v>
      </c>
      <c r="Q404">
        <v>9.6066000000000003</v>
      </c>
      <c r="R404">
        <v>40.793262862500001</v>
      </c>
      <c r="S404">
        <v>1133.06699603325</v>
      </c>
    </row>
    <row r="405" spans="1:19" ht="14.5" x14ac:dyDescent="0.35">
      <c r="A405" t="s">
        <v>578</v>
      </c>
      <c r="B405">
        <v>3423.02317700001</v>
      </c>
      <c r="C405">
        <v>1106.895626</v>
      </c>
      <c r="D405">
        <v>26.055299000000002</v>
      </c>
      <c r="E405">
        <v>58.961728000000001</v>
      </c>
      <c r="F405">
        <v>288.880517</v>
      </c>
      <c r="G405">
        <v>40.854134000000002</v>
      </c>
      <c r="H405">
        <v>1.2237929999999999</v>
      </c>
      <c r="I405">
        <v>24.301987</v>
      </c>
      <c r="J405">
        <v>82.246751000000003</v>
      </c>
      <c r="K405">
        <v>81.948438211586705</v>
      </c>
      <c r="L405">
        <v>7.5716698893999999</v>
      </c>
      <c r="M405">
        <v>17.134278156800001</v>
      </c>
      <c r="N405">
        <v>213.02049323579999</v>
      </c>
      <c r="O405">
        <v>72.377183794399997</v>
      </c>
      <c r="P405">
        <v>2.8934137898999999</v>
      </c>
      <c r="Q405">
        <v>77.819822771399998</v>
      </c>
      <c r="R405">
        <v>388.24578809550002</v>
      </c>
      <c r="S405">
        <v>4284.0342649447903</v>
      </c>
    </row>
    <row r="406" spans="1:19" ht="14.5" x14ac:dyDescent="0.35">
      <c r="A406" t="s">
        <v>579</v>
      </c>
      <c r="B406">
        <v>6885.0796199999904</v>
      </c>
      <c r="C406">
        <v>3480.9361940000099</v>
      </c>
      <c r="D406">
        <v>58.533532999999998</v>
      </c>
      <c r="E406">
        <v>111.000828</v>
      </c>
      <c r="F406">
        <v>776.42324900000006</v>
      </c>
      <c r="G406">
        <v>97.110451999999995</v>
      </c>
      <c r="H406">
        <v>5.9942859999999998</v>
      </c>
      <c r="I406">
        <v>28.729876000000001</v>
      </c>
      <c r="J406">
        <v>137.579138</v>
      </c>
      <c r="K406">
        <v>395.95759054880102</v>
      </c>
      <c r="L406">
        <v>17.009844689800001</v>
      </c>
      <c r="M406">
        <v>32.256840616800098</v>
      </c>
      <c r="N406">
        <v>572.53450381259199</v>
      </c>
      <c r="O406">
        <v>172.0408767632</v>
      </c>
      <c r="P406">
        <v>14.172290389800001</v>
      </c>
      <c r="Q406">
        <v>91.998808927200002</v>
      </c>
      <c r="R406">
        <v>649.44232092900097</v>
      </c>
      <c r="S406">
        <v>8830.4926966771909</v>
      </c>
    </row>
    <row r="407" spans="1:19" ht="14.5" x14ac:dyDescent="0.35">
      <c r="A407" t="s">
        <v>580</v>
      </c>
      <c r="B407">
        <v>1000.623453</v>
      </c>
      <c r="C407">
        <v>397.342513</v>
      </c>
      <c r="D407">
        <v>4.8899999999999997</v>
      </c>
      <c r="E407">
        <v>15.973029</v>
      </c>
      <c r="F407">
        <v>115.099733</v>
      </c>
      <c r="G407">
        <v>12.241543</v>
      </c>
      <c r="H407">
        <v>0</v>
      </c>
      <c r="I407">
        <v>6.4420109999999999</v>
      </c>
      <c r="J407">
        <v>8.8378809999999994</v>
      </c>
      <c r="K407">
        <v>34.814554844148297</v>
      </c>
      <c r="L407">
        <v>1.4210339999999999</v>
      </c>
      <c r="M407">
        <v>4.6417622274000001</v>
      </c>
      <c r="N407">
        <v>84.874543114199895</v>
      </c>
      <c r="O407">
        <v>21.687117578799999</v>
      </c>
      <c r="P407">
        <v>0</v>
      </c>
      <c r="Q407">
        <v>20.628607624200001</v>
      </c>
      <c r="R407">
        <v>41.719217260500002</v>
      </c>
      <c r="S407">
        <v>1210.41028964925</v>
      </c>
    </row>
    <row r="408" spans="1:19" ht="14.5" x14ac:dyDescent="0.35">
      <c r="A408" t="s">
        <v>581</v>
      </c>
      <c r="B408">
        <v>2161.5055659999998</v>
      </c>
      <c r="C408">
        <v>437.81886700000001</v>
      </c>
      <c r="D408">
        <v>105.338717</v>
      </c>
      <c r="E408">
        <v>28.198529000000001</v>
      </c>
      <c r="F408">
        <v>211.398842</v>
      </c>
      <c r="G408">
        <v>8.1238860000000006</v>
      </c>
      <c r="H408">
        <v>0</v>
      </c>
      <c r="I408">
        <v>7</v>
      </c>
      <c r="J408">
        <v>27.610994999999999</v>
      </c>
      <c r="K408">
        <v>20.015492133761299</v>
      </c>
      <c r="L408">
        <v>30.611431160199999</v>
      </c>
      <c r="M408">
        <v>8.1944925273999996</v>
      </c>
      <c r="N408">
        <v>155.88550609079999</v>
      </c>
      <c r="O408">
        <v>14.3922764376</v>
      </c>
      <c r="P408">
        <v>0</v>
      </c>
      <c r="Q408">
        <v>22.415400000000002</v>
      </c>
      <c r="R408">
        <v>130.33770189750001</v>
      </c>
      <c r="S408">
        <v>2543.3578662472601</v>
      </c>
    </row>
    <row r="409" spans="1:19" ht="14.5" x14ac:dyDescent="0.35">
      <c r="A409" t="s">
        <v>582</v>
      </c>
      <c r="B409">
        <v>1110.2604389999999</v>
      </c>
      <c r="C409">
        <v>392.643642</v>
      </c>
      <c r="D409">
        <v>10.296915</v>
      </c>
      <c r="E409">
        <v>19.953271000000001</v>
      </c>
      <c r="F409">
        <v>155.77746500000001</v>
      </c>
      <c r="G409">
        <v>3.0157769999999999</v>
      </c>
      <c r="H409">
        <v>0</v>
      </c>
      <c r="I409">
        <v>6.7506459999999997</v>
      </c>
      <c r="J409">
        <v>18.246917</v>
      </c>
      <c r="K409">
        <v>30.4561793246992</v>
      </c>
      <c r="L409">
        <v>2.992283499</v>
      </c>
      <c r="M409">
        <v>5.7984205525999997</v>
      </c>
      <c r="N409">
        <v>114.87030269100001</v>
      </c>
      <c r="O409">
        <v>5.3427505332000003</v>
      </c>
      <c r="P409">
        <v>0</v>
      </c>
      <c r="Q409">
        <v>21.6169186212</v>
      </c>
      <c r="R409">
        <v>86.134571698499997</v>
      </c>
      <c r="S409">
        <v>1377.4718659201999</v>
      </c>
    </row>
    <row r="410" spans="1:19" ht="14.5" x14ac:dyDescent="0.35">
      <c r="A410" t="s">
        <v>583</v>
      </c>
      <c r="B410">
        <v>4087.9705859999999</v>
      </c>
      <c r="C410">
        <v>2169.2337109999999</v>
      </c>
      <c r="D410">
        <v>29.643901</v>
      </c>
      <c r="E410">
        <v>46.755719999999997</v>
      </c>
      <c r="F410">
        <v>494.08680900000002</v>
      </c>
      <c r="G410">
        <v>26.010390999999998</v>
      </c>
      <c r="H410">
        <v>1</v>
      </c>
      <c r="I410">
        <v>21</v>
      </c>
      <c r="J410">
        <v>70.858024</v>
      </c>
      <c r="K410">
        <v>254.877583926466</v>
      </c>
      <c r="L410">
        <v>8.6145176306</v>
      </c>
      <c r="M410">
        <v>13.587212232000001</v>
      </c>
      <c r="N410">
        <v>364.33961295659799</v>
      </c>
      <c r="O410">
        <v>46.0800086956</v>
      </c>
      <c r="P410">
        <v>2.3643000000000001</v>
      </c>
      <c r="Q410">
        <v>67.246200000000002</v>
      </c>
      <c r="R410">
        <v>334.48530229199997</v>
      </c>
      <c r="S410">
        <v>5179.5653237332599</v>
      </c>
    </row>
    <row r="411" spans="1:19" ht="14.5" x14ac:dyDescent="0.35">
      <c r="A411" t="s">
        <v>584</v>
      </c>
      <c r="B411">
        <v>3792.163982</v>
      </c>
      <c r="C411">
        <v>1628.950278</v>
      </c>
      <c r="D411">
        <v>68.696725000000001</v>
      </c>
      <c r="E411">
        <v>64.131686000000002</v>
      </c>
      <c r="F411">
        <v>409.86309499999999</v>
      </c>
      <c r="G411">
        <v>36.479919000000002</v>
      </c>
      <c r="H411">
        <v>3.6161620000000001</v>
      </c>
      <c r="I411">
        <v>17</v>
      </c>
      <c r="J411">
        <v>52.668928000000001</v>
      </c>
      <c r="K411">
        <v>155.94855957333999</v>
      </c>
      <c r="L411">
        <v>19.963268285000002</v>
      </c>
      <c r="M411">
        <v>18.6366679516</v>
      </c>
      <c r="N411">
        <v>302.233046253</v>
      </c>
      <c r="O411">
        <v>64.627824500399996</v>
      </c>
      <c r="P411">
        <v>8.5496918165999993</v>
      </c>
      <c r="Q411">
        <v>54.437399999999997</v>
      </c>
      <c r="R411">
        <v>248.62367462399999</v>
      </c>
      <c r="S411">
        <v>4665.18411500394</v>
      </c>
    </row>
    <row r="412" spans="1:19" ht="14.5" x14ac:dyDescent="0.35">
      <c r="A412" t="s">
        <v>585</v>
      </c>
      <c r="B412">
        <v>2476.3915809999999</v>
      </c>
      <c r="C412">
        <v>269.504347</v>
      </c>
      <c r="D412">
        <v>9.3768180000000001</v>
      </c>
      <c r="E412">
        <v>34.655745000000003</v>
      </c>
      <c r="F412">
        <v>164.1439</v>
      </c>
      <c r="G412">
        <v>6.4480849999999998</v>
      </c>
      <c r="H412">
        <v>1</v>
      </c>
      <c r="I412">
        <v>8.9365480000000002</v>
      </c>
      <c r="J412">
        <v>29.762823999999998</v>
      </c>
      <c r="K412">
        <v>6.4821207721921104</v>
      </c>
      <c r="L412">
        <v>2.7249033107999998</v>
      </c>
      <c r="M412">
        <v>10.070959497</v>
      </c>
      <c r="N412">
        <v>121.03971186</v>
      </c>
      <c r="O412">
        <v>11.423427386</v>
      </c>
      <c r="P412">
        <v>2.3643000000000001</v>
      </c>
      <c r="Q412">
        <v>28.616614005599999</v>
      </c>
      <c r="R412">
        <v>140.49541069200001</v>
      </c>
      <c r="S412">
        <v>2799.60902852359</v>
      </c>
    </row>
    <row r="413" spans="1:19" ht="14.5" x14ac:dyDescent="0.35">
      <c r="A413" t="s">
        <v>586</v>
      </c>
      <c r="B413">
        <v>753.74083499999995</v>
      </c>
      <c r="C413">
        <v>259.20275199999998</v>
      </c>
      <c r="D413">
        <v>0</v>
      </c>
      <c r="E413">
        <v>25.401882000000001</v>
      </c>
      <c r="F413">
        <v>56.267921000000001</v>
      </c>
      <c r="G413">
        <v>7.9009850000000004</v>
      </c>
      <c r="H413">
        <v>0</v>
      </c>
      <c r="I413">
        <v>6</v>
      </c>
      <c r="J413">
        <v>7.1223109999999998</v>
      </c>
      <c r="K413">
        <v>19.883088032477101</v>
      </c>
      <c r="L413">
        <v>0</v>
      </c>
      <c r="M413">
        <v>7.3817869091999997</v>
      </c>
      <c r="N413">
        <v>41.491964945399999</v>
      </c>
      <c r="O413">
        <v>13.997385026</v>
      </c>
      <c r="P413">
        <v>0</v>
      </c>
      <c r="Q413">
        <v>19.213200000000001</v>
      </c>
      <c r="R413">
        <v>33.620869075500003</v>
      </c>
      <c r="S413">
        <v>889.32912898857705</v>
      </c>
    </row>
    <row r="414" spans="1:19" ht="14.5" x14ac:dyDescent="0.35">
      <c r="A414" t="s">
        <v>587</v>
      </c>
      <c r="B414">
        <v>472.28627299999999</v>
      </c>
      <c r="C414">
        <v>238.10986</v>
      </c>
      <c r="D414">
        <v>0.63063100000000005</v>
      </c>
      <c r="E414">
        <v>8</v>
      </c>
      <c r="F414">
        <v>62.405518000000001</v>
      </c>
      <c r="G414">
        <v>0</v>
      </c>
      <c r="H414">
        <v>2</v>
      </c>
      <c r="I414">
        <v>2</v>
      </c>
      <c r="J414">
        <v>3</v>
      </c>
      <c r="K414">
        <v>26.208356193199201</v>
      </c>
      <c r="L414">
        <v>0.1832613686</v>
      </c>
      <c r="M414">
        <v>2.3248000000000002</v>
      </c>
      <c r="N414">
        <v>46.017828973199997</v>
      </c>
      <c r="O414">
        <v>0</v>
      </c>
      <c r="P414">
        <v>4.7286000000000001</v>
      </c>
      <c r="Q414">
        <v>6.4043999999999999</v>
      </c>
      <c r="R414">
        <v>14.1615</v>
      </c>
      <c r="S414">
        <v>572.31501953499901</v>
      </c>
    </row>
    <row r="415" spans="1:19" ht="14.5" x14ac:dyDescent="0.35">
      <c r="A415" t="s">
        <v>588</v>
      </c>
      <c r="B415">
        <v>1719.3724729999999</v>
      </c>
      <c r="C415">
        <v>214.049871</v>
      </c>
      <c r="D415">
        <v>12.291084</v>
      </c>
      <c r="E415">
        <v>18.369095999999999</v>
      </c>
      <c r="F415">
        <v>105.045579</v>
      </c>
      <c r="G415">
        <v>6.9442250000000003</v>
      </c>
      <c r="H415">
        <v>2</v>
      </c>
      <c r="I415">
        <v>12</v>
      </c>
      <c r="J415">
        <v>17.49089</v>
      </c>
      <c r="K415">
        <v>6.0083155243114099</v>
      </c>
      <c r="L415">
        <v>3.5717890103999999</v>
      </c>
      <c r="M415">
        <v>5.3380592976000001</v>
      </c>
      <c r="N415">
        <v>77.460609954600002</v>
      </c>
      <c r="O415">
        <v>12.302389010000001</v>
      </c>
      <c r="P415">
        <v>4.7286000000000001</v>
      </c>
      <c r="Q415">
        <v>38.426400000000001</v>
      </c>
      <c r="R415">
        <v>82.565746245</v>
      </c>
      <c r="S415">
        <v>1949.77438204191</v>
      </c>
    </row>
    <row r="416" spans="1:19" ht="14.5" x14ac:dyDescent="0.35">
      <c r="A416" t="s">
        <v>589</v>
      </c>
      <c r="B416">
        <v>356.746577</v>
      </c>
      <c r="C416">
        <v>337.72904499999999</v>
      </c>
      <c r="D416">
        <v>1</v>
      </c>
      <c r="E416">
        <v>8.3998939999999997</v>
      </c>
      <c r="F416">
        <v>56.573098999999999</v>
      </c>
      <c r="G416">
        <v>5.7786549999999997</v>
      </c>
      <c r="H416">
        <v>0</v>
      </c>
      <c r="I416">
        <v>2</v>
      </c>
      <c r="J416">
        <v>8</v>
      </c>
      <c r="K416">
        <v>71.855948161677404</v>
      </c>
      <c r="L416">
        <v>0.29060000000000002</v>
      </c>
      <c r="M416">
        <v>2.4410091964</v>
      </c>
      <c r="N416">
        <v>41.717003202599997</v>
      </c>
      <c r="O416">
        <v>10.237465198000001</v>
      </c>
      <c r="P416">
        <v>0</v>
      </c>
      <c r="Q416">
        <v>6.4043999999999999</v>
      </c>
      <c r="R416">
        <v>37.764000000000003</v>
      </c>
      <c r="S416">
        <v>527.45700275867796</v>
      </c>
    </row>
    <row r="417" spans="1:19" ht="14.5" x14ac:dyDescent="0.35">
      <c r="A417" t="s">
        <v>590</v>
      </c>
      <c r="B417">
        <v>1195.518235</v>
      </c>
      <c r="C417">
        <v>251.01379</v>
      </c>
      <c r="D417">
        <v>2</v>
      </c>
      <c r="E417">
        <v>16.549063</v>
      </c>
      <c r="F417">
        <v>106.46831</v>
      </c>
      <c r="G417">
        <v>2</v>
      </c>
      <c r="H417">
        <v>0</v>
      </c>
      <c r="I417">
        <v>2</v>
      </c>
      <c r="J417">
        <v>8</v>
      </c>
      <c r="K417">
        <v>11.4061956773578</v>
      </c>
      <c r="L417">
        <v>0.58120000000000005</v>
      </c>
      <c r="M417">
        <v>4.8091577077999998</v>
      </c>
      <c r="N417">
        <v>78.509731793999904</v>
      </c>
      <c r="O417">
        <v>3.5432000000000001</v>
      </c>
      <c r="P417">
        <v>0</v>
      </c>
      <c r="Q417">
        <v>6.4043999999999999</v>
      </c>
      <c r="R417">
        <v>37.764000000000003</v>
      </c>
      <c r="S417">
        <v>1338.53612017916</v>
      </c>
    </row>
    <row r="418" spans="1:19" ht="14.5" x14ac:dyDescent="0.35">
      <c r="A418" t="s">
        <v>591</v>
      </c>
      <c r="B418">
        <v>895.14986699999997</v>
      </c>
      <c r="C418">
        <v>222.79711800000001</v>
      </c>
      <c r="D418">
        <v>1.2408380000000001</v>
      </c>
      <c r="E418">
        <v>21.204816999999998</v>
      </c>
      <c r="F418">
        <v>91.971152000000004</v>
      </c>
      <c r="G418">
        <v>2</v>
      </c>
      <c r="H418">
        <v>0</v>
      </c>
      <c r="I418">
        <v>6</v>
      </c>
      <c r="J418">
        <v>11.863655</v>
      </c>
      <c r="K418">
        <v>12.251254746904101</v>
      </c>
      <c r="L418">
        <v>0.3605875228</v>
      </c>
      <c r="M418">
        <v>6.1621198202</v>
      </c>
      <c r="N418">
        <v>67.819527484800005</v>
      </c>
      <c r="O418">
        <v>3.5432000000000001</v>
      </c>
      <c r="P418">
        <v>0</v>
      </c>
      <c r="Q418">
        <v>19.213200000000001</v>
      </c>
      <c r="R418">
        <v>56.0023834275</v>
      </c>
      <c r="S418">
        <v>1060.5021400021999</v>
      </c>
    </row>
    <row r="419" spans="1:19" ht="14.5" x14ac:dyDescent="0.35">
      <c r="A419" t="s">
        <v>592</v>
      </c>
      <c r="B419">
        <v>1712.059344</v>
      </c>
      <c r="C419">
        <v>428.30283800000001</v>
      </c>
      <c r="D419">
        <v>5</v>
      </c>
      <c r="E419">
        <v>37.252941</v>
      </c>
      <c r="F419">
        <v>154.480266</v>
      </c>
      <c r="G419">
        <v>14.629146</v>
      </c>
      <c r="H419">
        <v>1</v>
      </c>
      <c r="I419">
        <v>9.5562369999999994</v>
      </c>
      <c r="J419">
        <v>27.642886000000001</v>
      </c>
      <c r="K419">
        <v>24.226847319620401</v>
      </c>
      <c r="L419">
        <v>1.4530000000000001</v>
      </c>
      <c r="M419">
        <v>10.825704654600001</v>
      </c>
      <c r="N419">
        <v>113.9137481484</v>
      </c>
      <c r="O419">
        <v>25.916995053600001</v>
      </c>
      <c r="P419">
        <v>2.3643000000000001</v>
      </c>
      <c r="Q419">
        <v>30.600982121400001</v>
      </c>
      <c r="R419">
        <v>130.48824336300001</v>
      </c>
      <c r="S419">
        <v>2051.8491646606199</v>
      </c>
    </row>
    <row r="420" spans="1:19" ht="14.5" x14ac:dyDescent="0.35">
      <c r="A420" t="s">
        <v>593</v>
      </c>
      <c r="B420">
        <v>585.51293499999997</v>
      </c>
      <c r="C420">
        <v>156.17622499999999</v>
      </c>
      <c r="D420">
        <v>0.84152000000000005</v>
      </c>
      <c r="E420">
        <v>23.870868999999999</v>
      </c>
      <c r="F420">
        <v>52.279888999999997</v>
      </c>
      <c r="G420">
        <v>1</v>
      </c>
      <c r="H420">
        <v>0</v>
      </c>
      <c r="I420">
        <v>1</v>
      </c>
      <c r="J420">
        <v>4</v>
      </c>
      <c r="K420">
        <v>9.0016169941095896</v>
      </c>
      <c r="L420">
        <v>0.244545712</v>
      </c>
      <c r="M420">
        <v>6.9368745314</v>
      </c>
      <c r="N420">
        <v>38.5511901486</v>
      </c>
      <c r="O420">
        <v>1.7716000000000001</v>
      </c>
      <c r="P420">
        <v>0</v>
      </c>
      <c r="Q420">
        <v>3.2021999999999999</v>
      </c>
      <c r="R420">
        <v>18.882000000000001</v>
      </c>
      <c r="S420">
        <v>664.10296238610999</v>
      </c>
    </row>
    <row r="421" spans="1:19" ht="14.5" x14ac:dyDescent="0.35">
      <c r="A421" t="s">
        <v>594</v>
      </c>
      <c r="B421">
        <v>1015.399588</v>
      </c>
      <c r="C421">
        <v>460.144093</v>
      </c>
      <c r="D421">
        <v>17.206444999999999</v>
      </c>
      <c r="E421">
        <v>27</v>
      </c>
      <c r="F421">
        <v>117.796145</v>
      </c>
      <c r="G421">
        <v>4</v>
      </c>
      <c r="H421">
        <v>2</v>
      </c>
      <c r="I421">
        <v>9.8412249999999997</v>
      </c>
      <c r="J421">
        <v>7</v>
      </c>
      <c r="K421">
        <v>46.215994544047398</v>
      </c>
      <c r="L421">
        <v>5.0001929169999997</v>
      </c>
      <c r="M421">
        <v>7.8462000000000103</v>
      </c>
      <c r="N421">
        <v>86.862877322999907</v>
      </c>
      <c r="O421">
        <v>7.0864000000000003</v>
      </c>
      <c r="P421">
        <v>4.7286000000000001</v>
      </c>
      <c r="Q421">
        <v>31.513570694999999</v>
      </c>
      <c r="R421">
        <v>33.043500000000002</v>
      </c>
      <c r="S421">
        <v>1237.6969234790499</v>
      </c>
    </row>
    <row r="422" spans="1:19" ht="14.5" x14ac:dyDescent="0.35">
      <c r="A422" t="s">
        <v>595</v>
      </c>
      <c r="B422">
        <v>1230.1910559999999</v>
      </c>
      <c r="C422">
        <v>359.63046900000001</v>
      </c>
      <c r="D422">
        <v>16.351946999999999</v>
      </c>
      <c r="E422">
        <v>11</v>
      </c>
      <c r="F422">
        <v>104.79494099999999</v>
      </c>
      <c r="G422">
        <v>4.2826959999999996</v>
      </c>
      <c r="H422">
        <v>0</v>
      </c>
      <c r="I422">
        <v>1</v>
      </c>
      <c r="J422">
        <v>14.573054000000001</v>
      </c>
      <c r="K422">
        <v>23.0884397123212</v>
      </c>
      <c r="L422">
        <v>4.7518757982000004</v>
      </c>
      <c r="M422">
        <v>3.1966000000000001</v>
      </c>
      <c r="N422">
        <v>77.275789493399998</v>
      </c>
      <c r="O422">
        <v>7.5872242335999998</v>
      </c>
      <c r="P422">
        <v>0</v>
      </c>
      <c r="Q422">
        <v>3.2021999999999999</v>
      </c>
      <c r="R422">
        <v>68.792101407000004</v>
      </c>
      <c r="S422">
        <v>1418.08528664452</v>
      </c>
    </row>
    <row r="423" spans="1:19" ht="14.5" x14ac:dyDescent="0.35">
      <c r="A423" t="s">
        <v>596</v>
      </c>
      <c r="B423">
        <v>613.81523000000004</v>
      </c>
      <c r="C423">
        <v>242.481604</v>
      </c>
      <c r="D423">
        <v>0</v>
      </c>
      <c r="E423">
        <v>16.751026</v>
      </c>
      <c r="F423">
        <v>55.510461999999997</v>
      </c>
      <c r="G423">
        <v>3.6639309999999998</v>
      </c>
      <c r="H423">
        <v>3</v>
      </c>
      <c r="I423">
        <v>1</v>
      </c>
      <c r="J423">
        <v>4.4081080000000004</v>
      </c>
      <c r="K423">
        <v>21.115389379988599</v>
      </c>
      <c r="L423">
        <v>0</v>
      </c>
      <c r="M423">
        <v>4.8678481555999999</v>
      </c>
      <c r="N423">
        <v>40.933414678799998</v>
      </c>
      <c r="O423">
        <v>6.4910201595999997</v>
      </c>
      <c r="P423">
        <v>7.0929000000000002</v>
      </c>
      <c r="Q423">
        <v>3.2021999999999999</v>
      </c>
      <c r="R423">
        <v>20.808473813999999</v>
      </c>
      <c r="S423">
        <v>718.32647618798899</v>
      </c>
    </row>
    <row r="424" spans="1:19" ht="14.5" x14ac:dyDescent="0.35">
      <c r="A424" t="s">
        <v>597</v>
      </c>
      <c r="B424">
        <v>1885.9140420000001</v>
      </c>
      <c r="C424">
        <v>629.75640299999998</v>
      </c>
      <c r="D424">
        <v>9.168806</v>
      </c>
      <c r="E424">
        <v>31.811993000000001</v>
      </c>
      <c r="F424">
        <v>106.063712</v>
      </c>
      <c r="G424">
        <v>5.9987709999999996</v>
      </c>
      <c r="H424">
        <v>0</v>
      </c>
      <c r="I424">
        <v>10.743301000000001</v>
      </c>
      <c r="J424">
        <v>21.205310999999998</v>
      </c>
      <c r="K424">
        <v>46.553201443677303</v>
      </c>
      <c r="L424">
        <v>2.6644550236</v>
      </c>
      <c r="M424">
        <v>9.2445651657999992</v>
      </c>
      <c r="N424">
        <v>78.211381228799993</v>
      </c>
      <c r="O424">
        <v>10.627422703600001</v>
      </c>
      <c r="P424">
        <v>0</v>
      </c>
      <c r="Q424">
        <v>34.402198462199998</v>
      </c>
      <c r="R424">
        <v>100.0996705755</v>
      </c>
      <c r="S424">
        <v>2167.7169366031799</v>
      </c>
    </row>
    <row r="425" spans="1:19" ht="14.5" x14ac:dyDescent="0.35">
      <c r="A425" t="s">
        <v>598</v>
      </c>
      <c r="B425">
        <v>1019.4819189999999</v>
      </c>
      <c r="C425">
        <v>240.37914699999999</v>
      </c>
      <c r="D425">
        <v>3</v>
      </c>
      <c r="E425">
        <v>45.503258000000002</v>
      </c>
      <c r="F425">
        <v>89.588455999999994</v>
      </c>
      <c r="G425">
        <v>5.381977</v>
      </c>
      <c r="H425">
        <v>1</v>
      </c>
      <c r="I425">
        <v>2</v>
      </c>
      <c r="J425">
        <v>18</v>
      </c>
      <c r="K425">
        <v>12.543122791024199</v>
      </c>
      <c r="L425">
        <v>0.87180000000000002</v>
      </c>
      <c r="M425">
        <v>13.2232467748</v>
      </c>
      <c r="N425">
        <v>66.062527454399998</v>
      </c>
      <c r="O425">
        <v>9.5347104532000007</v>
      </c>
      <c r="P425">
        <v>2.3643000000000001</v>
      </c>
      <c r="Q425">
        <v>6.4043999999999999</v>
      </c>
      <c r="R425">
        <v>84.968999999999994</v>
      </c>
      <c r="S425">
        <v>1215.45502647342</v>
      </c>
    </row>
    <row r="426" spans="1:19" ht="14.5" x14ac:dyDescent="0.35">
      <c r="A426" t="s">
        <v>599</v>
      </c>
      <c r="B426">
        <v>2158.6597569999799</v>
      </c>
      <c r="C426">
        <v>407.78448300000002</v>
      </c>
      <c r="D426">
        <v>4.4734959999999999</v>
      </c>
      <c r="E426">
        <v>54.860768</v>
      </c>
      <c r="F426">
        <v>132.91750400000001</v>
      </c>
      <c r="G426">
        <v>24.732931000000001</v>
      </c>
      <c r="H426">
        <v>1</v>
      </c>
      <c r="I426">
        <v>7.3505589999999996</v>
      </c>
      <c r="J426">
        <v>18.079093</v>
      </c>
      <c r="K426">
        <v>17.402948634058799</v>
      </c>
      <c r="L426">
        <v>1.2999979375999999</v>
      </c>
      <c r="M426">
        <v>15.942539180800001</v>
      </c>
      <c r="N426">
        <v>98.013367449599897</v>
      </c>
      <c r="O426">
        <v>43.816860559600002</v>
      </c>
      <c r="P426">
        <v>2.3643000000000001</v>
      </c>
      <c r="Q426">
        <v>23.537960029800001</v>
      </c>
      <c r="R426">
        <v>85.342358506500005</v>
      </c>
      <c r="S426">
        <v>2446.3800892979398</v>
      </c>
    </row>
    <row r="427" spans="1:19" ht="14.5" x14ac:dyDescent="0.35">
      <c r="A427" t="s">
        <v>600</v>
      </c>
      <c r="B427">
        <v>2267.4543549999999</v>
      </c>
      <c r="C427">
        <v>495.33387800000003</v>
      </c>
      <c r="D427">
        <v>6.9806949999999999</v>
      </c>
      <c r="E427">
        <v>46.018864999999998</v>
      </c>
      <c r="F427">
        <v>207.57515000000001</v>
      </c>
      <c r="G427">
        <v>8.2046779999999995</v>
      </c>
      <c r="H427">
        <v>1.998726</v>
      </c>
      <c r="I427">
        <v>19.428144</v>
      </c>
      <c r="J427">
        <v>31.590726</v>
      </c>
      <c r="K427">
        <v>23.939127463335598</v>
      </c>
      <c r="L427">
        <v>2.0285899669999998</v>
      </c>
      <c r="M427">
        <v>13.373082169</v>
      </c>
      <c r="N427">
        <v>153.06591560999999</v>
      </c>
      <c r="O427">
        <v>14.5354075448</v>
      </c>
      <c r="P427">
        <v>4.7255878818000001</v>
      </c>
      <c r="Q427">
        <v>62.212802716799999</v>
      </c>
      <c r="R427">
        <v>149.124022083</v>
      </c>
      <c r="S427">
        <v>2690.4588904357402</v>
      </c>
    </row>
    <row r="428" spans="1:19" ht="14.5" x14ac:dyDescent="0.35">
      <c r="A428" t="s">
        <v>601</v>
      </c>
      <c r="B428">
        <v>3280.1278240000001</v>
      </c>
      <c r="C428">
        <v>110.815955</v>
      </c>
      <c r="D428">
        <v>19.342427000000001</v>
      </c>
      <c r="E428">
        <v>30.078035</v>
      </c>
      <c r="F428">
        <v>217.838446</v>
      </c>
      <c r="G428">
        <v>26.138349999999999</v>
      </c>
      <c r="H428">
        <v>1</v>
      </c>
      <c r="I428">
        <v>32.661850000000001</v>
      </c>
      <c r="J428">
        <v>34.471615</v>
      </c>
      <c r="K428">
        <v>0.84554845581303195</v>
      </c>
      <c r="L428">
        <v>5.6209092861999999</v>
      </c>
      <c r="M428">
        <v>8.7406769709999992</v>
      </c>
      <c r="N428">
        <v>160.63407008039999</v>
      </c>
      <c r="O428">
        <v>46.306700859999999</v>
      </c>
      <c r="P428">
        <v>2.3643000000000001</v>
      </c>
      <c r="Q428">
        <v>104.58977607</v>
      </c>
      <c r="R428">
        <v>162.72325860749999</v>
      </c>
      <c r="S428">
        <v>3771.9530643309199</v>
      </c>
    </row>
    <row r="429" spans="1:19" ht="14.5" x14ac:dyDescent="0.35">
      <c r="A429" t="s">
        <v>602</v>
      </c>
      <c r="B429">
        <v>725.61552700000004</v>
      </c>
      <c r="C429">
        <v>242.53720300000001</v>
      </c>
      <c r="D429">
        <v>1</v>
      </c>
      <c r="E429">
        <v>18.382472</v>
      </c>
      <c r="F429">
        <v>72.859480000000005</v>
      </c>
      <c r="G429">
        <v>4.846895</v>
      </c>
      <c r="H429">
        <v>1.1908E-2</v>
      </c>
      <c r="I429">
        <v>6</v>
      </c>
      <c r="J429">
        <v>4.8335309999999998</v>
      </c>
      <c r="K429">
        <v>18.066694541991001</v>
      </c>
      <c r="L429">
        <v>0.29060000000000002</v>
      </c>
      <c r="M429">
        <v>5.3419463631999999</v>
      </c>
      <c r="N429">
        <v>53.726580552000101</v>
      </c>
      <c r="O429">
        <v>8.5867591819999998</v>
      </c>
      <c r="P429">
        <v>2.8154084400000001E-2</v>
      </c>
      <c r="Q429">
        <v>19.213200000000001</v>
      </c>
      <c r="R429">
        <v>22.816683085499999</v>
      </c>
      <c r="S429">
        <v>853.68614480909105</v>
      </c>
    </row>
    <row r="430" spans="1:19" ht="14.5" x14ac:dyDescent="0.35">
      <c r="A430" t="s">
        <v>604</v>
      </c>
      <c r="B430">
        <v>1577.75602</v>
      </c>
      <c r="C430">
        <v>1480.0060129999999</v>
      </c>
      <c r="D430">
        <v>0</v>
      </c>
      <c r="E430">
        <v>39.006341999999997</v>
      </c>
      <c r="F430">
        <v>145.620914</v>
      </c>
      <c r="G430">
        <v>15.983603</v>
      </c>
      <c r="H430">
        <v>0</v>
      </c>
      <c r="I430">
        <v>13.180631</v>
      </c>
      <c r="J430">
        <v>36.942923999999998</v>
      </c>
      <c r="K430">
        <v>311.20450139412299</v>
      </c>
      <c r="L430">
        <v>0</v>
      </c>
      <c r="M430">
        <v>11.335242985200001</v>
      </c>
      <c r="N430">
        <v>107.3808619836</v>
      </c>
      <c r="O430">
        <v>28.3165510748</v>
      </c>
      <c r="P430">
        <v>0</v>
      </c>
      <c r="Q430">
        <v>42.207016588199998</v>
      </c>
      <c r="R430">
        <v>174.389072742</v>
      </c>
      <c r="S430">
        <v>2252.58926676792</v>
      </c>
    </row>
    <row r="431" spans="1:19" ht="14.5" x14ac:dyDescent="0.35">
      <c r="A431" t="s">
        <v>605</v>
      </c>
      <c r="B431">
        <v>709.005855</v>
      </c>
      <c r="C431">
        <v>679.66524700000002</v>
      </c>
      <c r="D431">
        <v>0</v>
      </c>
      <c r="E431">
        <v>16.988164999999999</v>
      </c>
      <c r="F431">
        <v>79.167462999999998</v>
      </c>
      <c r="G431">
        <v>7.3841489999999999</v>
      </c>
      <c r="H431">
        <v>0</v>
      </c>
      <c r="I431">
        <v>9.7326689999999996</v>
      </c>
      <c r="J431">
        <v>10</v>
      </c>
      <c r="K431">
        <v>145.474211556547</v>
      </c>
      <c r="L431">
        <v>0</v>
      </c>
      <c r="M431">
        <v>4.9367607490000003</v>
      </c>
      <c r="N431">
        <v>58.3780872162001</v>
      </c>
      <c r="O431">
        <v>13.081758368399999</v>
      </c>
      <c r="P431">
        <v>0</v>
      </c>
      <c r="Q431">
        <v>31.1659526718</v>
      </c>
      <c r="R431">
        <v>47.204999999999998</v>
      </c>
      <c r="S431">
        <v>1009.24762556195</v>
      </c>
    </row>
    <row r="432" spans="1:19" ht="14.5" x14ac:dyDescent="0.35">
      <c r="A432" t="s">
        <v>606</v>
      </c>
      <c r="B432">
        <v>885.83402100000001</v>
      </c>
      <c r="C432">
        <v>39.187320999999997</v>
      </c>
      <c r="D432">
        <v>3</v>
      </c>
      <c r="E432">
        <v>15.058123</v>
      </c>
      <c r="F432">
        <v>68.291816999999995</v>
      </c>
      <c r="G432">
        <v>3</v>
      </c>
      <c r="H432">
        <v>0</v>
      </c>
      <c r="I432">
        <v>3.9946320000000002</v>
      </c>
      <c r="J432">
        <v>3.996381</v>
      </c>
      <c r="K432">
        <v>0.38171350359242401</v>
      </c>
      <c r="L432">
        <v>0.87180000000000002</v>
      </c>
      <c r="M432">
        <v>4.3758905437999998</v>
      </c>
      <c r="N432">
        <v>50.358385855800002</v>
      </c>
      <c r="O432">
        <v>5.3148</v>
      </c>
      <c r="P432">
        <v>0</v>
      </c>
      <c r="Q432">
        <v>12.791610590399999</v>
      </c>
      <c r="R432">
        <v>18.864916510499999</v>
      </c>
      <c r="S432">
        <v>978.79313800409204</v>
      </c>
    </row>
    <row r="433" spans="1:19" ht="14.5" x14ac:dyDescent="0.35">
      <c r="A433" t="s">
        <v>607</v>
      </c>
      <c r="B433">
        <v>968.87040100000002</v>
      </c>
      <c r="C433">
        <v>224.85607200000001</v>
      </c>
      <c r="D433">
        <v>0.45608900000000002</v>
      </c>
      <c r="E433">
        <v>12.566058</v>
      </c>
      <c r="F433">
        <v>82.919455999999997</v>
      </c>
      <c r="G433">
        <v>6.5854799999999996</v>
      </c>
      <c r="H433">
        <v>0</v>
      </c>
      <c r="I433">
        <v>9.6045870000000004</v>
      </c>
      <c r="J433">
        <v>8.0461609999999997</v>
      </c>
      <c r="K433">
        <v>11.7819248431458</v>
      </c>
      <c r="L433">
        <v>0.1325394634</v>
      </c>
      <c r="M433">
        <v>3.6516964548000002</v>
      </c>
      <c r="N433">
        <v>61.144806854400102</v>
      </c>
      <c r="O433">
        <v>11.666836368</v>
      </c>
      <c r="P433">
        <v>0</v>
      </c>
      <c r="Q433">
        <v>30.7558084914</v>
      </c>
      <c r="R433">
        <v>37.981903000499997</v>
      </c>
      <c r="S433">
        <v>1125.9859164756499</v>
      </c>
    </row>
    <row r="434" spans="1:19" ht="14.5" x14ac:dyDescent="0.35">
      <c r="A434" t="s">
        <v>608</v>
      </c>
      <c r="B434">
        <v>974.11089100000004</v>
      </c>
      <c r="C434">
        <v>52.345483000000002</v>
      </c>
      <c r="D434">
        <v>4.8831879999999996</v>
      </c>
      <c r="E434">
        <v>8</v>
      </c>
      <c r="F434">
        <v>64.233669000000006</v>
      </c>
      <c r="G434">
        <v>2</v>
      </c>
      <c r="H434">
        <v>1</v>
      </c>
      <c r="I434">
        <v>2</v>
      </c>
      <c r="J434">
        <v>2.7202229999999998</v>
      </c>
      <c r="K434">
        <v>0.60395596258721995</v>
      </c>
      <c r="L434">
        <v>1.4190544328000001</v>
      </c>
      <c r="M434">
        <v>2.3248000000000002</v>
      </c>
      <c r="N434">
        <v>47.365907520599997</v>
      </c>
      <c r="O434">
        <v>3.5432000000000001</v>
      </c>
      <c r="P434">
        <v>2.3643000000000001</v>
      </c>
      <c r="Q434">
        <v>6.4043999999999999</v>
      </c>
      <c r="R434">
        <v>12.8408126715</v>
      </c>
      <c r="S434">
        <v>1050.97732158749</v>
      </c>
    </row>
    <row r="435" spans="1:19" ht="14.5" x14ac:dyDescent="0.35">
      <c r="A435" t="s">
        <v>609</v>
      </c>
      <c r="B435">
        <v>989.60989899999902</v>
      </c>
      <c r="C435">
        <v>72.967196999999999</v>
      </c>
      <c r="D435">
        <v>2.8242880000000001</v>
      </c>
      <c r="E435">
        <v>20.501805000000001</v>
      </c>
      <c r="F435">
        <v>57.513936000000001</v>
      </c>
      <c r="G435">
        <v>2.57</v>
      </c>
      <c r="H435">
        <v>0</v>
      </c>
      <c r="I435">
        <v>1.57</v>
      </c>
      <c r="J435">
        <v>8.5392890000000001</v>
      </c>
      <c r="K435">
        <v>1.1800269843703399</v>
      </c>
      <c r="L435">
        <v>0.82073809279999999</v>
      </c>
      <c r="M435">
        <v>5.9578245330000001</v>
      </c>
      <c r="N435">
        <v>42.410776406399997</v>
      </c>
      <c r="O435">
        <v>4.5530119999999998</v>
      </c>
      <c r="P435">
        <v>0</v>
      </c>
      <c r="Q435">
        <v>5.0274539999999996</v>
      </c>
      <c r="R435">
        <v>40.3097137245</v>
      </c>
      <c r="S435">
        <v>1089.8694447410701</v>
      </c>
    </row>
    <row r="436" spans="1:19" ht="14.5" x14ac:dyDescent="0.35">
      <c r="A436" t="s">
        <v>610</v>
      </c>
      <c r="B436">
        <v>1684.3643099999899</v>
      </c>
      <c r="C436">
        <v>398.20185700000002</v>
      </c>
      <c r="D436">
        <v>169.68938399999999</v>
      </c>
      <c r="E436">
        <v>25.953268000000001</v>
      </c>
      <c r="F436">
        <v>50.161161999999997</v>
      </c>
      <c r="G436">
        <v>4.9964829999999996</v>
      </c>
      <c r="H436">
        <v>6</v>
      </c>
      <c r="I436">
        <v>7</v>
      </c>
      <c r="J436">
        <v>21.384404</v>
      </c>
      <c r="K436">
        <v>20.551850180013801</v>
      </c>
      <c r="L436">
        <v>49.311734990399898</v>
      </c>
      <c r="M436">
        <v>7.5420196808000002</v>
      </c>
      <c r="N436">
        <v>36.988840858800003</v>
      </c>
      <c r="O436">
        <v>8.8517692827999994</v>
      </c>
      <c r="P436">
        <v>14.1858</v>
      </c>
      <c r="Q436">
        <v>22.415400000000002</v>
      </c>
      <c r="R436">
        <v>100.94507908200001</v>
      </c>
      <c r="S436">
        <v>1945.15680407481</v>
      </c>
    </row>
    <row r="437" spans="1:19" ht="14.5" x14ac:dyDescent="0.35">
      <c r="A437" t="s">
        <v>611</v>
      </c>
      <c r="B437">
        <v>1309.234461</v>
      </c>
      <c r="C437">
        <v>160.61932300000001</v>
      </c>
      <c r="D437">
        <v>1</v>
      </c>
      <c r="E437">
        <v>21.726042</v>
      </c>
      <c r="F437">
        <v>85.907977000000002</v>
      </c>
      <c r="G437">
        <v>2</v>
      </c>
      <c r="H437">
        <v>1</v>
      </c>
      <c r="I437">
        <v>2</v>
      </c>
      <c r="J437">
        <v>14.854609999999999</v>
      </c>
      <c r="K437">
        <v>4.3427143965373798</v>
      </c>
      <c r="L437">
        <v>0.29060000000000002</v>
      </c>
      <c r="M437">
        <v>6.3135878052000001</v>
      </c>
      <c r="N437">
        <v>63.348542239800103</v>
      </c>
      <c r="O437">
        <v>3.5432000000000001</v>
      </c>
      <c r="P437">
        <v>2.3643000000000001</v>
      </c>
      <c r="Q437">
        <v>6.4043999999999999</v>
      </c>
      <c r="R437">
        <v>70.121186504999997</v>
      </c>
      <c r="S437">
        <v>1465.9629919465301</v>
      </c>
    </row>
    <row r="438" spans="1:19" ht="14.5" x14ac:dyDescent="0.35">
      <c r="A438" t="s">
        <v>612</v>
      </c>
      <c r="B438">
        <v>579.66372999999999</v>
      </c>
      <c r="C438">
        <v>67.756360999999998</v>
      </c>
      <c r="D438">
        <v>0</v>
      </c>
      <c r="E438">
        <v>9.1797450000000005</v>
      </c>
      <c r="F438">
        <v>25.552731000000001</v>
      </c>
      <c r="G438">
        <v>1</v>
      </c>
      <c r="H438">
        <v>0</v>
      </c>
      <c r="I438">
        <v>2</v>
      </c>
      <c r="J438">
        <v>2.25</v>
      </c>
      <c r="K438">
        <v>1.7507051608036199</v>
      </c>
      <c r="L438">
        <v>0</v>
      </c>
      <c r="M438">
        <v>2.667633897</v>
      </c>
      <c r="N438">
        <v>18.8425838394</v>
      </c>
      <c r="O438">
        <v>1.7716000000000001</v>
      </c>
      <c r="P438">
        <v>0</v>
      </c>
      <c r="Q438">
        <v>6.4043999999999999</v>
      </c>
      <c r="R438">
        <v>10.621124999999999</v>
      </c>
      <c r="S438">
        <v>621.72177789720399</v>
      </c>
    </row>
    <row r="439" spans="1:19" ht="14.5" x14ac:dyDescent="0.35">
      <c r="A439" t="s">
        <v>613</v>
      </c>
      <c r="B439">
        <v>1938.4888040000001</v>
      </c>
      <c r="C439">
        <v>1073.5371270000001</v>
      </c>
      <c r="D439">
        <v>2</v>
      </c>
      <c r="E439">
        <v>57.668543999999997</v>
      </c>
      <c r="F439">
        <v>270.06980900000002</v>
      </c>
      <c r="G439">
        <v>6.8669289999999998</v>
      </c>
      <c r="H439">
        <v>2.078071</v>
      </c>
      <c r="I439">
        <v>6</v>
      </c>
      <c r="J439">
        <v>27.307848</v>
      </c>
      <c r="K439">
        <v>131.093864346527</v>
      </c>
      <c r="L439">
        <v>0.58120000000000005</v>
      </c>
      <c r="M439">
        <v>16.758478886399999</v>
      </c>
      <c r="N439">
        <v>199.1494771566</v>
      </c>
      <c r="O439">
        <v>12.1654514164</v>
      </c>
      <c r="P439">
        <v>4.9131832652999998</v>
      </c>
      <c r="Q439">
        <v>19.213200000000001</v>
      </c>
      <c r="R439">
        <v>128.90669648400001</v>
      </c>
      <c r="S439">
        <v>2451.2703555552298</v>
      </c>
    </row>
    <row r="440" spans="1:19" ht="14.5" x14ac:dyDescent="0.35">
      <c r="A440" t="s">
        <v>615</v>
      </c>
      <c r="B440">
        <v>1439.2100310000001</v>
      </c>
      <c r="C440">
        <v>259.602011</v>
      </c>
      <c r="D440">
        <v>0</v>
      </c>
      <c r="E440">
        <v>30.574113000000001</v>
      </c>
      <c r="F440">
        <v>85.424980000000005</v>
      </c>
      <c r="G440">
        <v>3</v>
      </c>
      <c r="H440">
        <v>1.944056</v>
      </c>
      <c r="I440">
        <v>12.6</v>
      </c>
      <c r="J440">
        <v>24.791049000000001</v>
      </c>
      <c r="K440">
        <v>10.6676634259212</v>
      </c>
      <c r="L440">
        <v>0</v>
      </c>
      <c r="M440">
        <v>8.8848372377999993</v>
      </c>
      <c r="N440">
        <v>62.992380252000103</v>
      </c>
      <c r="O440">
        <v>5.3148</v>
      </c>
      <c r="P440">
        <v>4.5963316008000001</v>
      </c>
      <c r="Q440">
        <v>40.347720000000002</v>
      </c>
      <c r="R440">
        <v>117.0261468045</v>
      </c>
      <c r="S440">
        <v>1689.03991032102</v>
      </c>
    </row>
    <row r="441" spans="1:19" ht="14.5" x14ac:dyDescent="0.35">
      <c r="A441" t="s">
        <v>616</v>
      </c>
      <c r="B441">
        <v>264.60230100000001</v>
      </c>
      <c r="C441">
        <v>246.94721200000001</v>
      </c>
      <c r="D441">
        <v>7.3646079999999996</v>
      </c>
      <c r="E441">
        <v>4</v>
      </c>
      <c r="F441">
        <v>42.803812000000001</v>
      </c>
      <c r="G441">
        <v>0.86504000000000003</v>
      </c>
      <c r="H441">
        <v>0.491429</v>
      </c>
      <c r="I441">
        <v>4.7361420000000001</v>
      </c>
      <c r="J441">
        <v>3.7103630000000001</v>
      </c>
      <c r="K441">
        <v>51.216064183876497</v>
      </c>
      <c r="L441">
        <v>2.1401550847999999</v>
      </c>
      <c r="M441">
        <v>1.1624000000000001</v>
      </c>
      <c r="N441">
        <v>31.563530968799999</v>
      </c>
      <c r="O441">
        <v>1.5325048640000001</v>
      </c>
      <c r="P441">
        <v>1.1618855847</v>
      </c>
      <c r="Q441">
        <v>15.1660739124</v>
      </c>
      <c r="R441">
        <v>17.514768541500001</v>
      </c>
      <c r="S441">
        <v>386.059684140076</v>
      </c>
    </row>
    <row r="442" spans="1:19" ht="14.5" x14ac:dyDescent="0.35">
      <c r="A442" t="s">
        <v>617</v>
      </c>
      <c r="B442">
        <v>2492.0160470000001</v>
      </c>
      <c r="C442">
        <v>2388.3834440000001</v>
      </c>
      <c r="D442">
        <v>20.284091</v>
      </c>
      <c r="E442">
        <v>27.198385999999999</v>
      </c>
      <c r="F442">
        <v>250.598874</v>
      </c>
      <c r="G442">
        <v>29.980930000000001</v>
      </c>
      <c r="H442">
        <v>2</v>
      </c>
      <c r="I442">
        <v>14.473739</v>
      </c>
      <c r="J442">
        <v>55.351277000000003</v>
      </c>
      <c r="K442">
        <v>512.43743081569801</v>
      </c>
      <c r="L442">
        <v>5.8945568446000003</v>
      </c>
      <c r="M442">
        <v>7.9038509716000096</v>
      </c>
      <c r="N442">
        <v>184.79160968759999</v>
      </c>
      <c r="O442">
        <v>53.114215588</v>
      </c>
      <c r="P442">
        <v>4.7286000000000001</v>
      </c>
      <c r="Q442">
        <v>46.347807025800002</v>
      </c>
      <c r="R442">
        <v>261.28570307849998</v>
      </c>
      <c r="S442">
        <v>3568.5198210118001</v>
      </c>
    </row>
    <row r="443" spans="1:19" ht="14.5" x14ac:dyDescent="0.35">
      <c r="A443" t="s">
        <v>618</v>
      </c>
      <c r="B443">
        <v>3696.8175759999999</v>
      </c>
      <c r="C443">
        <v>2234.185516</v>
      </c>
      <c r="D443">
        <v>121.763679</v>
      </c>
      <c r="E443">
        <v>79.913926000000004</v>
      </c>
      <c r="F443">
        <v>312.60146400000002</v>
      </c>
      <c r="G443">
        <v>25.761286999999999</v>
      </c>
      <c r="H443">
        <v>4.84</v>
      </c>
      <c r="I443">
        <v>29.051915000000001</v>
      </c>
      <c r="J443">
        <v>41.611671999999999</v>
      </c>
      <c r="K443">
        <v>298.53021709543799</v>
      </c>
      <c r="L443">
        <v>35.384525117400003</v>
      </c>
      <c r="M443">
        <v>23.222986895599998</v>
      </c>
      <c r="N443">
        <v>230.512319553601</v>
      </c>
      <c r="O443">
        <v>45.6386960492</v>
      </c>
      <c r="P443">
        <v>11.443212000000001</v>
      </c>
      <c r="Q443">
        <v>93.030042213000002</v>
      </c>
      <c r="R443">
        <v>196.42789767599999</v>
      </c>
      <c r="S443">
        <v>4631.0074726002404</v>
      </c>
    </row>
    <row r="444" spans="1:19" ht="14.5" x14ac:dyDescent="0.35">
      <c r="A444" t="s">
        <v>619</v>
      </c>
      <c r="B444">
        <v>1099.6274940000001</v>
      </c>
      <c r="C444">
        <v>347.82619199999999</v>
      </c>
      <c r="D444">
        <v>0</v>
      </c>
      <c r="E444">
        <v>9.3376750000000008</v>
      </c>
      <c r="F444">
        <v>135.97809799999999</v>
      </c>
      <c r="G444">
        <v>13.357274</v>
      </c>
      <c r="H444">
        <v>0</v>
      </c>
      <c r="I444">
        <v>10</v>
      </c>
      <c r="J444">
        <v>12.614117</v>
      </c>
      <c r="K444">
        <v>24.701022338642801</v>
      </c>
      <c r="L444">
        <v>0</v>
      </c>
      <c r="M444">
        <v>2.7135283549999998</v>
      </c>
      <c r="N444">
        <v>100.2702494652</v>
      </c>
      <c r="O444">
        <v>23.663746618400001</v>
      </c>
      <c r="P444">
        <v>0</v>
      </c>
      <c r="Q444">
        <v>32.021999999999998</v>
      </c>
      <c r="R444">
        <v>59.544939298499997</v>
      </c>
      <c r="S444">
        <v>1342.5429800757399</v>
      </c>
    </row>
    <row r="445" spans="1:19" ht="14.5" x14ac:dyDescent="0.35">
      <c r="A445" t="s">
        <v>620</v>
      </c>
      <c r="B445">
        <v>4720.7791790000001</v>
      </c>
      <c r="C445">
        <v>1529.2820899999999</v>
      </c>
      <c r="D445">
        <v>65.043531000000002</v>
      </c>
      <c r="E445">
        <v>132.418746</v>
      </c>
      <c r="F445">
        <v>421.58922200000001</v>
      </c>
      <c r="G445">
        <v>28.604379999999999</v>
      </c>
      <c r="H445">
        <v>8.7979020000000006</v>
      </c>
      <c r="I445">
        <v>50.810904999999998</v>
      </c>
      <c r="J445">
        <v>80.776152999999994</v>
      </c>
      <c r="K445">
        <v>110.848502839494</v>
      </c>
      <c r="L445">
        <v>18.901650108599998</v>
      </c>
      <c r="M445">
        <v>38.480887587600002</v>
      </c>
      <c r="N445">
        <v>310.87989230279902</v>
      </c>
      <c r="O445">
        <v>50.675519608000002</v>
      </c>
      <c r="P445">
        <v>20.800879698599999</v>
      </c>
      <c r="Q445">
        <v>162.70667999099999</v>
      </c>
      <c r="R445">
        <v>381.3038302365</v>
      </c>
      <c r="S445">
        <v>5815.3770213725902</v>
      </c>
    </row>
    <row r="446" spans="1:19" ht="14.5" x14ac:dyDescent="0.35">
      <c r="A446" t="s">
        <v>621</v>
      </c>
      <c r="B446">
        <v>1580.3147240000001</v>
      </c>
      <c r="C446">
        <v>1524.77144</v>
      </c>
      <c r="D446">
        <v>31.692855000000002</v>
      </c>
      <c r="E446">
        <v>29.271274999999999</v>
      </c>
      <c r="F446">
        <v>152.67854500000001</v>
      </c>
      <c r="G446">
        <v>25.160730000000001</v>
      </c>
      <c r="H446">
        <v>2</v>
      </c>
      <c r="I446">
        <v>6.0171429999999999</v>
      </c>
      <c r="J446">
        <v>19.331150000000001</v>
      </c>
      <c r="K446">
        <v>326.75732757680402</v>
      </c>
      <c r="L446">
        <v>9.2099436630000007</v>
      </c>
      <c r="M446">
        <v>8.5062325150000095</v>
      </c>
      <c r="N446">
        <v>112.58515908299999</v>
      </c>
      <c r="O446">
        <v>44.574749267999998</v>
      </c>
      <c r="P446">
        <v>4.7286000000000001</v>
      </c>
      <c r="Q446">
        <v>19.2680953146</v>
      </c>
      <c r="R446">
        <v>91.252693574999995</v>
      </c>
      <c r="S446">
        <v>2197.1975249953998</v>
      </c>
    </row>
    <row r="447" spans="1:19" ht="14.5" x14ac:dyDescent="0.35">
      <c r="A447" t="s">
        <v>622</v>
      </c>
      <c r="B447">
        <v>1725.55764</v>
      </c>
      <c r="C447">
        <v>462.85759000000002</v>
      </c>
      <c r="D447">
        <v>2</v>
      </c>
      <c r="E447">
        <v>67.277778999999995</v>
      </c>
      <c r="F447">
        <v>145.82972799999999</v>
      </c>
      <c r="G447">
        <v>10.188919</v>
      </c>
      <c r="H447">
        <v>3</v>
      </c>
      <c r="I447">
        <v>12.395846000000001</v>
      </c>
      <c r="J447">
        <v>29.696553999999999</v>
      </c>
      <c r="K447">
        <v>27.846966144388499</v>
      </c>
      <c r="L447">
        <v>0.58120000000000005</v>
      </c>
      <c r="M447">
        <v>19.550922577400002</v>
      </c>
      <c r="N447">
        <v>107.53484142720001</v>
      </c>
      <c r="O447">
        <v>18.050688900400001</v>
      </c>
      <c r="P447">
        <v>7.0929000000000002</v>
      </c>
      <c r="Q447">
        <v>39.693978061199999</v>
      </c>
      <c r="R447">
        <v>140.18258315700001</v>
      </c>
      <c r="S447">
        <v>2086.0917202675901</v>
      </c>
    </row>
    <row r="448" spans="1:19" ht="14.5" x14ac:dyDescent="0.35">
      <c r="A448" t="s">
        <v>623</v>
      </c>
      <c r="B448">
        <v>5652.6282639999899</v>
      </c>
      <c r="C448">
        <v>2299.7594570000001</v>
      </c>
      <c r="D448">
        <v>183.78322299999999</v>
      </c>
      <c r="E448">
        <v>146.463897</v>
      </c>
      <c r="F448">
        <v>533.99685399999998</v>
      </c>
      <c r="G448">
        <v>53.495570999999998</v>
      </c>
      <c r="H448">
        <v>5</v>
      </c>
      <c r="I448">
        <v>60.911034999999998</v>
      </c>
      <c r="J448">
        <v>105.14877199999999</v>
      </c>
      <c r="K448">
        <v>208.73547221536299</v>
      </c>
      <c r="L448">
        <v>53.407404603799897</v>
      </c>
      <c r="M448">
        <v>42.562408468199997</v>
      </c>
      <c r="N448">
        <v>393.76928013959702</v>
      </c>
      <c r="O448">
        <v>94.772753583600107</v>
      </c>
      <c r="P448">
        <v>11.8215</v>
      </c>
      <c r="Q448">
        <v>195.049316277</v>
      </c>
      <c r="R448">
        <v>496.35477822600001</v>
      </c>
      <c r="S448">
        <v>7149.1011775135503</v>
      </c>
    </row>
    <row r="449" spans="1:19" ht="14.5" x14ac:dyDescent="0.35">
      <c r="A449" t="s">
        <v>624</v>
      </c>
      <c r="B449">
        <v>1684.5751230000001</v>
      </c>
      <c r="C449">
        <v>1613.0679709999999</v>
      </c>
      <c r="D449">
        <v>1.419802</v>
      </c>
      <c r="E449">
        <v>66.208258000000001</v>
      </c>
      <c r="F449">
        <v>197.557084</v>
      </c>
      <c r="G449">
        <v>15.213862000000001</v>
      </c>
      <c r="H449">
        <v>2.9053260000000001</v>
      </c>
      <c r="I449">
        <v>20.427724000000001</v>
      </c>
      <c r="J449">
        <v>32.960239999999999</v>
      </c>
      <c r="K449">
        <v>346.34419843685902</v>
      </c>
      <c r="L449">
        <v>0.41259446119999998</v>
      </c>
      <c r="M449">
        <v>19.2401197748</v>
      </c>
      <c r="N449">
        <v>145.6785937416</v>
      </c>
      <c r="O449">
        <v>26.952877919199999</v>
      </c>
      <c r="P449">
        <v>6.8690622617999999</v>
      </c>
      <c r="Q449">
        <v>65.413657792799995</v>
      </c>
      <c r="R449">
        <v>155.58881292000001</v>
      </c>
      <c r="S449">
        <v>2451.0750403082502</v>
      </c>
    </row>
    <row r="450" spans="1:19" ht="14.5" x14ac:dyDescent="0.35">
      <c r="A450" t="s">
        <v>626</v>
      </c>
      <c r="B450">
        <v>1002.493958</v>
      </c>
      <c r="C450">
        <v>340.36803900000001</v>
      </c>
      <c r="D450">
        <v>1</v>
      </c>
      <c r="E450">
        <v>38.719141999999998</v>
      </c>
      <c r="F450">
        <v>102.984542</v>
      </c>
      <c r="G450">
        <v>7.0901730000000001</v>
      </c>
      <c r="H450">
        <v>2</v>
      </c>
      <c r="I450">
        <v>11</v>
      </c>
      <c r="J450">
        <v>24.180472000000002</v>
      </c>
      <c r="K450">
        <v>26.038817509816202</v>
      </c>
      <c r="L450">
        <v>0.29060000000000002</v>
      </c>
      <c r="M450">
        <v>11.2517826652</v>
      </c>
      <c r="N450">
        <v>75.940801270799994</v>
      </c>
      <c r="O450">
        <v>12.560950486799999</v>
      </c>
      <c r="P450">
        <v>4.7286000000000001</v>
      </c>
      <c r="Q450">
        <v>35.224200000000003</v>
      </c>
      <c r="R450">
        <v>114.14391807600001</v>
      </c>
      <c r="S450">
        <v>1282.67362800862</v>
      </c>
    </row>
    <row r="451" spans="1:19" ht="14.5" x14ac:dyDescent="0.35">
      <c r="A451" t="s">
        <v>627</v>
      </c>
      <c r="B451">
        <v>1690.031041</v>
      </c>
      <c r="C451">
        <v>494.87299899999999</v>
      </c>
      <c r="D451">
        <v>4.5483229999999999</v>
      </c>
      <c r="E451">
        <v>50.415680999999999</v>
      </c>
      <c r="F451">
        <v>162.81965099999999</v>
      </c>
      <c r="G451">
        <v>5.635154</v>
      </c>
      <c r="H451">
        <v>5.3819949999999999</v>
      </c>
      <c r="I451">
        <v>9.4812799999999999</v>
      </c>
      <c r="J451">
        <v>26.662424999999999</v>
      </c>
      <c r="K451">
        <v>32.251589761635103</v>
      </c>
      <c r="L451">
        <v>1.3217426638000001</v>
      </c>
      <c r="M451">
        <v>14.650796898599999</v>
      </c>
      <c r="N451">
        <v>120.0632106474</v>
      </c>
      <c r="O451">
        <v>9.9832388263999992</v>
      </c>
      <c r="P451">
        <v>12.724650778499999</v>
      </c>
      <c r="Q451">
        <v>30.360954816</v>
      </c>
      <c r="R451">
        <v>125.8599772125</v>
      </c>
      <c r="S451">
        <v>2037.2472026048299</v>
      </c>
    </row>
    <row r="452" spans="1:19" ht="14.5" x14ac:dyDescent="0.35">
      <c r="A452" t="s">
        <v>628</v>
      </c>
      <c r="B452">
        <v>1012.372574</v>
      </c>
      <c r="C452">
        <v>246.53564800000001</v>
      </c>
      <c r="D452">
        <v>0.90276299999999998</v>
      </c>
      <c r="E452">
        <v>29.138079000000001</v>
      </c>
      <c r="F452">
        <v>78.759276</v>
      </c>
      <c r="G452">
        <v>6.664358</v>
      </c>
      <c r="H452">
        <v>0.272059</v>
      </c>
      <c r="I452">
        <v>11</v>
      </c>
      <c r="J452">
        <v>12.432971999999999</v>
      </c>
      <c r="K452">
        <v>13.419440576947601</v>
      </c>
      <c r="L452">
        <v>0.26234292780000001</v>
      </c>
      <c r="M452">
        <v>8.4675257574000096</v>
      </c>
      <c r="N452">
        <v>58.077090122400101</v>
      </c>
      <c r="O452">
        <v>11.806576632800001</v>
      </c>
      <c r="P452">
        <v>0.64322909370000003</v>
      </c>
      <c r="Q452">
        <v>35.224200000000003</v>
      </c>
      <c r="R452">
        <v>58.689844325999999</v>
      </c>
      <c r="S452">
        <v>1198.96282343705</v>
      </c>
    </row>
    <row r="453" spans="1:19" ht="14.5" x14ac:dyDescent="0.35">
      <c r="A453" t="s">
        <v>629</v>
      </c>
      <c r="B453">
        <v>2060.2401869999999</v>
      </c>
      <c r="C453">
        <v>474.95080300000001</v>
      </c>
      <c r="D453">
        <v>2.5123280000000001</v>
      </c>
      <c r="E453">
        <v>49.585611</v>
      </c>
      <c r="F453">
        <v>195.04179500000001</v>
      </c>
      <c r="G453">
        <v>9.4396310000000003</v>
      </c>
      <c r="H453">
        <v>2.4450259999999999</v>
      </c>
      <c r="I453">
        <v>18.774439000000001</v>
      </c>
      <c r="J453">
        <v>29.551151000000001</v>
      </c>
      <c r="K453">
        <v>24.6563500581216</v>
      </c>
      <c r="L453">
        <v>0.73008251680000003</v>
      </c>
      <c r="M453">
        <v>14.4095785566</v>
      </c>
      <c r="N453">
        <v>143.823819633</v>
      </c>
      <c r="O453">
        <v>16.723250279599998</v>
      </c>
      <c r="P453">
        <v>5.7807749717999997</v>
      </c>
      <c r="Q453">
        <v>60.119508565799997</v>
      </c>
      <c r="R453">
        <v>139.4962082955</v>
      </c>
      <c r="S453">
        <v>2465.9797598772202</v>
      </c>
    </row>
    <row r="454" spans="1:19" ht="14.5" x14ac:dyDescent="0.35">
      <c r="A454" t="s">
        <v>630</v>
      </c>
      <c r="B454">
        <v>1856.59094</v>
      </c>
      <c r="C454">
        <v>895.60982500000102</v>
      </c>
      <c r="D454">
        <v>0</v>
      </c>
      <c r="E454">
        <v>61.266936000000001</v>
      </c>
      <c r="F454">
        <v>229.35567900000001</v>
      </c>
      <c r="G454">
        <v>3.6480000000000001</v>
      </c>
      <c r="H454">
        <v>2</v>
      </c>
      <c r="I454">
        <v>19.39</v>
      </c>
      <c r="J454">
        <v>29.588393</v>
      </c>
      <c r="K454">
        <v>95.856390913312396</v>
      </c>
      <c r="L454">
        <v>0</v>
      </c>
      <c r="M454">
        <v>17.8041716016</v>
      </c>
      <c r="N454">
        <v>169.12687769460001</v>
      </c>
      <c r="O454">
        <v>6.4627967999999996</v>
      </c>
      <c r="P454">
        <v>4.7286000000000001</v>
      </c>
      <c r="Q454">
        <v>62.090657999999998</v>
      </c>
      <c r="R454">
        <v>139.6720091565</v>
      </c>
      <c r="S454">
        <v>2352.3324441660102</v>
      </c>
    </row>
    <row r="455" spans="1:19" ht="14.5" x14ac:dyDescent="0.35">
      <c r="A455" t="s">
        <v>631</v>
      </c>
      <c r="B455">
        <v>1970.3171580000001</v>
      </c>
      <c r="C455">
        <v>1688.5871649999999</v>
      </c>
      <c r="D455">
        <v>1</v>
      </c>
      <c r="E455">
        <v>97.457372000000007</v>
      </c>
      <c r="F455">
        <v>241.79575800000001</v>
      </c>
      <c r="G455">
        <v>23.207293</v>
      </c>
      <c r="H455">
        <v>3</v>
      </c>
      <c r="I455">
        <v>23.783228999999999</v>
      </c>
      <c r="J455">
        <v>22.780771999999999</v>
      </c>
      <c r="K455">
        <v>360.07920989254001</v>
      </c>
      <c r="L455">
        <v>0.29060000000000002</v>
      </c>
      <c r="M455">
        <v>28.3211123032</v>
      </c>
      <c r="N455">
        <v>178.30019194920001</v>
      </c>
      <c r="O455">
        <v>41.114040278799997</v>
      </c>
      <c r="P455">
        <v>7.0929000000000002</v>
      </c>
      <c r="Q455">
        <v>76.158655903799996</v>
      </c>
      <c r="R455">
        <v>107.536634226</v>
      </c>
      <c r="S455">
        <v>2769.2105025535402</v>
      </c>
    </row>
    <row r="456" spans="1:19" ht="14.5" x14ac:dyDescent="0.35">
      <c r="A456" t="s">
        <v>632</v>
      </c>
      <c r="B456">
        <v>2917.0170410000001</v>
      </c>
      <c r="C456">
        <v>904.32837800000004</v>
      </c>
      <c r="D456">
        <v>0</v>
      </c>
      <c r="E456">
        <v>85.783978000000005</v>
      </c>
      <c r="F456">
        <v>286.95716499999997</v>
      </c>
      <c r="G456">
        <v>10.433669</v>
      </c>
      <c r="H456">
        <v>2</v>
      </c>
      <c r="I456">
        <v>32.169065000000003</v>
      </c>
      <c r="J456">
        <v>39.416725999999997</v>
      </c>
      <c r="K456">
        <v>62.563986816473502</v>
      </c>
      <c r="L456">
        <v>0</v>
      </c>
      <c r="M456">
        <v>24.928824006799999</v>
      </c>
      <c r="N456">
        <v>211.602213471</v>
      </c>
      <c r="O456">
        <v>18.484288000399999</v>
      </c>
      <c r="P456">
        <v>4.7286000000000001</v>
      </c>
      <c r="Q456">
        <v>103.01177994299999</v>
      </c>
      <c r="R456">
        <v>186.066655083</v>
      </c>
      <c r="S456">
        <v>3528.4033883206798</v>
      </c>
    </row>
    <row r="457" spans="1:19" ht="14.5" x14ac:dyDescent="0.35">
      <c r="A457" t="s">
        <v>633</v>
      </c>
      <c r="B457">
        <v>1473.002352</v>
      </c>
      <c r="C457">
        <v>687.34830099999999</v>
      </c>
      <c r="D457">
        <v>1.2125630000000001</v>
      </c>
      <c r="E457">
        <v>37.606591000000002</v>
      </c>
      <c r="F457">
        <v>120.479731</v>
      </c>
      <c r="G457">
        <v>3.170048</v>
      </c>
      <c r="H457">
        <v>0</v>
      </c>
      <c r="I457">
        <v>8.5020240000000005</v>
      </c>
      <c r="J457">
        <v>22.582992999999998</v>
      </c>
      <c r="K457">
        <v>70.832203881872601</v>
      </c>
      <c r="L457">
        <v>0.35237080780000002</v>
      </c>
      <c r="M457">
        <v>10.928475344600001</v>
      </c>
      <c r="N457">
        <v>88.841753639399897</v>
      </c>
      <c r="O457">
        <v>5.6160570368</v>
      </c>
      <c r="P457">
        <v>0</v>
      </c>
      <c r="Q457">
        <v>27.225181252799999</v>
      </c>
      <c r="R457">
        <v>106.6030184565</v>
      </c>
      <c r="S457">
        <v>1783.4014124197699</v>
      </c>
    </row>
    <row r="458" spans="1:19" ht="14.5" x14ac:dyDescent="0.35">
      <c r="A458" t="s">
        <v>634</v>
      </c>
      <c r="B458">
        <v>957.55653400000006</v>
      </c>
      <c r="C458">
        <v>350.509027</v>
      </c>
      <c r="D458">
        <v>0.39103199999999999</v>
      </c>
      <c r="E458">
        <v>18.880904999999998</v>
      </c>
      <c r="F458">
        <v>87.328350999999998</v>
      </c>
      <c r="G458">
        <v>4.3158149999999997</v>
      </c>
      <c r="H458">
        <v>0</v>
      </c>
      <c r="I458">
        <v>5</v>
      </c>
      <c r="J458">
        <v>12.006268</v>
      </c>
      <c r="K458">
        <v>28.594491765642498</v>
      </c>
      <c r="L458">
        <v>0.1136338992</v>
      </c>
      <c r="M458">
        <v>5.4867909929999996</v>
      </c>
      <c r="N458">
        <v>64.395926027399994</v>
      </c>
      <c r="O458">
        <v>7.6458978540000002</v>
      </c>
      <c r="P458">
        <v>0</v>
      </c>
      <c r="Q458">
        <v>16.010999999999999</v>
      </c>
      <c r="R458">
        <v>56.675588093999998</v>
      </c>
      <c r="S458">
        <v>1136.4798626332399</v>
      </c>
    </row>
    <row r="459" spans="1:19" ht="14.5" x14ac:dyDescent="0.35">
      <c r="A459" t="s">
        <v>635</v>
      </c>
      <c r="B459">
        <v>1331.0191219999999</v>
      </c>
      <c r="C459">
        <v>392.50401099999999</v>
      </c>
      <c r="D459">
        <v>0</v>
      </c>
      <c r="E459">
        <v>35.205347000000003</v>
      </c>
      <c r="F459">
        <v>148.97469899999999</v>
      </c>
      <c r="G459">
        <v>6</v>
      </c>
      <c r="H459">
        <v>1</v>
      </c>
      <c r="I459">
        <v>14.815396</v>
      </c>
      <c r="J459">
        <v>8.7574260000000006</v>
      </c>
      <c r="K459">
        <v>25.807488828267498</v>
      </c>
      <c r="L459">
        <v>0</v>
      </c>
      <c r="M459">
        <v>10.2306738382</v>
      </c>
      <c r="N459">
        <v>109.85394304259999</v>
      </c>
      <c r="O459">
        <v>10.6296</v>
      </c>
      <c r="P459">
        <v>2.3643000000000001</v>
      </c>
      <c r="Q459">
        <v>47.441861071200002</v>
      </c>
      <c r="R459">
        <v>41.339429432999999</v>
      </c>
      <c r="S459">
        <v>1578.6864182132599</v>
      </c>
    </row>
    <row r="460" spans="1:19" ht="14.5" x14ac:dyDescent="0.35">
      <c r="A460" t="s">
        <v>636</v>
      </c>
      <c r="B460">
        <v>537.41994899999997</v>
      </c>
      <c r="C460">
        <v>124.69297400000001</v>
      </c>
      <c r="D460">
        <v>2</v>
      </c>
      <c r="E460">
        <v>24.289473000000001</v>
      </c>
      <c r="F460">
        <v>68.746742999999995</v>
      </c>
      <c r="G460">
        <v>0</v>
      </c>
      <c r="H460">
        <v>1</v>
      </c>
      <c r="I460">
        <v>4.5</v>
      </c>
      <c r="J460">
        <v>4.2669009999999998</v>
      </c>
      <c r="K460">
        <v>6.4610023401258898</v>
      </c>
      <c r="L460">
        <v>0.58120000000000005</v>
      </c>
      <c r="M460">
        <v>7.0585208538000002</v>
      </c>
      <c r="N460">
        <v>50.693848288200002</v>
      </c>
      <c r="O460">
        <v>0</v>
      </c>
      <c r="P460">
        <v>2.3643000000000001</v>
      </c>
      <c r="Q460">
        <v>14.4099</v>
      </c>
      <c r="R460">
        <v>20.1419061705</v>
      </c>
      <c r="S460">
        <v>639.13062665262601</v>
      </c>
    </row>
    <row r="461" spans="1:19" ht="14.5" x14ac:dyDescent="0.35">
      <c r="A461" t="s">
        <v>637</v>
      </c>
      <c r="B461">
        <v>1249.6164060000001</v>
      </c>
      <c r="C461">
        <v>243.48232899999999</v>
      </c>
      <c r="D461">
        <v>0.13649500000000001</v>
      </c>
      <c r="E461">
        <v>27.693951999999999</v>
      </c>
      <c r="F461">
        <v>84.309319000000002</v>
      </c>
      <c r="G461">
        <v>6.905621</v>
      </c>
      <c r="H461">
        <v>0.75</v>
      </c>
      <c r="I461">
        <v>2</v>
      </c>
      <c r="J461">
        <v>14</v>
      </c>
      <c r="K461">
        <v>10.6018986053092</v>
      </c>
      <c r="L461">
        <v>3.9665447E-2</v>
      </c>
      <c r="M461">
        <v>8.0478624512000003</v>
      </c>
      <c r="N461">
        <v>62.169691830600101</v>
      </c>
      <c r="O461">
        <v>12.233998163600001</v>
      </c>
      <c r="P461">
        <v>1.7732250000000001</v>
      </c>
      <c r="Q461">
        <v>6.4043999999999999</v>
      </c>
      <c r="R461">
        <v>66.087000000000003</v>
      </c>
      <c r="S461">
        <v>1416.97414749771</v>
      </c>
    </row>
    <row r="462" spans="1:19" ht="14.5" x14ac:dyDescent="0.35">
      <c r="A462" t="s">
        <v>638</v>
      </c>
      <c r="B462">
        <v>63.337648999999999</v>
      </c>
      <c r="C462">
        <v>0</v>
      </c>
      <c r="D462">
        <v>0</v>
      </c>
      <c r="E462">
        <v>0</v>
      </c>
      <c r="F462">
        <v>4.9714660000000004</v>
      </c>
      <c r="G462">
        <v>0</v>
      </c>
      <c r="H462">
        <v>0</v>
      </c>
      <c r="I462">
        <v>0.29972900000000002</v>
      </c>
      <c r="J462">
        <v>0</v>
      </c>
      <c r="K462">
        <v>0</v>
      </c>
      <c r="L462">
        <v>0</v>
      </c>
      <c r="M462">
        <v>0</v>
      </c>
      <c r="N462">
        <v>3.6659590284000001</v>
      </c>
      <c r="O462">
        <v>0</v>
      </c>
      <c r="P462">
        <v>0</v>
      </c>
      <c r="Q462">
        <v>0.95979220379999997</v>
      </c>
      <c r="R462">
        <v>0</v>
      </c>
      <c r="S462">
        <v>67.963400232200001</v>
      </c>
    </row>
    <row r="463" spans="1:19" ht="14.5" x14ac:dyDescent="0.35">
      <c r="A463" t="s">
        <v>639</v>
      </c>
      <c r="B463">
        <v>677.87919799999997</v>
      </c>
      <c r="C463">
        <v>176.89941200000001</v>
      </c>
      <c r="D463">
        <v>3.6838299999999999</v>
      </c>
      <c r="E463">
        <v>20.482766000000002</v>
      </c>
      <c r="F463">
        <v>68.299082999999996</v>
      </c>
      <c r="G463">
        <v>4.5243669999999998</v>
      </c>
      <c r="H463">
        <v>0</v>
      </c>
      <c r="I463">
        <v>1</v>
      </c>
      <c r="J463">
        <v>10</v>
      </c>
      <c r="K463">
        <v>10.3895026827226</v>
      </c>
      <c r="L463">
        <v>1.0705209979999999</v>
      </c>
      <c r="M463">
        <v>5.9522917996000002</v>
      </c>
      <c r="N463">
        <v>50.363743804199999</v>
      </c>
      <c r="O463">
        <v>8.0153685772000003</v>
      </c>
      <c r="P463">
        <v>0</v>
      </c>
      <c r="Q463">
        <v>3.2021999999999999</v>
      </c>
      <c r="R463">
        <v>47.204999999999998</v>
      </c>
      <c r="S463">
        <v>804.07782586172198</v>
      </c>
    </row>
    <row r="464" spans="1:19" ht="14.5" x14ac:dyDescent="0.35">
      <c r="A464" t="s">
        <v>640</v>
      </c>
      <c r="B464">
        <v>848.77441999999996</v>
      </c>
      <c r="C464">
        <v>239.515828</v>
      </c>
      <c r="D464">
        <v>7.6337580000000003</v>
      </c>
      <c r="E464">
        <v>22.321480000000001</v>
      </c>
      <c r="F464">
        <v>113.42740000000001</v>
      </c>
      <c r="G464">
        <v>4.7486499999999996</v>
      </c>
      <c r="H464">
        <v>1</v>
      </c>
      <c r="I464">
        <v>7</v>
      </c>
      <c r="J464">
        <v>8.1624040000000004</v>
      </c>
      <c r="K464">
        <v>15.1126680984058</v>
      </c>
      <c r="L464">
        <v>2.2183700748000001</v>
      </c>
      <c r="M464">
        <v>6.4866220879999998</v>
      </c>
      <c r="N464">
        <v>83.641364759999902</v>
      </c>
      <c r="O464">
        <v>8.41270834</v>
      </c>
      <c r="P464">
        <v>2.3643000000000001</v>
      </c>
      <c r="Q464">
        <v>22.415400000000002</v>
      </c>
      <c r="R464">
        <v>38.530628082</v>
      </c>
      <c r="S464">
        <v>1027.9564814432099</v>
      </c>
    </row>
    <row r="465" spans="1:19" ht="14.5" x14ac:dyDescent="0.35">
      <c r="A465" t="s">
        <v>641</v>
      </c>
      <c r="B465">
        <v>2188.9454989999999</v>
      </c>
      <c r="C465">
        <v>598.88475500000004</v>
      </c>
      <c r="D465">
        <v>1</v>
      </c>
      <c r="E465">
        <v>40.982140999999999</v>
      </c>
      <c r="F465">
        <v>193.23321999999999</v>
      </c>
      <c r="G465">
        <v>12.928571</v>
      </c>
      <c r="H465">
        <v>1.5833330000000001</v>
      </c>
      <c r="I465">
        <v>21.238095999999999</v>
      </c>
      <c r="J465">
        <v>32.869047999999999</v>
      </c>
      <c r="K465">
        <v>36.685855081398202</v>
      </c>
      <c r="L465">
        <v>0.29060000000000002</v>
      </c>
      <c r="M465">
        <v>11.9094101746</v>
      </c>
      <c r="N465">
        <v>142.49017642800001</v>
      </c>
      <c r="O465">
        <v>22.9042563836</v>
      </c>
      <c r="P465">
        <v>3.7434742119000002</v>
      </c>
      <c r="Q465">
        <v>68.008631011199995</v>
      </c>
      <c r="R465">
        <v>155.158341084</v>
      </c>
      <c r="S465">
        <v>2630.1362433746999</v>
      </c>
    </row>
    <row r="466" spans="1:19" ht="14.5" x14ac:dyDescent="0.35">
      <c r="A466" t="s">
        <v>642</v>
      </c>
      <c r="B466">
        <v>594.55770099999995</v>
      </c>
      <c r="C466">
        <v>575.37521600000002</v>
      </c>
      <c r="D466">
        <v>0</v>
      </c>
      <c r="E466">
        <v>13</v>
      </c>
      <c r="F466">
        <v>103.839403</v>
      </c>
      <c r="G466">
        <v>5.5646599999999999</v>
      </c>
      <c r="H466">
        <v>0</v>
      </c>
      <c r="I466">
        <v>4.9137899999999997</v>
      </c>
      <c r="J466">
        <v>8.7040349999999993</v>
      </c>
      <c r="K466">
        <v>123.539659560915</v>
      </c>
      <c r="L466">
        <v>0</v>
      </c>
      <c r="M466">
        <v>3.7778</v>
      </c>
      <c r="N466">
        <v>76.571175772199993</v>
      </c>
      <c r="O466">
        <v>9.858351656</v>
      </c>
      <c r="P466">
        <v>0</v>
      </c>
      <c r="Q466">
        <v>15.734938337999999</v>
      </c>
      <c r="R466">
        <v>41.087397217499998</v>
      </c>
      <c r="S466">
        <v>865.12702354461499</v>
      </c>
    </row>
    <row r="467" spans="1:19" ht="14.5" x14ac:dyDescent="0.35">
      <c r="A467" t="s">
        <v>643</v>
      </c>
      <c r="B467">
        <v>1656.7543309999901</v>
      </c>
      <c r="C467">
        <v>586.72909200000004</v>
      </c>
      <c r="D467">
        <v>2.74</v>
      </c>
      <c r="E467">
        <v>15.986347</v>
      </c>
      <c r="F467">
        <v>220.46771699999999</v>
      </c>
      <c r="G467">
        <v>1.2301660000000001</v>
      </c>
      <c r="H467">
        <v>3</v>
      </c>
      <c r="I467">
        <v>15.302142</v>
      </c>
      <c r="J467">
        <v>25.933869000000001</v>
      </c>
      <c r="K467">
        <v>46.184844299905301</v>
      </c>
      <c r="L467">
        <v>0.79624399999999995</v>
      </c>
      <c r="M467">
        <v>4.6456324381999998</v>
      </c>
      <c r="N467">
        <v>162.57289451579999</v>
      </c>
      <c r="O467">
        <v>2.1793620856000002</v>
      </c>
      <c r="P467">
        <v>7.0929000000000002</v>
      </c>
      <c r="Q467">
        <v>49.000519112399999</v>
      </c>
      <c r="R467">
        <v>122.4208286145</v>
      </c>
      <c r="S467">
        <v>2051.6475560663998</v>
      </c>
    </row>
    <row r="468" spans="1:19" ht="14.5" x14ac:dyDescent="0.35">
      <c r="A468" t="s">
        <v>644</v>
      </c>
      <c r="B468">
        <v>4223.0698249999996</v>
      </c>
      <c r="C468">
        <v>1014.670476</v>
      </c>
      <c r="D468">
        <v>19.534541999999998</v>
      </c>
      <c r="E468">
        <v>83.984133</v>
      </c>
      <c r="F468">
        <v>553.48630200000002</v>
      </c>
      <c r="G468">
        <v>21.790413999999998</v>
      </c>
      <c r="H468">
        <v>4</v>
      </c>
      <c r="I468">
        <v>21.590820000000001</v>
      </c>
      <c r="J468">
        <v>82.125769000000005</v>
      </c>
      <c r="K468">
        <v>54.819212047079198</v>
      </c>
      <c r="L468">
        <v>5.6767379052000004</v>
      </c>
      <c r="M468">
        <v>24.405789049799999</v>
      </c>
      <c r="N468">
        <v>408.14079909479699</v>
      </c>
      <c r="O468">
        <v>38.603897442399997</v>
      </c>
      <c r="P468">
        <v>9.4572000000000003</v>
      </c>
      <c r="Q468">
        <v>69.138123804000003</v>
      </c>
      <c r="R468">
        <v>387.67469256449999</v>
      </c>
      <c r="S468">
        <v>5220.9862769077799</v>
      </c>
    </row>
    <row r="469" spans="1:19" ht="14.5" x14ac:dyDescent="0.35">
      <c r="A469" t="s">
        <v>645</v>
      </c>
      <c r="B469">
        <v>1328.4551449999999</v>
      </c>
      <c r="C469">
        <v>248.74879899999999</v>
      </c>
      <c r="D469">
        <v>1</v>
      </c>
      <c r="E469">
        <v>22.999389999999998</v>
      </c>
      <c r="F469">
        <v>175.42416299999999</v>
      </c>
      <c r="G469">
        <v>9.959854</v>
      </c>
      <c r="H469">
        <v>0.88</v>
      </c>
      <c r="I469">
        <v>4.721724</v>
      </c>
      <c r="J469">
        <v>26.426583999999998</v>
      </c>
      <c r="K469">
        <v>10.6932206445166</v>
      </c>
      <c r="L469">
        <v>0.29060000000000002</v>
      </c>
      <c r="M469">
        <v>6.6836227340000001</v>
      </c>
      <c r="N469">
        <v>129.3577777962</v>
      </c>
      <c r="O469">
        <v>17.644877346400001</v>
      </c>
      <c r="P469">
        <v>2.080584</v>
      </c>
      <c r="Q469">
        <v>15.119904592799999</v>
      </c>
      <c r="R469">
        <v>124.746689772</v>
      </c>
      <c r="S469">
        <v>1635.07242188592</v>
      </c>
    </row>
    <row r="470" spans="1:19" ht="14.5" x14ac:dyDescent="0.35">
      <c r="A470" t="s">
        <v>646</v>
      </c>
      <c r="B470">
        <v>766.251034</v>
      </c>
      <c r="C470">
        <v>746.24562800000001</v>
      </c>
      <c r="D470">
        <v>0</v>
      </c>
      <c r="E470">
        <v>16</v>
      </c>
      <c r="F470">
        <v>67.677244999999999</v>
      </c>
      <c r="G470">
        <v>6</v>
      </c>
      <c r="H470">
        <v>0</v>
      </c>
      <c r="I470">
        <v>5</v>
      </c>
      <c r="J470">
        <v>9.0054060000000007</v>
      </c>
      <c r="K470">
        <v>160.227497237107</v>
      </c>
      <c r="L470">
        <v>0</v>
      </c>
      <c r="M470">
        <v>4.6496000000000004</v>
      </c>
      <c r="N470">
        <v>49.905200463000099</v>
      </c>
      <c r="O470">
        <v>10.6296</v>
      </c>
      <c r="P470">
        <v>0</v>
      </c>
      <c r="Q470">
        <v>16.010999999999999</v>
      </c>
      <c r="R470">
        <v>42.510019022999998</v>
      </c>
      <c r="S470">
        <v>1050.18395072311</v>
      </c>
    </row>
    <row r="471" spans="1:19" ht="14.5" x14ac:dyDescent="0.35">
      <c r="A471" t="s">
        <v>648</v>
      </c>
      <c r="B471">
        <v>1172.125053</v>
      </c>
      <c r="C471">
        <v>1114.1829889999999</v>
      </c>
      <c r="D471">
        <v>0</v>
      </c>
      <c r="E471">
        <v>36.932361</v>
      </c>
      <c r="F471">
        <v>124.259244</v>
      </c>
      <c r="G471">
        <v>5.0268290000000002</v>
      </c>
      <c r="H471">
        <v>1</v>
      </c>
      <c r="I471">
        <v>22.001085</v>
      </c>
      <c r="J471">
        <v>20.531685</v>
      </c>
      <c r="K471">
        <v>237.312931345685</v>
      </c>
      <c r="L471">
        <v>0</v>
      </c>
      <c r="M471">
        <v>10.732544106600001</v>
      </c>
      <c r="N471">
        <v>91.6287665255999</v>
      </c>
      <c r="O471">
        <v>8.9055302564000005</v>
      </c>
      <c r="P471">
        <v>2.3643000000000001</v>
      </c>
      <c r="Q471">
        <v>70.451874387000004</v>
      </c>
      <c r="R471">
        <v>96.919819042499995</v>
      </c>
      <c r="S471">
        <v>1690.44081866379</v>
      </c>
    </row>
    <row r="472" spans="1:19" ht="14.5" x14ac:dyDescent="0.35">
      <c r="A472" t="s">
        <v>649</v>
      </c>
      <c r="B472">
        <v>1713.872284</v>
      </c>
      <c r="C472">
        <v>1652.620993</v>
      </c>
      <c r="D472">
        <v>0</v>
      </c>
      <c r="E472">
        <v>55.673333</v>
      </c>
      <c r="F472">
        <v>192.86149399999999</v>
      </c>
      <c r="G472">
        <v>13.726803</v>
      </c>
      <c r="H472">
        <v>1</v>
      </c>
      <c r="I472">
        <v>11.594061</v>
      </c>
      <c r="J472">
        <v>32.313205000000004</v>
      </c>
      <c r="K472">
        <v>354.27514782305798</v>
      </c>
      <c r="L472">
        <v>0</v>
      </c>
      <c r="M472">
        <v>16.178670569800001</v>
      </c>
      <c r="N472">
        <v>142.21606567559999</v>
      </c>
      <c r="O472">
        <v>24.318404194799999</v>
      </c>
      <c r="P472">
        <v>2.3643000000000001</v>
      </c>
      <c r="Q472">
        <v>37.126502134200003</v>
      </c>
      <c r="R472">
        <v>152.53448420250001</v>
      </c>
      <c r="S472">
        <v>2442.8858585999601</v>
      </c>
    </row>
    <row r="473" spans="1:19" ht="14.5" x14ac:dyDescent="0.35">
      <c r="A473" t="s">
        <v>650</v>
      </c>
      <c r="B473">
        <v>689.31153799999902</v>
      </c>
      <c r="C473">
        <v>665.29011800000001</v>
      </c>
      <c r="D473">
        <v>0</v>
      </c>
      <c r="E473">
        <v>21.417313</v>
      </c>
      <c r="F473">
        <v>55.98921</v>
      </c>
      <c r="G473">
        <v>4.1432209999999996</v>
      </c>
      <c r="H473">
        <v>0.85044299999999995</v>
      </c>
      <c r="I473">
        <v>5.76</v>
      </c>
      <c r="J473">
        <v>10.88</v>
      </c>
      <c r="K473">
        <v>142.350607956543</v>
      </c>
      <c r="L473">
        <v>0</v>
      </c>
      <c r="M473">
        <v>6.2238711577999997</v>
      </c>
      <c r="N473">
        <v>41.286443454</v>
      </c>
      <c r="O473">
        <v>7.3401303236000004</v>
      </c>
      <c r="P473">
        <v>2.0107023849000001</v>
      </c>
      <c r="Q473">
        <v>18.444672000000001</v>
      </c>
      <c r="R473">
        <v>51.35904</v>
      </c>
      <c r="S473">
        <v>958.32700527684301</v>
      </c>
    </row>
    <row r="474" spans="1:19" ht="14.5" x14ac:dyDescent="0.35">
      <c r="A474" t="s">
        <v>651</v>
      </c>
      <c r="B474">
        <v>2968.1155829999998</v>
      </c>
      <c r="C474">
        <v>131.707436</v>
      </c>
      <c r="D474">
        <v>38.266823000000002</v>
      </c>
      <c r="E474">
        <v>41.566867999999999</v>
      </c>
      <c r="F474">
        <v>240.25033300000001</v>
      </c>
      <c r="G474">
        <v>6.8938870000000003</v>
      </c>
      <c r="H474">
        <v>1.040462</v>
      </c>
      <c r="I474">
        <v>23.983011000000001</v>
      </c>
      <c r="J474">
        <v>40.349077000000001</v>
      </c>
      <c r="K474">
        <v>1.32109922104795</v>
      </c>
      <c r="L474">
        <v>11.1203387638</v>
      </c>
      <c r="M474">
        <v>12.0793318408</v>
      </c>
      <c r="N474">
        <v>177.1605955542</v>
      </c>
      <c r="O474">
        <v>12.2132102092</v>
      </c>
      <c r="P474">
        <v>2.4599643065999999</v>
      </c>
      <c r="Q474">
        <v>76.798397824199995</v>
      </c>
      <c r="R474">
        <v>190.46781797849999</v>
      </c>
      <c r="S474">
        <v>3451.7363386983502</v>
      </c>
    </row>
    <row r="475" spans="1:19" ht="14.5" x14ac:dyDescent="0.35">
      <c r="A475" t="s">
        <v>652</v>
      </c>
      <c r="B475">
        <v>1354.608403</v>
      </c>
      <c r="C475">
        <v>329.61374000000001</v>
      </c>
      <c r="D475">
        <v>1.62069</v>
      </c>
      <c r="E475">
        <v>29.27713</v>
      </c>
      <c r="F475">
        <v>127.461848</v>
      </c>
      <c r="G475">
        <v>9.2529730000000008</v>
      </c>
      <c r="H475">
        <v>2</v>
      </c>
      <c r="I475">
        <v>15.695402</v>
      </c>
      <c r="J475">
        <v>17.522454</v>
      </c>
      <c r="K475">
        <v>17.879624918615999</v>
      </c>
      <c r="L475">
        <v>0.47097251400000001</v>
      </c>
      <c r="M475">
        <v>8.5079339780000005</v>
      </c>
      <c r="N475">
        <v>93.990366715199798</v>
      </c>
      <c r="O475">
        <v>16.3925669668</v>
      </c>
      <c r="P475">
        <v>4.7286000000000001</v>
      </c>
      <c r="Q475">
        <v>50.259816284400003</v>
      </c>
      <c r="R475">
        <v>82.714744107000001</v>
      </c>
      <c r="S475">
        <v>1629.5530284840199</v>
      </c>
    </row>
    <row r="476" spans="1:19" ht="14.5" x14ac:dyDescent="0.35">
      <c r="A476" t="s">
        <v>653</v>
      </c>
      <c r="B476">
        <v>1877.491432</v>
      </c>
      <c r="C476">
        <v>513.36618699999997</v>
      </c>
      <c r="D476">
        <v>28.227544000000002</v>
      </c>
      <c r="E476">
        <v>28.413174000000001</v>
      </c>
      <c r="F476">
        <v>162.78831299999999</v>
      </c>
      <c r="G476">
        <v>13.559524</v>
      </c>
      <c r="H476">
        <v>4</v>
      </c>
      <c r="I476">
        <v>14.125</v>
      </c>
      <c r="J476">
        <v>35.397561000000003</v>
      </c>
      <c r="K476">
        <v>31.6502632959279</v>
      </c>
      <c r="L476">
        <v>8.2029242864000107</v>
      </c>
      <c r="M476">
        <v>8.2568683644000096</v>
      </c>
      <c r="N476">
        <v>120.0401020062</v>
      </c>
      <c r="O476">
        <v>24.022052718400001</v>
      </c>
      <c r="P476">
        <v>9.4572000000000003</v>
      </c>
      <c r="Q476">
        <v>45.231074999999997</v>
      </c>
      <c r="R476">
        <v>167.09418670049999</v>
      </c>
      <c r="S476">
        <v>2291.4461043718302</v>
      </c>
    </row>
    <row r="477" spans="1:19" ht="14.5" x14ac:dyDescent="0.35">
      <c r="A477" t="s">
        <v>654</v>
      </c>
      <c r="B477">
        <v>1204.8086960000001</v>
      </c>
      <c r="C477">
        <v>341.22114699999997</v>
      </c>
      <c r="D477">
        <v>3.5119050000000001</v>
      </c>
      <c r="E477">
        <v>43.096680999999997</v>
      </c>
      <c r="F477">
        <v>96.605412000000001</v>
      </c>
      <c r="G477">
        <v>7.3928570000000002</v>
      </c>
      <c r="H477">
        <v>1</v>
      </c>
      <c r="I477">
        <v>11.327381000000001</v>
      </c>
      <c r="J477">
        <v>16.500312999999998</v>
      </c>
      <c r="K477">
        <v>22.050460650609999</v>
      </c>
      <c r="L477">
        <v>1.020559593</v>
      </c>
      <c r="M477">
        <v>12.5238954986</v>
      </c>
      <c r="N477">
        <v>71.236830808799994</v>
      </c>
      <c r="O477">
        <v>13.0971854612</v>
      </c>
      <c r="P477">
        <v>2.3643000000000001</v>
      </c>
      <c r="Q477">
        <v>36.272539438199999</v>
      </c>
      <c r="R477">
        <v>77.889727516500002</v>
      </c>
      <c r="S477">
        <v>1441.2641949669101</v>
      </c>
    </row>
    <row r="478" spans="1:19" ht="14.5" x14ac:dyDescent="0.35">
      <c r="A478" t="s">
        <v>655</v>
      </c>
      <c r="B478">
        <v>983.91097600000001</v>
      </c>
      <c r="C478">
        <v>249.78442200000001</v>
      </c>
      <c r="D478">
        <v>6.4150299999999998</v>
      </c>
      <c r="E478">
        <v>21.736841999999999</v>
      </c>
      <c r="F478">
        <v>106.4528</v>
      </c>
      <c r="G478">
        <v>8.9156230000000001</v>
      </c>
      <c r="H478">
        <v>0.44444400000000001</v>
      </c>
      <c r="I478">
        <v>1</v>
      </c>
      <c r="J478">
        <v>10.099415</v>
      </c>
      <c r="K478">
        <v>14.1340201433602</v>
      </c>
      <c r="L478">
        <v>1.8642077180000001</v>
      </c>
      <c r="M478">
        <v>6.3167262851999997</v>
      </c>
      <c r="N478">
        <v>78.498294719999905</v>
      </c>
      <c r="O478">
        <v>15.7949177068</v>
      </c>
      <c r="P478">
        <v>1.0507989492000001</v>
      </c>
      <c r="Q478">
        <v>3.2021999999999999</v>
      </c>
      <c r="R478">
        <v>47.674288507500002</v>
      </c>
      <c r="S478">
        <v>1152.4464300300599</v>
      </c>
    </row>
    <row r="479" spans="1:19" ht="14.5" x14ac:dyDescent="0.35">
      <c r="A479" t="s">
        <v>656</v>
      </c>
      <c r="B479">
        <v>1356.617855</v>
      </c>
      <c r="C479">
        <v>433.660056</v>
      </c>
      <c r="D479">
        <v>1</v>
      </c>
      <c r="E479">
        <v>13.737750999999999</v>
      </c>
      <c r="F479">
        <v>92.935478000000003</v>
      </c>
      <c r="G479">
        <v>10.287224999999999</v>
      </c>
      <c r="H479">
        <v>0</v>
      </c>
      <c r="I479">
        <v>9.9786599999999996</v>
      </c>
      <c r="J479">
        <v>18.568213</v>
      </c>
      <c r="K479">
        <v>30.496601140643499</v>
      </c>
      <c r="L479">
        <v>0.29060000000000002</v>
      </c>
      <c r="M479">
        <v>3.9921904405999999</v>
      </c>
      <c r="N479">
        <v>68.5306214772</v>
      </c>
      <c r="O479">
        <v>18.22484781</v>
      </c>
      <c r="P479">
        <v>0</v>
      </c>
      <c r="Q479">
        <v>31.953665052000002</v>
      </c>
      <c r="R479">
        <v>87.651249466500005</v>
      </c>
      <c r="S479">
        <v>1597.75763038694</v>
      </c>
    </row>
    <row r="480" spans="1:19" ht="14.5" x14ac:dyDescent="0.35">
      <c r="A480" t="s">
        <v>657</v>
      </c>
      <c r="B480">
        <v>1999.336061</v>
      </c>
      <c r="C480">
        <v>462.76734900000002</v>
      </c>
      <c r="D480">
        <v>24</v>
      </c>
      <c r="E480">
        <v>24.581728999999999</v>
      </c>
      <c r="F480">
        <v>182.116411</v>
      </c>
      <c r="G480">
        <v>23.139534999999999</v>
      </c>
      <c r="H480">
        <v>1</v>
      </c>
      <c r="I480">
        <v>17.771429000000001</v>
      </c>
      <c r="J480">
        <v>30.316676999999999</v>
      </c>
      <c r="K480">
        <v>24.175096054532801</v>
      </c>
      <c r="L480">
        <v>6.9744000000000002</v>
      </c>
      <c r="M480">
        <v>7.1434504474000002</v>
      </c>
      <c r="N480">
        <v>134.2926414714</v>
      </c>
      <c r="O480">
        <v>40.994000206000003</v>
      </c>
      <c r="P480">
        <v>2.3643000000000001</v>
      </c>
      <c r="Q480">
        <v>56.907669943800002</v>
      </c>
      <c r="R480">
        <v>143.1098737785</v>
      </c>
      <c r="S480">
        <v>2415.29749290163</v>
      </c>
    </row>
    <row r="481" spans="1:19" ht="14.5" x14ac:dyDescent="0.35">
      <c r="A481" t="s">
        <v>658</v>
      </c>
      <c r="B481">
        <v>856.71456699999897</v>
      </c>
      <c r="C481">
        <v>271.36623700000001</v>
      </c>
      <c r="D481">
        <v>8</v>
      </c>
      <c r="E481">
        <v>29.776330999999999</v>
      </c>
      <c r="F481">
        <v>79.945443999999995</v>
      </c>
      <c r="G481">
        <v>10.794817999999999</v>
      </c>
      <c r="H481">
        <v>1</v>
      </c>
      <c r="I481">
        <v>13.700886000000001</v>
      </c>
      <c r="J481">
        <v>15.616505999999999</v>
      </c>
      <c r="K481">
        <v>19.639135949539298</v>
      </c>
      <c r="L481">
        <v>2.3248000000000002</v>
      </c>
      <c r="M481">
        <v>8.6530017885999992</v>
      </c>
      <c r="N481">
        <v>58.951770405600101</v>
      </c>
      <c r="O481">
        <v>19.124099568799998</v>
      </c>
      <c r="P481">
        <v>2.3643000000000001</v>
      </c>
      <c r="Q481">
        <v>43.872977149199997</v>
      </c>
      <c r="R481">
        <v>73.717716573000004</v>
      </c>
      <c r="S481">
        <v>1085.3623684347399</v>
      </c>
    </row>
    <row r="482" spans="1:19" ht="14.5" x14ac:dyDescent="0.35">
      <c r="A482" t="s">
        <v>659</v>
      </c>
      <c r="B482">
        <v>896.54701899999804</v>
      </c>
      <c r="C482">
        <v>335.78278399999999</v>
      </c>
      <c r="D482">
        <v>0.92471400000000004</v>
      </c>
      <c r="E482">
        <v>10.416686</v>
      </c>
      <c r="F482">
        <v>95.095595000000003</v>
      </c>
      <c r="G482">
        <v>5.3770230000000003</v>
      </c>
      <c r="H482">
        <v>1</v>
      </c>
      <c r="I482">
        <v>10.459047999999999</v>
      </c>
      <c r="J482">
        <v>12.519088999999999</v>
      </c>
      <c r="K482">
        <v>27.7723329358294</v>
      </c>
      <c r="L482">
        <v>0.2687218884</v>
      </c>
      <c r="M482">
        <v>3.0270889516000001</v>
      </c>
      <c r="N482">
        <v>70.123491752999996</v>
      </c>
      <c r="O482">
        <v>9.5259339468000004</v>
      </c>
      <c r="P482">
        <v>2.3643000000000001</v>
      </c>
      <c r="Q482">
        <v>33.491963505599998</v>
      </c>
      <c r="R482">
        <v>59.096359624500003</v>
      </c>
      <c r="S482">
        <v>1102.21721160573</v>
      </c>
    </row>
    <row r="483" spans="1:19" ht="14.5" x14ac:dyDescent="0.35">
      <c r="A483" t="s">
        <v>660</v>
      </c>
      <c r="B483">
        <v>1292.0719349999999</v>
      </c>
      <c r="C483">
        <v>497.57717700000001</v>
      </c>
      <c r="D483">
        <v>2</v>
      </c>
      <c r="E483">
        <v>34.634546999999998</v>
      </c>
      <c r="F483">
        <v>148.623468</v>
      </c>
      <c r="G483">
        <v>5.65367</v>
      </c>
      <c r="H483">
        <v>1.7267140000000001</v>
      </c>
      <c r="I483">
        <v>6</v>
      </c>
      <c r="J483">
        <v>17.191032</v>
      </c>
      <c r="K483">
        <v>42.7492140949049</v>
      </c>
      <c r="L483">
        <v>0.58120000000000005</v>
      </c>
      <c r="M483">
        <v>10.0647993582</v>
      </c>
      <c r="N483">
        <v>109.59494530320001</v>
      </c>
      <c r="O483">
        <v>10.016041771999999</v>
      </c>
      <c r="P483">
        <v>4.0824699102000004</v>
      </c>
      <c r="Q483">
        <v>19.213200000000001</v>
      </c>
      <c r="R483">
        <v>81.150266556000005</v>
      </c>
      <c r="S483">
        <v>1569.5240719945</v>
      </c>
    </row>
    <row r="484" spans="1:19" ht="14.5" x14ac:dyDescent="0.35">
      <c r="A484" t="s">
        <v>661</v>
      </c>
      <c r="B484">
        <v>734.99395200000004</v>
      </c>
      <c r="C484">
        <v>199.52975900000001</v>
      </c>
      <c r="D484">
        <v>3</v>
      </c>
      <c r="E484">
        <v>17.261990999999998</v>
      </c>
      <c r="F484">
        <v>38.462573999999996</v>
      </c>
      <c r="G484">
        <v>5.8554000000000004</v>
      </c>
      <c r="H484">
        <v>2</v>
      </c>
      <c r="I484">
        <v>9</v>
      </c>
      <c r="J484">
        <v>15.556022</v>
      </c>
      <c r="K484">
        <v>12.2130708155255</v>
      </c>
      <c r="L484">
        <v>0.87180000000000002</v>
      </c>
      <c r="M484">
        <v>5.0163345846</v>
      </c>
      <c r="N484">
        <v>28.362302067600002</v>
      </c>
      <c r="O484">
        <v>10.37342664</v>
      </c>
      <c r="P484">
        <v>4.7286000000000001</v>
      </c>
      <c r="Q484">
        <v>28.819800000000001</v>
      </c>
      <c r="R484">
        <v>73.432201851000002</v>
      </c>
      <c r="S484">
        <v>898.81148795872605</v>
      </c>
    </row>
    <row r="485" spans="1:19" ht="14.5" x14ac:dyDescent="0.35">
      <c r="A485" t="s">
        <v>662</v>
      </c>
      <c r="B485">
        <v>780.47596599999997</v>
      </c>
      <c r="C485">
        <v>170.07727</v>
      </c>
      <c r="D485">
        <v>0</v>
      </c>
      <c r="E485">
        <v>13</v>
      </c>
      <c r="F485">
        <v>84.447511000000006</v>
      </c>
      <c r="G485">
        <v>4</v>
      </c>
      <c r="H485">
        <v>1</v>
      </c>
      <c r="I485">
        <v>11.221506</v>
      </c>
      <c r="J485">
        <v>14</v>
      </c>
      <c r="K485">
        <v>8.6127562479392505</v>
      </c>
      <c r="L485">
        <v>0</v>
      </c>
      <c r="M485">
        <v>3.7778</v>
      </c>
      <c r="N485">
        <v>62.271594611400097</v>
      </c>
      <c r="O485">
        <v>7.0864000000000003</v>
      </c>
      <c r="P485">
        <v>2.3643000000000001</v>
      </c>
      <c r="Q485">
        <v>35.933506513200001</v>
      </c>
      <c r="R485">
        <v>66.087000000000003</v>
      </c>
      <c r="S485">
        <v>966.60932337253905</v>
      </c>
    </row>
    <row r="486" spans="1:19" ht="14.5" x14ac:dyDescent="0.35">
      <c r="A486" t="s">
        <v>664</v>
      </c>
      <c r="B486">
        <v>447.86206399999998</v>
      </c>
      <c r="C486">
        <v>92.766677999999999</v>
      </c>
      <c r="D486">
        <v>1.265706</v>
      </c>
      <c r="E486">
        <v>9</v>
      </c>
      <c r="F486">
        <v>60.714454000000003</v>
      </c>
      <c r="G486">
        <v>1.6948510000000001</v>
      </c>
      <c r="H486">
        <v>0</v>
      </c>
      <c r="I486">
        <v>6</v>
      </c>
      <c r="J486">
        <v>4</v>
      </c>
      <c r="K486">
        <v>4.2899982823282699</v>
      </c>
      <c r="L486">
        <v>0.36781416360000002</v>
      </c>
      <c r="M486">
        <v>2.6154000000000002</v>
      </c>
      <c r="N486">
        <v>44.770838379600001</v>
      </c>
      <c r="O486">
        <v>3.0025980315999998</v>
      </c>
      <c r="P486">
        <v>0</v>
      </c>
      <c r="Q486">
        <v>19.213200000000001</v>
      </c>
      <c r="R486">
        <v>18.882000000000001</v>
      </c>
      <c r="S486">
        <v>541.00391285712794</v>
      </c>
    </row>
    <row r="487" spans="1:19" ht="14.5" x14ac:dyDescent="0.35">
      <c r="A487" t="s">
        <v>665</v>
      </c>
      <c r="B487">
        <v>354.902759</v>
      </c>
      <c r="C487">
        <v>34.777419000000002</v>
      </c>
      <c r="D487">
        <v>0</v>
      </c>
      <c r="E487">
        <v>8</v>
      </c>
      <c r="F487">
        <v>31.466605999999999</v>
      </c>
      <c r="G487">
        <v>2</v>
      </c>
      <c r="H487">
        <v>0</v>
      </c>
      <c r="I487">
        <v>1</v>
      </c>
      <c r="J487">
        <v>0</v>
      </c>
      <c r="K487">
        <v>0.75275253832366396</v>
      </c>
      <c r="L487">
        <v>0</v>
      </c>
      <c r="M487">
        <v>2.3248000000000002</v>
      </c>
      <c r="N487">
        <v>23.203475264400002</v>
      </c>
      <c r="O487">
        <v>3.5432000000000001</v>
      </c>
      <c r="P487">
        <v>0</v>
      </c>
      <c r="Q487">
        <v>3.2021999999999999</v>
      </c>
      <c r="R487">
        <v>0</v>
      </c>
      <c r="S487">
        <v>387.92918680272402</v>
      </c>
    </row>
    <row r="488" spans="1:19" ht="14.5" x14ac:dyDescent="0.35">
      <c r="A488" t="s">
        <v>666</v>
      </c>
      <c r="B488">
        <v>595.11654799999997</v>
      </c>
      <c r="C488">
        <v>41.483708999999998</v>
      </c>
      <c r="D488">
        <v>0</v>
      </c>
      <c r="E488">
        <v>13</v>
      </c>
      <c r="F488">
        <v>40.995793999999997</v>
      </c>
      <c r="G488">
        <v>0</v>
      </c>
      <c r="H488">
        <v>1</v>
      </c>
      <c r="I488">
        <v>4</v>
      </c>
      <c r="J488">
        <v>2</v>
      </c>
      <c r="K488">
        <v>0.65081474303535003</v>
      </c>
      <c r="L488">
        <v>0</v>
      </c>
      <c r="M488">
        <v>3.7778</v>
      </c>
      <c r="N488">
        <v>30.2302984956</v>
      </c>
      <c r="O488">
        <v>0</v>
      </c>
      <c r="P488">
        <v>2.3643000000000001</v>
      </c>
      <c r="Q488">
        <v>12.8088</v>
      </c>
      <c r="R488">
        <v>9.4410000000000007</v>
      </c>
      <c r="S488">
        <v>654.389561238635</v>
      </c>
    </row>
    <row r="489" spans="1:19" ht="14.5" x14ac:dyDescent="0.35">
      <c r="A489" t="s">
        <v>667</v>
      </c>
      <c r="B489">
        <v>642.94233999999994</v>
      </c>
      <c r="C489">
        <v>210.39372700000001</v>
      </c>
      <c r="D489">
        <v>16.649895999999998</v>
      </c>
      <c r="E489">
        <v>18.631540999999999</v>
      </c>
      <c r="F489">
        <v>73.238264000000001</v>
      </c>
      <c r="G489">
        <v>7.8936169999999999</v>
      </c>
      <c r="H489">
        <v>1</v>
      </c>
      <c r="I489">
        <v>10</v>
      </c>
      <c r="J489">
        <v>6.9822699999999998</v>
      </c>
      <c r="K489">
        <v>15.4074077863183</v>
      </c>
      <c r="L489">
        <v>4.8384597775999998</v>
      </c>
      <c r="M489">
        <v>5.4143258145999997</v>
      </c>
      <c r="N489">
        <v>54.005895873600103</v>
      </c>
      <c r="O489">
        <v>13.984331877200001</v>
      </c>
      <c r="P489">
        <v>2.3643000000000001</v>
      </c>
      <c r="Q489">
        <v>32.021999999999998</v>
      </c>
      <c r="R489">
        <v>32.959805535000001</v>
      </c>
      <c r="S489">
        <v>803.93886666431797</v>
      </c>
    </row>
    <row r="490" spans="1:19" ht="14.5" x14ac:dyDescent="0.35">
      <c r="A490" t="s">
        <v>668</v>
      </c>
      <c r="B490">
        <v>516.49019699999997</v>
      </c>
      <c r="C490">
        <v>41.523425000000003</v>
      </c>
      <c r="D490">
        <v>0</v>
      </c>
      <c r="E490">
        <v>14</v>
      </c>
      <c r="F490">
        <v>41.163851000000001</v>
      </c>
      <c r="G490">
        <v>1</v>
      </c>
      <c r="H490">
        <v>0</v>
      </c>
      <c r="I490">
        <v>3.766473</v>
      </c>
      <c r="J490">
        <v>5.4159829999999998</v>
      </c>
      <c r="K490">
        <v>0.73403128746048796</v>
      </c>
      <c r="L490">
        <v>0</v>
      </c>
      <c r="M490">
        <v>4.0683999999999996</v>
      </c>
      <c r="N490">
        <v>30.354223727400001</v>
      </c>
      <c r="O490">
        <v>1.7716000000000001</v>
      </c>
      <c r="P490">
        <v>0</v>
      </c>
      <c r="Q490">
        <v>12.060999840599999</v>
      </c>
      <c r="R490">
        <v>25.566147751500001</v>
      </c>
      <c r="S490">
        <v>591.04559960696099</v>
      </c>
    </row>
    <row r="491" spans="1:19" ht="14.5" x14ac:dyDescent="0.35">
      <c r="A491" t="s">
        <v>669</v>
      </c>
      <c r="B491">
        <v>1452.928242</v>
      </c>
      <c r="C491">
        <v>185.789604</v>
      </c>
      <c r="D491">
        <v>3</v>
      </c>
      <c r="E491">
        <v>26.624628999999999</v>
      </c>
      <c r="F491">
        <v>176.44457700000001</v>
      </c>
      <c r="G491">
        <v>11.933603</v>
      </c>
      <c r="H491">
        <v>1</v>
      </c>
      <c r="I491">
        <v>16</v>
      </c>
      <c r="J491">
        <v>19.229948</v>
      </c>
      <c r="K491">
        <v>5.39743392300631</v>
      </c>
      <c r="L491">
        <v>0.87180000000000002</v>
      </c>
      <c r="M491">
        <v>7.7371171874000098</v>
      </c>
      <c r="N491">
        <v>130.1102310798</v>
      </c>
      <c r="O491">
        <v>21.141571074800002</v>
      </c>
      <c r="P491">
        <v>2.3643000000000001</v>
      </c>
      <c r="Q491">
        <v>51.235199999999999</v>
      </c>
      <c r="R491">
        <v>90.774969533999993</v>
      </c>
      <c r="S491">
        <v>1762.56086479901</v>
      </c>
    </row>
    <row r="492" spans="1:19" ht="14.5" x14ac:dyDescent="0.35">
      <c r="A492" t="s">
        <v>670</v>
      </c>
      <c r="B492">
        <v>475.017698</v>
      </c>
      <c r="C492">
        <v>40.714013999999999</v>
      </c>
      <c r="D492">
        <v>0</v>
      </c>
      <c r="E492">
        <v>5</v>
      </c>
      <c r="F492">
        <v>48.151812999999997</v>
      </c>
      <c r="G492">
        <v>4</v>
      </c>
      <c r="H492">
        <v>0</v>
      </c>
      <c r="I492">
        <v>5</v>
      </c>
      <c r="J492">
        <v>5.5186849999999996</v>
      </c>
      <c r="K492">
        <v>0.795612741212122</v>
      </c>
      <c r="L492">
        <v>0</v>
      </c>
      <c r="M492">
        <v>1.4530000000000001</v>
      </c>
      <c r="N492">
        <v>35.507146906199999</v>
      </c>
      <c r="O492">
        <v>7.0864000000000003</v>
      </c>
      <c r="P492">
        <v>0</v>
      </c>
      <c r="Q492">
        <v>16.010999999999999</v>
      </c>
      <c r="R492">
        <v>26.050952542499999</v>
      </c>
      <c r="S492">
        <v>561.92181018991198</v>
      </c>
    </row>
    <row r="493" spans="1:19" ht="14.5" x14ac:dyDescent="0.35">
      <c r="A493" t="s">
        <v>671</v>
      </c>
      <c r="B493">
        <v>509.90305999999998</v>
      </c>
      <c r="C493">
        <v>70.019856000000004</v>
      </c>
      <c r="D493">
        <v>4.5317920000000003</v>
      </c>
      <c r="E493">
        <v>5.6700439999999999</v>
      </c>
      <c r="F493">
        <v>61.535654000000001</v>
      </c>
      <c r="G493">
        <v>0</v>
      </c>
      <c r="H493">
        <v>1</v>
      </c>
      <c r="I493">
        <v>3</v>
      </c>
      <c r="J493">
        <v>4.457039</v>
      </c>
      <c r="K493">
        <v>2.1234453731816099</v>
      </c>
      <c r="L493">
        <v>1.3169387552</v>
      </c>
      <c r="M493">
        <v>1.6477147863999999</v>
      </c>
      <c r="N493">
        <v>45.376391259599998</v>
      </c>
      <c r="O493">
        <v>0</v>
      </c>
      <c r="P493">
        <v>2.3643000000000001</v>
      </c>
      <c r="Q493">
        <v>9.6066000000000003</v>
      </c>
      <c r="R493">
        <v>21.039452599499999</v>
      </c>
      <c r="S493">
        <v>593.37790277388206</v>
      </c>
    </row>
    <row r="494" spans="1:19" ht="14.5" x14ac:dyDescent="0.35">
      <c r="A494" t="s">
        <v>672</v>
      </c>
      <c r="B494">
        <v>1583.24207</v>
      </c>
      <c r="C494">
        <v>347.823305</v>
      </c>
      <c r="D494">
        <v>0</v>
      </c>
      <c r="E494">
        <v>52.970148999999999</v>
      </c>
      <c r="F494">
        <v>203.43016</v>
      </c>
      <c r="G494">
        <v>19.188179000000002</v>
      </c>
      <c r="H494">
        <v>7.2868000000000002E-2</v>
      </c>
      <c r="I494">
        <v>11.867044999999999</v>
      </c>
      <c r="J494">
        <v>23.861151</v>
      </c>
      <c r="K494">
        <v>17.427071271962301</v>
      </c>
      <c r="L494">
        <v>0</v>
      </c>
      <c r="M494">
        <v>15.393125299399999</v>
      </c>
      <c r="N494">
        <v>150.009399984</v>
      </c>
      <c r="O494">
        <v>33.993777916399999</v>
      </c>
      <c r="P494">
        <v>0.17228181240000001</v>
      </c>
      <c r="Q494">
        <v>38.000651499</v>
      </c>
      <c r="R494">
        <v>112.6365632955</v>
      </c>
      <c r="S494">
        <v>1950.87494107866</v>
      </c>
    </row>
    <row r="495" spans="1:19" ht="14.5" x14ac:dyDescent="0.35">
      <c r="A495" t="s">
        <v>673</v>
      </c>
      <c r="B495">
        <v>922.35915199999999</v>
      </c>
      <c r="C495">
        <v>232.21141299999999</v>
      </c>
      <c r="D495">
        <v>0</v>
      </c>
      <c r="E495">
        <v>16.072067000000001</v>
      </c>
      <c r="F495">
        <v>84.128591</v>
      </c>
      <c r="G495">
        <v>1</v>
      </c>
      <c r="H495">
        <v>2</v>
      </c>
      <c r="I495">
        <v>3.1312730000000002</v>
      </c>
      <c r="J495">
        <v>11.120748000000001</v>
      </c>
      <c r="K495">
        <v>12.883699251208601</v>
      </c>
      <c r="L495">
        <v>0</v>
      </c>
      <c r="M495">
        <v>4.6705426701999997</v>
      </c>
      <c r="N495">
        <v>62.036423003400003</v>
      </c>
      <c r="O495">
        <v>1.7716000000000001</v>
      </c>
      <c r="P495">
        <v>4.7286000000000001</v>
      </c>
      <c r="Q495">
        <v>10.0269624006</v>
      </c>
      <c r="R495">
        <v>52.495490934000003</v>
      </c>
      <c r="S495">
        <v>1070.9724702594101</v>
      </c>
    </row>
    <row r="496" spans="1:19" ht="14.5" x14ac:dyDescent="0.35">
      <c r="A496" t="s">
        <v>674</v>
      </c>
      <c r="B496">
        <v>2272.1974059999998</v>
      </c>
      <c r="C496">
        <v>470.80364300000002</v>
      </c>
      <c r="D496">
        <v>9.6121990000000004</v>
      </c>
      <c r="E496">
        <v>32.092180999999997</v>
      </c>
      <c r="F496">
        <v>231.700796</v>
      </c>
      <c r="G496">
        <v>6</v>
      </c>
      <c r="H496">
        <v>3</v>
      </c>
      <c r="I496">
        <v>20.563414999999999</v>
      </c>
      <c r="J496">
        <v>46.865901000000001</v>
      </c>
      <c r="K496">
        <v>21.9891460264503</v>
      </c>
      <c r="L496">
        <v>2.7933050293999999</v>
      </c>
      <c r="M496">
        <v>9.3259877985999999</v>
      </c>
      <c r="N496">
        <v>170.85616697040001</v>
      </c>
      <c r="O496">
        <v>10.6296</v>
      </c>
      <c r="P496">
        <v>7.0929000000000002</v>
      </c>
      <c r="Q496">
        <v>65.848167513000007</v>
      </c>
      <c r="R496">
        <v>221.2304856705</v>
      </c>
      <c r="S496">
        <v>2781.9631650083502</v>
      </c>
    </row>
    <row r="497" spans="1:19" ht="14.5" x14ac:dyDescent="0.35">
      <c r="A497" t="s">
        <v>675</v>
      </c>
      <c r="B497">
        <v>433.59041200000001</v>
      </c>
      <c r="C497">
        <v>92.519808999999995</v>
      </c>
      <c r="D497">
        <v>0</v>
      </c>
      <c r="E497">
        <v>10.909694999999999</v>
      </c>
      <c r="F497">
        <v>33.113531999999999</v>
      </c>
      <c r="G497">
        <v>5.1632290000000003</v>
      </c>
      <c r="H497">
        <v>0.44305800000000001</v>
      </c>
      <c r="I497">
        <v>0</v>
      </c>
      <c r="J497">
        <v>5.6528590000000003</v>
      </c>
      <c r="K497">
        <v>4.3620827777762798</v>
      </c>
      <c r="L497">
        <v>0</v>
      </c>
      <c r="M497">
        <v>3.1703573669999998</v>
      </c>
      <c r="N497">
        <v>24.417918496799999</v>
      </c>
      <c r="O497">
        <v>9.1471764964000002</v>
      </c>
      <c r="P497">
        <v>1.0475220294000001</v>
      </c>
      <c r="Q497">
        <v>0</v>
      </c>
      <c r="R497">
        <v>26.684320909499998</v>
      </c>
      <c r="S497">
        <v>502.41979007687701</v>
      </c>
    </row>
    <row r="498" spans="1:19" ht="14.5" x14ac:dyDescent="0.35">
      <c r="A498" t="s">
        <v>676</v>
      </c>
      <c r="B498">
        <v>2775.857301</v>
      </c>
      <c r="C498">
        <v>1352.3594419999999</v>
      </c>
      <c r="D498">
        <v>3</v>
      </c>
      <c r="E498">
        <v>75.433207999999993</v>
      </c>
      <c r="F498">
        <v>277.45844099999999</v>
      </c>
      <c r="G498">
        <v>37.007443000000002</v>
      </c>
      <c r="H498">
        <v>4.9336270000000004</v>
      </c>
      <c r="I498">
        <v>41.800303</v>
      </c>
      <c r="J498">
        <v>49.331543000000003</v>
      </c>
      <c r="K498">
        <v>149.892353095722</v>
      </c>
      <c r="L498">
        <v>0.87180000000000002</v>
      </c>
      <c r="M498">
        <v>21.920890244799999</v>
      </c>
      <c r="N498">
        <v>204.59785439340001</v>
      </c>
      <c r="O498">
        <v>65.562386018799998</v>
      </c>
      <c r="P498">
        <v>11.6645743161</v>
      </c>
      <c r="Q498">
        <v>133.8529302666</v>
      </c>
      <c r="R498">
        <v>232.8695487315</v>
      </c>
      <c r="S498">
        <v>3597.0896380669301</v>
      </c>
    </row>
    <row r="499" spans="1:19" ht="14.5" x14ac:dyDescent="0.35">
      <c r="A499" t="s">
        <v>677</v>
      </c>
      <c r="B499">
        <v>673.63924199999997</v>
      </c>
      <c r="C499">
        <v>345.56480499999998</v>
      </c>
      <c r="D499">
        <v>0</v>
      </c>
      <c r="E499">
        <v>23.070829</v>
      </c>
      <c r="F499">
        <v>62.030231000000001</v>
      </c>
      <c r="G499">
        <v>5.4680590000000002</v>
      </c>
      <c r="H499">
        <v>2</v>
      </c>
      <c r="I499">
        <v>5.7261699999999998</v>
      </c>
      <c r="J499">
        <v>7</v>
      </c>
      <c r="K499">
        <v>39.765286102811601</v>
      </c>
      <c r="L499">
        <v>0</v>
      </c>
      <c r="M499">
        <v>6.7043829074000003</v>
      </c>
      <c r="N499">
        <v>45.741092339399998</v>
      </c>
      <c r="O499">
        <v>9.6872133244</v>
      </c>
      <c r="P499">
        <v>4.7286000000000001</v>
      </c>
      <c r="Q499">
        <v>18.336341573999999</v>
      </c>
      <c r="R499">
        <v>33.043500000000002</v>
      </c>
      <c r="S499">
        <v>831.64565824801105</v>
      </c>
    </row>
    <row r="500" spans="1:19" ht="14.5" x14ac:dyDescent="0.35">
      <c r="A500" t="s">
        <v>678</v>
      </c>
      <c r="B500">
        <v>1927.1675310000001</v>
      </c>
      <c r="C500">
        <v>551.022784</v>
      </c>
      <c r="D500">
        <v>14</v>
      </c>
      <c r="E500">
        <v>36.507666999999998</v>
      </c>
      <c r="F500">
        <v>140.12358699999999</v>
      </c>
      <c r="G500">
        <v>10.255337000000001</v>
      </c>
      <c r="H500">
        <v>5</v>
      </c>
      <c r="I500">
        <v>11</v>
      </c>
      <c r="J500">
        <v>21.543102000000001</v>
      </c>
      <c r="K500">
        <v>34.956723942493099</v>
      </c>
      <c r="L500">
        <v>4.0683999999999996</v>
      </c>
      <c r="M500">
        <v>10.609128030200001</v>
      </c>
      <c r="N500">
        <v>103.3271330538</v>
      </c>
      <c r="O500">
        <v>18.168355029200001</v>
      </c>
      <c r="P500">
        <v>11.8215</v>
      </c>
      <c r="Q500">
        <v>35.224200000000003</v>
      </c>
      <c r="R500">
        <v>101.694212991</v>
      </c>
      <c r="S500">
        <v>2247.0371840466901</v>
      </c>
    </row>
    <row r="501" spans="1:19" ht="14.5" x14ac:dyDescent="0.35">
      <c r="A501" t="s">
        <v>679</v>
      </c>
      <c r="B501">
        <v>1115.2936279999999</v>
      </c>
      <c r="C501">
        <v>363.92990900000001</v>
      </c>
      <c r="D501">
        <v>0</v>
      </c>
      <c r="E501">
        <v>35.242457000000002</v>
      </c>
      <c r="F501">
        <v>98.670067000000003</v>
      </c>
      <c r="G501">
        <v>3</v>
      </c>
      <c r="H501">
        <v>2.9750079999999999</v>
      </c>
      <c r="I501">
        <v>1.8947970000000001</v>
      </c>
      <c r="J501">
        <v>6.7427999999999999</v>
      </c>
      <c r="K501">
        <v>25.8808831342077</v>
      </c>
      <c r="L501">
        <v>0</v>
      </c>
      <c r="M501">
        <v>10.2414580042</v>
      </c>
      <c r="N501">
        <v>72.759307405800001</v>
      </c>
      <c r="O501">
        <v>5.3148</v>
      </c>
      <c r="P501">
        <v>7.0338114143999997</v>
      </c>
      <c r="Q501">
        <v>6.0675189533999996</v>
      </c>
      <c r="R501">
        <v>31.829387400000002</v>
      </c>
      <c r="S501">
        <v>1274.42079431201</v>
      </c>
    </row>
    <row r="502" spans="1:19" ht="14.5" x14ac:dyDescent="0.35">
      <c r="A502" t="s">
        <v>680</v>
      </c>
      <c r="B502">
        <v>1014.439114</v>
      </c>
      <c r="C502">
        <v>965.14406800000097</v>
      </c>
      <c r="D502">
        <v>0</v>
      </c>
      <c r="E502">
        <v>30.952766</v>
      </c>
      <c r="F502">
        <v>98.215525</v>
      </c>
      <c r="G502">
        <v>7.17</v>
      </c>
      <c r="H502">
        <v>1.83</v>
      </c>
      <c r="I502">
        <v>13</v>
      </c>
      <c r="J502">
        <v>17.510045999999999</v>
      </c>
      <c r="K502">
        <v>204.674029607753</v>
      </c>
      <c r="L502">
        <v>0</v>
      </c>
      <c r="M502">
        <v>8.9948737996000006</v>
      </c>
      <c r="N502">
        <v>72.424128135000004</v>
      </c>
      <c r="O502">
        <v>12.702372</v>
      </c>
      <c r="P502">
        <v>4.3266689999999999</v>
      </c>
      <c r="Q502">
        <v>41.628599999999999</v>
      </c>
      <c r="R502">
        <v>82.656172143000006</v>
      </c>
      <c r="S502">
        <v>1441.8459586853501</v>
      </c>
    </row>
    <row r="503" spans="1:19" ht="14.5" x14ac:dyDescent="0.35">
      <c r="A503" t="s">
        <v>681</v>
      </c>
      <c r="B503">
        <v>786.85109899999998</v>
      </c>
      <c r="C503">
        <v>656.34492499999999</v>
      </c>
      <c r="D503">
        <v>1</v>
      </c>
      <c r="E503">
        <v>28.820312999999999</v>
      </c>
      <c r="F503">
        <v>47.424126000000001</v>
      </c>
      <c r="G503">
        <v>3.0142280000000001</v>
      </c>
      <c r="H503">
        <v>0</v>
      </c>
      <c r="I503">
        <v>2.9712269999999998</v>
      </c>
      <c r="J503">
        <v>3.2786940000000002</v>
      </c>
      <c r="K503">
        <v>118.986515866969</v>
      </c>
      <c r="L503">
        <v>0.29060000000000002</v>
      </c>
      <c r="M503">
        <v>8.3751829578000105</v>
      </c>
      <c r="N503">
        <v>34.970550512400003</v>
      </c>
      <c r="O503">
        <v>5.3400063248</v>
      </c>
      <c r="P503">
        <v>0</v>
      </c>
      <c r="Q503">
        <v>9.5144630994000003</v>
      </c>
      <c r="R503">
        <v>15.477075027</v>
      </c>
      <c r="S503">
        <v>979.80549278836804</v>
      </c>
    </row>
    <row r="504" spans="1:19" ht="14.5" x14ac:dyDescent="0.35">
      <c r="A504" t="s">
        <v>682</v>
      </c>
      <c r="B504">
        <v>903.46949099999995</v>
      </c>
      <c r="C504">
        <v>442.594739</v>
      </c>
      <c r="D504">
        <v>0</v>
      </c>
      <c r="E504">
        <v>30.433046000000001</v>
      </c>
      <c r="F504">
        <v>88.200305</v>
      </c>
      <c r="G504">
        <v>4.4626250000000001</v>
      </c>
      <c r="H504">
        <v>2</v>
      </c>
      <c r="I504">
        <v>9.7729879999999998</v>
      </c>
      <c r="J504">
        <v>10.989973000000001</v>
      </c>
      <c r="K504">
        <v>48.738446084823998</v>
      </c>
      <c r="L504">
        <v>0</v>
      </c>
      <c r="M504">
        <v>8.8438431675999993</v>
      </c>
      <c r="N504">
        <v>65.038904907000003</v>
      </c>
      <c r="O504">
        <v>7.9059864500000003</v>
      </c>
      <c r="P504">
        <v>4.7286000000000001</v>
      </c>
      <c r="Q504">
        <v>31.295062173600002</v>
      </c>
      <c r="R504">
        <v>51.878167546500002</v>
      </c>
      <c r="S504">
        <v>1121.8985013295201</v>
      </c>
    </row>
    <row r="505" spans="1:19" ht="14.5" x14ac:dyDescent="0.35">
      <c r="A505" t="s">
        <v>683</v>
      </c>
      <c r="B505">
        <v>2017.0094939999899</v>
      </c>
      <c r="C505">
        <v>903.53798600000096</v>
      </c>
      <c r="D505">
        <v>3.3184809999999998</v>
      </c>
      <c r="E505">
        <v>28.038767</v>
      </c>
      <c r="F505">
        <v>159.46361099999999</v>
      </c>
      <c r="G505">
        <v>10.329219</v>
      </c>
      <c r="H505">
        <v>0.162136</v>
      </c>
      <c r="I505">
        <v>12.13719</v>
      </c>
      <c r="J505">
        <v>21.922841999999999</v>
      </c>
      <c r="K505">
        <v>89.374456239628799</v>
      </c>
      <c r="L505">
        <v>0.96435057859999995</v>
      </c>
      <c r="M505">
        <v>8.1480656901999993</v>
      </c>
      <c r="N505">
        <v>117.58846675140001</v>
      </c>
      <c r="O505">
        <v>18.299244380400001</v>
      </c>
      <c r="P505">
        <v>0.3833381448</v>
      </c>
      <c r="Q505">
        <v>38.865709817999999</v>
      </c>
      <c r="R505">
        <v>103.486775661</v>
      </c>
      <c r="S505">
        <v>2394.11990126402</v>
      </c>
    </row>
    <row r="506" spans="1:19" ht="14.5" x14ac:dyDescent="0.35">
      <c r="A506" t="s">
        <v>684</v>
      </c>
      <c r="B506">
        <v>1276.7875329999999</v>
      </c>
      <c r="C506">
        <v>561.50007400000004</v>
      </c>
      <c r="D506">
        <v>0</v>
      </c>
      <c r="E506">
        <v>24.747191999999998</v>
      </c>
      <c r="F506">
        <v>122.594904</v>
      </c>
      <c r="G506">
        <v>7.9681490000000004</v>
      </c>
      <c r="H506">
        <v>0</v>
      </c>
      <c r="I506">
        <v>11.798221</v>
      </c>
      <c r="J506">
        <v>19.413195000000002</v>
      </c>
      <c r="K506">
        <v>55.803014765367401</v>
      </c>
      <c r="L506">
        <v>0</v>
      </c>
      <c r="M506">
        <v>7.1915339952000004</v>
      </c>
      <c r="N506">
        <v>90.401482209599905</v>
      </c>
      <c r="O506">
        <v>14.1163727684</v>
      </c>
      <c r="P506">
        <v>0</v>
      </c>
      <c r="Q506">
        <v>37.780263286199997</v>
      </c>
      <c r="R506">
        <v>91.639986997500003</v>
      </c>
      <c r="S506">
        <v>1573.72018702226</v>
      </c>
    </row>
    <row r="507" spans="1:19" ht="14.5" x14ac:dyDescent="0.35">
      <c r="A507" t="s">
        <v>685</v>
      </c>
      <c r="B507">
        <v>991.11189899999897</v>
      </c>
      <c r="C507">
        <v>211.09987000000001</v>
      </c>
      <c r="D507">
        <v>1</v>
      </c>
      <c r="E507">
        <v>22.161764999999999</v>
      </c>
      <c r="F507">
        <v>78.118964000000005</v>
      </c>
      <c r="G507">
        <v>1.8522860000000001</v>
      </c>
      <c r="H507">
        <v>0</v>
      </c>
      <c r="I507">
        <v>1.335329</v>
      </c>
      <c r="J507">
        <v>7.483333</v>
      </c>
      <c r="K507">
        <v>9.7897287693725499</v>
      </c>
      <c r="L507">
        <v>0.29060000000000002</v>
      </c>
      <c r="M507">
        <v>6.4402089089999999</v>
      </c>
      <c r="N507">
        <v>57.604924053600001</v>
      </c>
      <c r="O507">
        <v>3.2815098776</v>
      </c>
      <c r="P507">
        <v>0</v>
      </c>
      <c r="Q507">
        <v>4.2759905238</v>
      </c>
      <c r="R507">
        <v>35.325073426499998</v>
      </c>
      <c r="S507">
        <v>1108.11993455987</v>
      </c>
    </row>
    <row r="508" spans="1:19" ht="14.5" x14ac:dyDescent="0.35">
      <c r="A508" t="s">
        <v>686</v>
      </c>
      <c r="B508">
        <v>899.22832100000005</v>
      </c>
      <c r="C508">
        <v>119.51338699999999</v>
      </c>
      <c r="D508">
        <v>2.49804</v>
      </c>
      <c r="E508">
        <v>25.496634</v>
      </c>
      <c r="F508">
        <v>64.942172999999997</v>
      </c>
      <c r="G508">
        <v>6.2440540000000002</v>
      </c>
      <c r="H508">
        <v>0</v>
      </c>
      <c r="I508">
        <v>4.5278830000000001</v>
      </c>
      <c r="J508">
        <v>17.777013</v>
      </c>
      <c r="K508">
        <v>3.55431597643422</v>
      </c>
      <c r="L508">
        <v>0.72593042399999996</v>
      </c>
      <c r="M508">
        <v>7.4093218403999996</v>
      </c>
      <c r="N508">
        <v>47.888358370200002</v>
      </c>
      <c r="O508">
        <v>11.0619660664</v>
      </c>
      <c r="P508">
        <v>0</v>
      </c>
      <c r="Q508">
        <v>14.4991869426</v>
      </c>
      <c r="R508">
        <v>83.916389866499998</v>
      </c>
      <c r="S508">
        <v>1068.2837904865301</v>
      </c>
    </row>
    <row r="509" spans="1:19" ht="14.5" x14ac:dyDescent="0.35">
      <c r="A509" t="s">
        <v>687</v>
      </c>
      <c r="B509">
        <v>792.66159100000095</v>
      </c>
      <c r="C509">
        <v>369.81686200000001</v>
      </c>
      <c r="D509">
        <v>0</v>
      </c>
      <c r="E509">
        <v>26.926351</v>
      </c>
      <c r="F509">
        <v>54.022050999999998</v>
      </c>
      <c r="G509">
        <v>2.8152759999999999</v>
      </c>
      <c r="H509">
        <v>1</v>
      </c>
      <c r="I509">
        <v>16.364961999999998</v>
      </c>
      <c r="J509">
        <v>9.6436829999999993</v>
      </c>
      <c r="K509">
        <v>39.0588703032086</v>
      </c>
      <c r="L509">
        <v>0</v>
      </c>
      <c r="M509">
        <v>7.82479760060001</v>
      </c>
      <c r="N509">
        <v>39.835860407399998</v>
      </c>
      <c r="O509">
        <v>4.9875429616</v>
      </c>
      <c r="P509">
        <v>2.3643000000000001</v>
      </c>
      <c r="Q509">
        <v>52.403881316400003</v>
      </c>
      <c r="R509">
        <v>45.523005601500003</v>
      </c>
      <c r="S509">
        <v>984.65984919071002</v>
      </c>
    </row>
    <row r="510" spans="1:19" ht="14.5" x14ac:dyDescent="0.35">
      <c r="A510" t="s">
        <v>688</v>
      </c>
      <c r="B510">
        <v>606.09820100000002</v>
      </c>
      <c r="C510">
        <v>332.090484</v>
      </c>
      <c r="D510">
        <v>0</v>
      </c>
      <c r="E510">
        <v>15.117953</v>
      </c>
      <c r="F510">
        <v>45.716099999999997</v>
      </c>
      <c r="G510">
        <v>5.0360379999999996</v>
      </c>
      <c r="H510">
        <v>0</v>
      </c>
      <c r="I510">
        <v>6</v>
      </c>
      <c r="J510">
        <v>6.4116580000000001</v>
      </c>
      <c r="K510">
        <v>40.157479026510799</v>
      </c>
      <c r="L510">
        <v>0</v>
      </c>
      <c r="M510">
        <v>4.3932771417999996</v>
      </c>
      <c r="N510">
        <v>33.71105214</v>
      </c>
      <c r="O510">
        <v>8.9218449207999999</v>
      </c>
      <c r="P510">
        <v>0</v>
      </c>
      <c r="Q510">
        <v>19.213200000000001</v>
      </c>
      <c r="R510">
        <v>30.266231589</v>
      </c>
      <c r="S510">
        <v>742.76128581811099</v>
      </c>
    </row>
    <row r="511" spans="1:19" ht="14.5" x14ac:dyDescent="0.35">
      <c r="A511" t="s">
        <v>689</v>
      </c>
      <c r="B511">
        <v>522.93671500000005</v>
      </c>
      <c r="C511">
        <v>251.10291799999999</v>
      </c>
      <c r="D511">
        <v>0</v>
      </c>
      <c r="E511">
        <v>15.808989</v>
      </c>
      <c r="F511">
        <v>38.969774999999998</v>
      </c>
      <c r="G511">
        <v>4.8756180000000002</v>
      </c>
      <c r="H511">
        <v>2.4213490000000002</v>
      </c>
      <c r="I511">
        <v>4.117191</v>
      </c>
      <c r="J511">
        <v>5.3194379999999999</v>
      </c>
      <c r="K511">
        <v>27.032527149076301</v>
      </c>
      <c r="L511">
        <v>0</v>
      </c>
      <c r="M511">
        <v>4.5940922033999998</v>
      </c>
      <c r="N511">
        <v>28.736312085000002</v>
      </c>
      <c r="O511">
        <v>8.6376448488000008</v>
      </c>
      <c r="P511">
        <v>5.7247954407000003</v>
      </c>
      <c r="Q511">
        <v>13.184069020200001</v>
      </c>
      <c r="R511">
        <v>25.110407079000002</v>
      </c>
      <c r="S511">
        <v>635.95656282617699</v>
      </c>
    </row>
    <row r="512" spans="1:19" ht="14.5" x14ac:dyDescent="0.35">
      <c r="A512" t="s">
        <v>690</v>
      </c>
      <c r="B512">
        <v>1219.079142</v>
      </c>
      <c r="C512">
        <v>505.68755099999998</v>
      </c>
      <c r="D512">
        <v>0</v>
      </c>
      <c r="E512">
        <v>21.008115</v>
      </c>
      <c r="F512">
        <v>144.54446999999999</v>
      </c>
      <c r="G512">
        <v>25.913440000000001</v>
      </c>
      <c r="H512">
        <v>0</v>
      </c>
      <c r="I512">
        <v>21.999158000000001</v>
      </c>
      <c r="J512">
        <v>15.784829</v>
      </c>
      <c r="K512">
        <v>48.814245169462801</v>
      </c>
      <c r="L512">
        <v>0</v>
      </c>
      <c r="M512">
        <v>6.1049582190000002</v>
      </c>
      <c r="N512">
        <v>106.58709217800001</v>
      </c>
      <c r="O512">
        <v>45.908250303999999</v>
      </c>
      <c r="P512">
        <v>0</v>
      </c>
      <c r="Q512">
        <v>70.445703747600007</v>
      </c>
      <c r="R512">
        <v>74.512285294500003</v>
      </c>
      <c r="S512">
        <v>1571.4516769125601</v>
      </c>
    </row>
    <row r="513" spans="1:19" ht="14.5" x14ac:dyDescent="0.35">
      <c r="A513" t="s">
        <v>691</v>
      </c>
      <c r="B513">
        <v>1219.1957600000001</v>
      </c>
      <c r="C513">
        <v>898.54814200000101</v>
      </c>
      <c r="D513">
        <v>0</v>
      </c>
      <c r="E513">
        <v>36.653778000000003</v>
      </c>
      <c r="F513">
        <v>125.794684</v>
      </c>
      <c r="G513">
        <v>10.067256</v>
      </c>
      <c r="H513">
        <v>0.72</v>
      </c>
      <c r="I513">
        <v>16.903767999999999</v>
      </c>
      <c r="J513">
        <v>25.408169000000001</v>
      </c>
      <c r="K513">
        <v>149.891455867264</v>
      </c>
      <c r="L513">
        <v>0</v>
      </c>
      <c r="M513">
        <v>10.6515878868</v>
      </c>
      <c r="N513">
        <v>92.760999981599895</v>
      </c>
      <c r="O513">
        <v>17.835150729599999</v>
      </c>
      <c r="P513">
        <v>1.702296</v>
      </c>
      <c r="Q513">
        <v>54.1292458896</v>
      </c>
      <c r="R513">
        <v>119.9392617645</v>
      </c>
      <c r="S513">
        <v>1666.10575811936</v>
      </c>
    </row>
    <row r="514" spans="1:19" ht="14.5" x14ac:dyDescent="0.35">
      <c r="A514" t="s">
        <v>692</v>
      </c>
      <c r="B514">
        <v>985.80156400000101</v>
      </c>
      <c r="C514">
        <v>346.75989499999997</v>
      </c>
      <c r="D514">
        <v>0</v>
      </c>
      <c r="E514">
        <v>29.765048</v>
      </c>
      <c r="F514">
        <v>61.069011000000003</v>
      </c>
      <c r="G514">
        <v>9.8108299999999993</v>
      </c>
      <c r="H514">
        <v>0</v>
      </c>
      <c r="I514">
        <v>17.573250999999999</v>
      </c>
      <c r="J514">
        <v>10.399703000000001</v>
      </c>
      <c r="K514">
        <v>27.810376554517699</v>
      </c>
      <c r="L514">
        <v>0</v>
      </c>
      <c r="M514">
        <v>8.6497229487999991</v>
      </c>
      <c r="N514">
        <v>45.0322887114</v>
      </c>
      <c r="O514">
        <v>17.380866428000001</v>
      </c>
      <c r="P514">
        <v>0</v>
      </c>
      <c r="Q514">
        <v>56.273064352200002</v>
      </c>
      <c r="R514">
        <v>49.091798011500003</v>
      </c>
      <c r="S514">
        <v>1190.0396810064201</v>
      </c>
    </row>
    <row r="515" spans="1:19" ht="14.5" x14ac:dyDescent="0.35">
      <c r="A515" t="s">
        <v>693</v>
      </c>
      <c r="B515">
        <v>1239.0529979999999</v>
      </c>
      <c r="C515">
        <v>992.275368000002</v>
      </c>
      <c r="D515">
        <v>2</v>
      </c>
      <c r="E515">
        <v>31.040789</v>
      </c>
      <c r="F515">
        <v>115.04100200000001</v>
      </c>
      <c r="G515">
        <v>18.942132000000001</v>
      </c>
      <c r="H515">
        <v>1</v>
      </c>
      <c r="I515">
        <v>26.329231</v>
      </c>
      <c r="J515">
        <v>29.996791000000002</v>
      </c>
      <c r="K515">
        <v>182.15982454094299</v>
      </c>
      <c r="L515">
        <v>0.58120000000000005</v>
      </c>
      <c r="M515">
        <v>9.0204532834000002</v>
      </c>
      <c r="N515">
        <v>84.831234874799904</v>
      </c>
      <c r="O515">
        <v>33.557881051199999</v>
      </c>
      <c r="P515">
        <v>2.3643000000000001</v>
      </c>
      <c r="Q515">
        <v>84.311463508200006</v>
      </c>
      <c r="R515">
        <v>141.59985191550001</v>
      </c>
      <c r="S515">
        <v>1777.4792071740401</v>
      </c>
    </row>
    <row r="516" spans="1:19" ht="14.5" x14ac:dyDescent="0.35">
      <c r="A516" t="s">
        <v>694</v>
      </c>
      <c r="B516">
        <v>1562.4587879999999</v>
      </c>
      <c r="C516">
        <v>451.25473599999998</v>
      </c>
      <c r="D516">
        <v>5</v>
      </c>
      <c r="E516">
        <v>20.475567000000002</v>
      </c>
      <c r="F516">
        <v>103.01286500000001</v>
      </c>
      <c r="G516">
        <v>14.736629000000001</v>
      </c>
      <c r="H516">
        <v>1</v>
      </c>
      <c r="I516">
        <v>13.401322</v>
      </c>
      <c r="J516">
        <v>19.392149</v>
      </c>
      <c r="K516">
        <v>29.418161028034501</v>
      </c>
      <c r="L516">
        <v>1.4530000000000001</v>
      </c>
      <c r="M516">
        <v>5.9501997702000002</v>
      </c>
      <c r="N516">
        <v>75.961686650999994</v>
      </c>
      <c r="O516">
        <v>26.107411936399998</v>
      </c>
      <c r="P516">
        <v>2.3643000000000001</v>
      </c>
      <c r="Q516">
        <v>42.913713308399998</v>
      </c>
      <c r="R516">
        <v>91.540639354500001</v>
      </c>
      <c r="S516">
        <v>1838.1679000485301</v>
      </c>
    </row>
    <row r="517" spans="1:19" ht="14.5" x14ac:dyDescent="0.35">
      <c r="A517" t="s">
        <v>695</v>
      </c>
      <c r="B517">
        <v>818.52101499999901</v>
      </c>
      <c r="C517">
        <v>211.08546799999999</v>
      </c>
      <c r="D517">
        <v>0</v>
      </c>
      <c r="E517">
        <v>25</v>
      </c>
      <c r="F517">
        <v>85.933154999999999</v>
      </c>
      <c r="G517">
        <v>2</v>
      </c>
      <c r="H517">
        <v>0</v>
      </c>
      <c r="I517">
        <v>1</v>
      </c>
      <c r="J517">
        <v>7</v>
      </c>
      <c r="K517">
        <v>11.743421869970501</v>
      </c>
      <c r="L517">
        <v>0</v>
      </c>
      <c r="M517">
        <v>7.2650000000000103</v>
      </c>
      <c r="N517">
        <v>63.367108497000103</v>
      </c>
      <c r="O517">
        <v>3.5432000000000001</v>
      </c>
      <c r="P517">
        <v>0</v>
      </c>
      <c r="Q517">
        <v>3.2021999999999999</v>
      </c>
      <c r="R517">
        <v>33.043500000000002</v>
      </c>
      <c r="S517">
        <v>940.68544536697004</v>
      </c>
    </row>
    <row r="518" spans="1:19" ht="14.5" x14ac:dyDescent="0.35">
      <c r="A518" t="s">
        <v>696</v>
      </c>
      <c r="B518">
        <v>740.71811499999797</v>
      </c>
      <c r="C518">
        <v>136.49759</v>
      </c>
      <c r="D518">
        <v>0.40143600000000002</v>
      </c>
      <c r="E518">
        <v>22.466946</v>
      </c>
      <c r="F518">
        <v>63.479959999999998</v>
      </c>
      <c r="G518">
        <v>4.5</v>
      </c>
      <c r="H518">
        <v>0</v>
      </c>
      <c r="I518">
        <v>2</v>
      </c>
      <c r="J518">
        <v>4.5</v>
      </c>
      <c r="K518">
        <v>5.5589931853742804</v>
      </c>
      <c r="L518">
        <v>0.1166573016</v>
      </c>
      <c r="M518">
        <v>6.5288945075999996</v>
      </c>
      <c r="N518">
        <v>46.810122503999999</v>
      </c>
      <c r="O518">
        <v>7.9722</v>
      </c>
      <c r="P518">
        <v>0</v>
      </c>
      <c r="Q518">
        <v>6.4043999999999999</v>
      </c>
      <c r="R518">
        <v>21.242249999999999</v>
      </c>
      <c r="S518">
        <v>835.35163249857305</v>
      </c>
    </row>
    <row r="519" spans="1:19" ht="14.5" x14ac:dyDescent="0.35">
      <c r="A519" t="s">
        <v>697</v>
      </c>
      <c r="B519">
        <v>382.717894</v>
      </c>
      <c r="C519">
        <v>58.666466</v>
      </c>
      <c r="D519">
        <v>0</v>
      </c>
      <c r="E519">
        <v>14.817698</v>
      </c>
      <c r="F519">
        <v>29.118725000000001</v>
      </c>
      <c r="G519">
        <v>0</v>
      </c>
      <c r="H519">
        <v>1</v>
      </c>
      <c r="I519">
        <v>1</v>
      </c>
      <c r="J519">
        <v>3</v>
      </c>
      <c r="K519">
        <v>1.9967105171261701</v>
      </c>
      <c r="L519">
        <v>0</v>
      </c>
      <c r="M519">
        <v>4.3060230388000003</v>
      </c>
      <c r="N519">
        <v>21.472147815</v>
      </c>
      <c r="O519">
        <v>0</v>
      </c>
      <c r="P519">
        <v>2.3643000000000001</v>
      </c>
      <c r="Q519">
        <v>3.2021999999999999</v>
      </c>
      <c r="R519">
        <v>14.1615</v>
      </c>
      <c r="S519">
        <v>430.22077537092702</v>
      </c>
    </row>
    <row r="520" spans="1:19" ht="14.5" x14ac:dyDescent="0.35">
      <c r="A520" t="s">
        <v>698</v>
      </c>
      <c r="B520">
        <v>687.93340000000001</v>
      </c>
      <c r="C520">
        <v>142.72448399999999</v>
      </c>
      <c r="D520">
        <v>0</v>
      </c>
      <c r="E520">
        <v>10</v>
      </c>
      <c r="F520">
        <v>66.056882999999999</v>
      </c>
      <c r="G520">
        <v>5.6893380000000002</v>
      </c>
      <c r="H520">
        <v>0</v>
      </c>
      <c r="I520">
        <v>2</v>
      </c>
      <c r="J520">
        <v>11.702757999999999</v>
      </c>
      <c r="K520">
        <v>6.7003128644033598</v>
      </c>
      <c r="L520">
        <v>0</v>
      </c>
      <c r="M520">
        <v>2.9060000000000001</v>
      </c>
      <c r="N520">
        <v>48.710345524200001</v>
      </c>
      <c r="O520">
        <v>10.079231200800001</v>
      </c>
      <c r="P520">
        <v>0</v>
      </c>
      <c r="Q520">
        <v>6.4043999999999999</v>
      </c>
      <c r="R520">
        <v>55.242869139</v>
      </c>
      <c r="S520">
        <v>817.97655872840301</v>
      </c>
    </row>
    <row r="521" spans="1:19" ht="14.5" x14ac:dyDescent="0.35">
      <c r="A521" t="s">
        <v>699</v>
      </c>
      <c r="B521">
        <v>1071.1949420000001</v>
      </c>
      <c r="C521">
        <v>77.303989000000001</v>
      </c>
      <c r="D521">
        <v>3.171481</v>
      </c>
      <c r="E521">
        <v>27</v>
      </c>
      <c r="F521">
        <v>74.162659000000005</v>
      </c>
      <c r="G521">
        <v>0</v>
      </c>
      <c r="H521">
        <v>0</v>
      </c>
      <c r="I521">
        <v>14</v>
      </c>
      <c r="J521">
        <v>8</v>
      </c>
      <c r="K521">
        <v>1.22880699124767</v>
      </c>
      <c r="L521">
        <v>0.92163237860000002</v>
      </c>
      <c r="M521">
        <v>7.8462000000000103</v>
      </c>
      <c r="N521">
        <v>54.687544746600103</v>
      </c>
      <c r="O521">
        <v>0</v>
      </c>
      <c r="P521">
        <v>0</v>
      </c>
      <c r="Q521">
        <v>44.830800000000004</v>
      </c>
      <c r="R521">
        <v>37.764000000000003</v>
      </c>
      <c r="S521">
        <v>1218.47392611645</v>
      </c>
    </row>
    <row r="522" spans="1:19" ht="14.5" x14ac:dyDescent="0.35">
      <c r="A522" t="s">
        <v>700</v>
      </c>
      <c r="B522">
        <v>628.18679299999997</v>
      </c>
      <c r="C522">
        <v>61.053603000000003</v>
      </c>
      <c r="D522">
        <v>1</v>
      </c>
      <c r="E522">
        <v>14</v>
      </c>
      <c r="F522">
        <v>24.231141999999998</v>
      </c>
      <c r="G522">
        <v>0</v>
      </c>
      <c r="H522">
        <v>0</v>
      </c>
      <c r="I522">
        <v>9</v>
      </c>
      <c r="J522">
        <v>7</v>
      </c>
      <c r="K522">
        <v>1.3157932498863401</v>
      </c>
      <c r="L522">
        <v>0.29060000000000002</v>
      </c>
      <c r="M522">
        <v>4.0683999999999996</v>
      </c>
      <c r="N522">
        <v>17.8680441108</v>
      </c>
      <c r="O522">
        <v>0</v>
      </c>
      <c r="P522">
        <v>0</v>
      </c>
      <c r="Q522">
        <v>28.819800000000001</v>
      </c>
      <c r="R522">
        <v>33.043500000000002</v>
      </c>
      <c r="S522">
        <v>713.59293036068595</v>
      </c>
    </row>
    <row r="523" spans="1:19" ht="14.5" x14ac:dyDescent="0.35">
      <c r="A523" t="s">
        <v>701</v>
      </c>
      <c r="B523">
        <v>551.60095699999999</v>
      </c>
      <c r="C523">
        <v>118.084649</v>
      </c>
      <c r="D523">
        <v>0</v>
      </c>
      <c r="E523">
        <v>19</v>
      </c>
      <c r="F523">
        <v>58.537815000000002</v>
      </c>
      <c r="G523">
        <v>0.88</v>
      </c>
      <c r="H523">
        <v>0</v>
      </c>
      <c r="I523">
        <v>1.940701</v>
      </c>
      <c r="J523">
        <v>5.0075820000000002</v>
      </c>
      <c r="K523">
        <v>5.5114039407546196</v>
      </c>
      <c r="L523">
        <v>0</v>
      </c>
      <c r="M523">
        <v>5.5213999999999999</v>
      </c>
      <c r="N523">
        <v>43.165784780999999</v>
      </c>
      <c r="O523">
        <v>1.5590079999999999</v>
      </c>
      <c r="P523">
        <v>0</v>
      </c>
      <c r="Q523">
        <v>6.2145127422000002</v>
      </c>
      <c r="R523">
        <v>23.638290830999999</v>
      </c>
      <c r="S523">
        <v>637.21135729495404</v>
      </c>
    </row>
    <row r="524" spans="1:19" ht="14.5" x14ac:dyDescent="0.35">
      <c r="A524" t="s">
        <v>702</v>
      </c>
      <c r="B524">
        <v>678.878746000001</v>
      </c>
      <c r="C524">
        <v>33.387805</v>
      </c>
      <c r="D524">
        <v>0</v>
      </c>
      <c r="E524">
        <v>14.908727000000001</v>
      </c>
      <c r="F524">
        <v>46.873683</v>
      </c>
      <c r="G524">
        <v>1</v>
      </c>
      <c r="H524">
        <v>0.815438</v>
      </c>
      <c r="I524">
        <v>4</v>
      </c>
      <c r="J524">
        <v>1.6934670000000001</v>
      </c>
      <c r="K524">
        <v>0.352564656740399</v>
      </c>
      <c r="L524">
        <v>0</v>
      </c>
      <c r="M524">
        <v>4.3324760661999999</v>
      </c>
      <c r="N524">
        <v>34.564653844200002</v>
      </c>
      <c r="O524">
        <v>1.7716000000000001</v>
      </c>
      <c r="P524">
        <v>1.9279400633999999</v>
      </c>
      <c r="Q524">
        <v>12.8088</v>
      </c>
      <c r="R524">
        <v>7.9940109735</v>
      </c>
      <c r="S524">
        <v>742.63079160404197</v>
      </c>
    </row>
    <row r="525" spans="1:19" ht="14.5" x14ac:dyDescent="0.35">
      <c r="A525" t="s">
        <v>703</v>
      </c>
      <c r="B525">
        <v>714.19101799999999</v>
      </c>
      <c r="C525">
        <v>158.30776299999999</v>
      </c>
      <c r="D525">
        <v>0</v>
      </c>
      <c r="E525">
        <v>29.747335</v>
      </c>
      <c r="F525">
        <v>67.091121999999999</v>
      </c>
      <c r="G525">
        <v>4.3586309999999999</v>
      </c>
      <c r="H525">
        <v>0</v>
      </c>
      <c r="I525">
        <v>5.2645920000000004</v>
      </c>
      <c r="J525">
        <v>5.9071170000000004</v>
      </c>
      <c r="K525">
        <v>7.6295272966540404</v>
      </c>
      <c r="L525">
        <v>0</v>
      </c>
      <c r="M525">
        <v>8.6445755510000009</v>
      </c>
      <c r="N525">
        <v>49.472993362799997</v>
      </c>
      <c r="O525">
        <v>7.7217506796000004</v>
      </c>
      <c r="P525">
        <v>0</v>
      </c>
      <c r="Q525">
        <v>16.858276502399999</v>
      </c>
      <c r="R525">
        <v>27.8845457985</v>
      </c>
      <c r="S525">
        <v>832.402687190954</v>
      </c>
    </row>
    <row r="526" spans="1:19" ht="14.5" x14ac:dyDescent="0.35">
      <c r="A526" t="s">
        <v>704</v>
      </c>
      <c r="B526">
        <v>501.26052600000003</v>
      </c>
      <c r="C526">
        <v>23.014866999999999</v>
      </c>
      <c r="D526">
        <v>0</v>
      </c>
      <c r="E526">
        <v>9</v>
      </c>
      <c r="F526">
        <v>50.632032000000002</v>
      </c>
      <c r="G526">
        <v>5.9373259999999997</v>
      </c>
      <c r="H526">
        <v>0</v>
      </c>
      <c r="I526">
        <v>4</v>
      </c>
      <c r="J526">
        <v>8.4932079999999992</v>
      </c>
      <c r="K526">
        <v>0.22688651417726199</v>
      </c>
      <c r="L526">
        <v>0</v>
      </c>
      <c r="M526">
        <v>2.6154000000000002</v>
      </c>
      <c r="N526">
        <v>37.336060396800001</v>
      </c>
      <c r="O526">
        <v>10.518566741600001</v>
      </c>
      <c r="P526">
        <v>0</v>
      </c>
      <c r="Q526">
        <v>12.8088</v>
      </c>
      <c r="R526">
        <v>40.092188364000002</v>
      </c>
      <c r="S526">
        <v>604.85842801657702</v>
      </c>
    </row>
    <row r="527" spans="1:19" ht="14.5" x14ac:dyDescent="0.35">
      <c r="A527" t="s">
        <v>705</v>
      </c>
      <c r="B527">
        <v>407.83815299999998</v>
      </c>
      <c r="C527">
        <v>12.260692000000001</v>
      </c>
      <c r="D527">
        <v>0</v>
      </c>
      <c r="E527">
        <v>7</v>
      </c>
      <c r="F527">
        <v>21.506104000000001</v>
      </c>
      <c r="G527">
        <v>0.99650700000000003</v>
      </c>
      <c r="H527">
        <v>0</v>
      </c>
      <c r="I527">
        <v>2</v>
      </c>
      <c r="J527">
        <v>3</v>
      </c>
      <c r="K527">
        <v>7.9140240066273196E-2</v>
      </c>
      <c r="L527">
        <v>0</v>
      </c>
      <c r="M527">
        <v>2.0341999999999998</v>
      </c>
      <c r="N527">
        <v>15.8586010896</v>
      </c>
      <c r="O527">
        <v>1.7654118012</v>
      </c>
      <c r="P527">
        <v>0</v>
      </c>
      <c r="Q527">
        <v>6.4043999999999999</v>
      </c>
      <c r="R527">
        <v>14.1615</v>
      </c>
      <c r="S527">
        <v>448.14140613086602</v>
      </c>
    </row>
    <row r="528" spans="1:19" ht="14.5" x14ac:dyDescent="0.35">
      <c r="A528" t="s">
        <v>706</v>
      </c>
      <c r="B528">
        <v>1862.78196</v>
      </c>
      <c r="C528">
        <v>1459.268366</v>
      </c>
      <c r="D528">
        <v>1.4072800000000001</v>
      </c>
      <c r="E528">
        <v>36.962991000000002</v>
      </c>
      <c r="F528">
        <v>198.762743</v>
      </c>
      <c r="G528">
        <v>17.342614000000001</v>
      </c>
      <c r="H528">
        <v>0</v>
      </c>
      <c r="I528">
        <v>12.356121999999999</v>
      </c>
      <c r="J528">
        <v>20.423839000000001</v>
      </c>
      <c r="K528">
        <v>252.324138092059</v>
      </c>
      <c r="L528">
        <v>0.40895556799999999</v>
      </c>
      <c r="M528">
        <v>10.7414451846</v>
      </c>
      <c r="N528">
        <v>146.5676466882</v>
      </c>
      <c r="O528">
        <v>30.724174962399999</v>
      </c>
      <c r="P528">
        <v>0</v>
      </c>
      <c r="Q528">
        <v>39.566773868399999</v>
      </c>
      <c r="R528">
        <v>96.410731999500001</v>
      </c>
      <c r="S528">
        <v>2439.5258263631599</v>
      </c>
    </row>
    <row r="529" spans="1:19" ht="14.5" x14ac:dyDescent="0.35">
      <c r="A529" t="s">
        <v>707</v>
      </c>
      <c r="B529">
        <v>1290.823617</v>
      </c>
      <c r="C529">
        <v>570.29320399999995</v>
      </c>
      <c r="D529">
        <v>3</v>
      </c>
      <c r="E529">
        <v>31.895349</v>
      </c>
      <c r="F529">
        <v>113.72093099999999</v>
      </c>
      <c r="G529">
        <v>6.5</v>
      </c>
      <c r="H529">
        <v>1</v>
      </c>
      <c r="I529">
        <v>7</v>
      </c>
      <c r="J529">
        <v>24</v>
      </c>
      <c r="K529">
        <v>56.2328064831948</v>
      </c>
      <c r="L529">
        <v>0.87180000000000002</v>
      </c>
      <c r="M529">
        <v>9.2687884193999999</v>
      </c>
      <c r="N529">
        <v>83.857814519399895</v>
      </c>
      <c r="O529">
        <v>11.5154</v>
      </c>
      <c r="P529">
        <v>2.3643000000000001</v>
      </c>
      <c r="Q529">
        <v>22.415400000000002</v>
      </c>
      <c r="R529">
        <v>113.292</v>
      </c>
      <c r="S529">
        <v>1590.6419264219901</v>
      </c>
    </row>
    <row r="530" spans="1:19" ht="14.5" x14ac:dyDescent="0.35">
      <c r="A530" t="s">
        <v>708</v>
      </c>
      <c r="B530">
        <v>5861.1685160000097</v>
      </c>
      <c r="C530">
        <v>848.15259500000002</v>
      </c>
      <c r="D530">
        <v>48.999997999999998</v>
      </c>
      <c r="E530">
        <v>42.824561000000003</v>
      </c>
      <c r="F530">
        <v>515.86755900000003</v>
      </c>
      <c r="G530">
        <v>35.661405000000002</v>
      </c>
      <c r="H530">
        <v>5</v>
      </c>
      <c r="I530">
        <v>32.513392000000003</v>
      </c>
      <c r="J530">
        <v>78.130452000000005</v>
      </c>
      <c r="K530">
        <v>27.785501939555498</v>
      </c>
      <c r="L530">
        <v>14.2393994188</v>
      </c>
      <c r="M530">
        <v>12.4448174266</v>
      </c>
      <c r="N530">
        <v>380.40073800659798</v>
      </c>
      <c r="O530">
        <v>63.177745098000003</v>
      </c>
      <c r="P530">
        <v>11.8215</v>
      </c>
      <c r="Q530">
        <v>104.1143838624</v>
      </c>
      <c r="R530">
        <v>368.814798666</v>
      </c>
      <c r="S530">
        <v>6843.9674004179597</v>
      </c>
    </row>
    <row r="531" spans="1:19" ht="14.5" x14ac:dyDescent="0.35">
      <c r="A531" t="s">
        <v>709</v>
      </c>
      <c r="B531">
        <v>3293.0949500000002</v>
      </c>
      <c r="C531">
        <v>457.94702899999999</v>
      </c>
      <c r="D531">
        <v>23.692138</v>
      </c>
      <c r="E531">
        <v>28.529762000000002</v>
      </c>
      <c r="F531">
        <v>241.71114900000001</v>
      </c>
      <c r="G531">
        <v>14.527208999999999</v>
      </c>
      <c r="H531">
        <v>2</v>
      </c>
      <c r="I531">
        <v>23.674417999999999</v>
      </c>
      <c r="J531">
        <v>43.593023000000002</v>
      </c>
      <c r="K531">
        <v>14.4818158435471</v>
      </c>
      <c r="L531">
        <v>6.8849353027999998</v>
      </c>
      <c r="M531">
        <v>8.2907488372000007</v>
      </c>
      <c r="N531">
        <v>178.2378012726</v>
      </c>
      <c r="O531">
        <v>25.736403464399999</v>
      </c>
      <c r="P531">
        <v>4.7286000000000001</v>
      </c>
      <c r="Q531">
        <v>75.810221319600004</v>
      </c>
      <c r="R531">
        <v>205.78086507149999</v>
      </c>
      <c r="S531">
        <v>3813.0463411116398</v>
      </c>
    </row>
    <row r="532" spans="1:19" ht="14.5" x14ac:dyDescent="0.35">
      <c r="A532" t="s">
        <v>710</v>
      </c>
      <c r="B532">
        <v>2759.9204850000001</v>
      </c>
      <c r="C532">
        <v>818.61986200000001</v>
      </c>
      <c r="D532">
        <v>5.0462420000000003</v>
      </c>
      <c r="E532">
        <v>60.106974999999998</v>
      </c>
      <c r="F532">
        <v>292.31733300000002</v>
      </c>
      <c r="G532">
        <v>6</v>
      </c>
      <c r="H532">
        <v>3</v>
      </c>
      <c r="I532">
        <v>16.902253999999999</v>
      </c>
      <c r="J532">
        <v>36.652312000000002</v>
      </c>
      <c r="K532">
        <v>53.6704649229249</v>
      </c>
      <c r="L532">
        <v>1.4664379251999999</v>
      </c>
      <c r="M532">
        <v>17.467086935000001</v>
      </c>
      <c r="N532">
        <v>215.554801354201</v>
      </c>
      <c r="O532">
        <v>10.6296</v>
      </c>
      <c r="P532">
        <v>7.0929000000000002</v>
      </c>
      <c r="Q532">
        <v>54.124397758800001</v>
      </c>
      <c r="R532">
        <v>173.01723879599999</v>
      </c>
      <c r="S532">
        <v>3292.9434126921201</v>
      </c>
    </row>
    <row r="533" spans="1:19" ht="14.5" x14ac:dyDescent="0.35">
      <c r="A533" t="s">
        <v>711</v>
      </c>
      <c r="B533">
        <v>1879.4962860000001</v>
      </c>
      <c r="C533">
        <v>629.08043599999996</v>
      </c>
      <c r="D533">
        <v>14.978679</v>
      </c>
      <c r="E533">
        <v>32.402445999999998</v>
      </c>
      <c r="F533">
        <v>166.10390799999999</v>
      </c>
      <c r="G533">
        <v>7.851191</v>
      </c>
      <c r="H533">
        <v>1</v>
      </c>
      <c r="I533">
        <v>7.9761899999999999</v>
      </c>
      <c r="J533">
        <v>19.540493999999999</v>
      </c>
      <c r="K533">
        <v>46.278846589780301</v>
      </c>
      <c r="L533">
        <v>4.3528041173999998</v>
      </c>
      <c r="M533">
        <v>9.4161508075999993</v>
      </c>
      <c r="N533">
        <v>122.4850217592</v>
      </c>
      <c r="O533">
        <v>13.909169975599999</v>
      </c>
      <c r="P533">
        <v>2.3643000000000001</v>
      </c>
      <c r="Q533">
        <v>25.541355618000001</v>
      </c>
      <c r="R533">
        <v>92.240901926999996</v>
      </c>
      <c r="S533">
        <v>2196.08483679458</v>
      </c>
    </row>
    <row r="534" spans="1:19" ht="14.5" x14ac:dyDescent="0.35">
      <c r="A534" t="s">
        <v>712</v>
      </c>
      <c r="B534">
        <v>1687.498368</v>
      </c>
      <c r="C534">
        <v>722.77773999999999</v>
      </c>
      <c r="D534">
        <v>0.98843899999999996</v>
      </c>
      <c r="E534">
        <v>33.094228000000001</v>
      </c>
      <c r="F534">
        <v>138.33992499999999</v>
      </c>
      <c r="G534">
        <v>13.318768</v>
      </c>
      <c r="H534">
        <v>0</v>
      </c>
      <c r="I534">
        <v>16.372779999999999</v>
      </c>
      <c r="J534">
        <v>34.982658999999998</v>
      </c>
      <c r="K534">
        <v>69.788442927108093</v>
      </c>
      <c r="L534">
        <v>0.28724037340000003</v>
      </c>
      <c r="M534">
        <v>9.6171826568000007</v>
      </c>
      <c r="N534">
        <v>102.011860695</v>
      </c>
      <c r="O534">
        <v>23.595529388799999</v>
      </c>
      <c r="P534">
        <v>0</v>
      </c>
      <c r="Q534">
        <v>52.428916116000003</v>
      </c>
      <c r="R534">
        <v>165.13564180949999</v>
      </c>
      <c r="S534">
        <v>2110.3631819666098</v>
      </c>
    </row>
    <row r="535" spans="1:19" ht="14.5" x14ac:dyDescent="0.35">
      <c r="A535" t="s">
        <v>713</v>
      </c>
      <c r="B535">
        <v>1730.8954610000001</v>
      </c>
      <c r="C535">
        <v>528.44252400000005</v>
      </c>
      <c r="D535">
        <v>2.0287359999999999</v>
      </c>
      <c r="E535">
        <v>27.413792999999998</v>
      </c>
      <c r="F535">
        <v>167.61494200000001</v>
      </c>
      <c r="G535">
        <v>6.5169009999999998</v>
      </c>
      <c r="H535">
        <v>1</v>
      </c>
      <c r="I535">
        <v>5.362069</v>
      </c>
      <c r="J535">
        <v>15.639053000000001</v>
      </c>
      <c r="K535">
        <v>35.513403249946499</v>
      </c>
      <c r="L535">
        <v>0.58955068160000001</v>
      </c>
      <c r="M535">
        <v>7.9664482457999997</v>
      </c>
      <c r="N535">
        <v>123.5992582308</v>
      </c>
      <c r="O535">
        <v>11.5453418116</v>
      </c>
      <c r="P535">
        <v>2.3643000000000001</v>
      </c>
      <c r="Q535">
        <v>17.170417351800001</v>
      </c>
      <c r="R535">
        <v>73.824149686499993</v>
      </c>
      <c r="S535">
        <v>2003.4683302580499</v>
      </c>
    </row>
    <row r="536" spans="1:19" ht="14.5" x14ac:dyDescent="0.35">
      <c r="A536" t="s">
        <v>714</v>
      </c>
      <c r="B536">
        <v>891.917068000001</v>
      </c>
      <c r="C536">
        <v>356.755269</v>
      </c>
      <c r="D536">
        <v>2</v>
      </c>
      <c r="E536">
        <v>25.548570999999999</v>
      </c>
      <c r="F536">
        <v>79.198437999999996</v>
      </c>
      <c r="G536">
        <v>8</v>
      </c>
      <c r="H536">
        <v>0</v>
      </c>
      <c r="I536">
        <v>3.2083330000000001</v>
      </c>
      <c r="J536">
        <v>11</v>
      </c>
      <c r="K536">
        <v>31.6013788210747</v>
      </c>
      <c r="L536">
        <v>0.58120000000000005</v>
      </c>
      <c r="M536">
        <v>7.4244147326000096</v>
      </c>
      <c r="N536">
        <v>58.400928181200101</v>
      </c>
      <c r="O536">
        <v>14.172800000000001</v>
      </c>
      <c r="P536">
        <v>0</v>
      </c>
      <c r="Q536">
        <v>10.273723932599999</v>
      </c>
      <c r="R536">
        <v>51.9255</v>
      </c>
      <c r="S536">
        <v>1066.2970136674801</v>
      </c>
    </row>
    <row r="537" spans="1:19" ht="14.5" x14ac:dyDescent="0.35">
      <c r="A537" t="s">
        <v>715</v>
      </c>
      <c r="B537">
        <v>4298.53292899999</v>
      </c>
      <c r="C537">
        <v>1450.9397819999999</v>
      </c>
      <c r="D537">
        <v>22.712520000000001</v>
      </c>
      <c r="E537">
        <v>43.369478000000001</v>
      </c>
      <c r="F537">
        <v>339.25460399999997</v>
      </c>
      <c r="G537">
        <v>23.388285</v>
      </c>
      <c r="H537">
        <v>2.8843930000000002</v>
      </c>
      <c r="I537">
        <v>17.006024</v>
      </c>
      <c r="J537">
        <v>53.701357000000002</v>
      </c>
      <c r="K537">
        <v>108.47952312792501</v>
      </c>
      <c r="L537">
        <v>6.6002583120000002</v>
      </c>
      <c r="M537">
        <v>12.603170306799999</v>
      </c>
      <c r="N537">
        <v>250.16634498960099</v>
      </c>
      <c r="O537">
        <v>41.434685706000003</v>
      </c>
      <c r="P537">
        <v>6.8195703699000001</v>
      </c>
      <c r="Q537">
        <v>54.456690052799999</v>
      </c>
      <c r="R537">
        <v>253.49725571850001</v>
      </c>
      <c r="S537">
        <v>5032.5904275835201</v>
      </c>
    </row>
    <row r="538" spans="1:19" ht="14.5" x14ac:dyDescent="0.35">
      <c r="A538" t="s">
        <v>716</v>
      </c>
      <c r="B538">
        <v>6033.7643129999997</v>
      </c>
      <c r="C538">
        <v>2398.4238300000002</v>
      </c>
      <c r="D538">
        <v>59.381728000000003</v>
      </c>
      <c r="E538">
        <v>39.426040999999998</v>
      </c>
      <c r="F538">
        <v>580.72697600000004</v>
      </c>
      <c r="G538">
        <v>32.613171999999999</v>
      </c>
      <c r="H538">
        <v>1.383721</v>
      </c>
      <c r="I538">
        <v>39.563954000000003</v>
      </c>
      <c r="J538">
        <v>97.692373000000003</v>
      </c>
      <c r="K538">
        <v>212.50846405957</v>
      </c>
      <c r="L538">
        <v>17.256330156800001</v>
      </c>
      <c r="M538">
        <v>11.4572075146</v>
      </c>
      <c r="N538">
        <v>428.22807210239603</v>
      </c>
      <c r="O538">
        <v>57.777495515200002</v>
      </c>
      <c r="P538">
        <v>3.2715315603000001</v>
      </c>
      <c r="Q538">
        <v>126.69169349880001</v>
      </c>
      <c r="R538">
        <v>461.15684674649998</v>
      </c>
      <c r="S538">
        <v>7352.1119541541702</v>
      </c>
    </row>
    <row r="539" spans="1:19" ht="14.5" x14ac:dyDescent="0.35">
      <c r="A539" t="s">
        <v>717</v>
      </c>
      <c r="B539">
        <v>1250.0935910000001</v>
      </c>
      <c r="C539">
        <v>426.05377399999998</v>
      </c>
      <c r="D539">
        <v>2.1082350000000001</v>
      </c>
      <c r="E539">
        <v>27.966667000000001</v>
      </c>
      <c r="F539">
        <v>122.56791800000001</v>
      </c>
      <c r="G539">
        <v>6.0365849999999996</v>
      </c>
      <c r="H539">
        <v>2</v>
      </c>
      <c r="I539">
        <v>7.1597629999999999</v>
      </c>
      <c r="J539">
        <v>24</v>
      </c>
      <c r="K539">
        <v>32.652758692364401</v>
      </c>
      <c r="L539">
        <v>0.61265309099999998</v>
      </c>
      <c r="M539">
        <v>8.1271134301999997</v>
      </c>
      <c r="N539">
        <v>90.381582733199807</v>
      </c>
      <c r="O539">
        <v>10.694413986000001</v>
      </c>
      <c r="P539">
        <v>4.7286000000000001</v>
      </c>
      <c r="Q539">
        <v>22.926993078599999</v>
      </c>
      <c r="R539">
        <v>113.292</v>
      </c>
      <c r="S539">
        <v>1533.5097060113601</v>
      </c>
    </row>
    <row r="540" spans="1:19" ht="14.5" x14ac:dyDescent="0.35">
      <c r="A540" t="s">
        <v>718</v>
      </c>
      <c r="B540">
        <v>1254.5266839999999</v>
      </c>
      <c r="C540">
        <v>305.88697200000001</v>
      </c>
      <c r="D540">
        <v>3.4739879999999999</v>
      </c>
      <c r="E540">
        <v>37.397908999999999</v>
      </c>
      <c r="F540">
        <v>104.316829</v>
      </c>
      <c r="G540">
        <v>8.0761830000000003</v>
      </c>
      <c r="H540">
        <v>1</v>
      </c>
      <c r="I540">
        <v>6.7687860000000004</v>
      </c>
      <c r="J540">
        <v>12.17919</v>
      </c>
      <c r="K540">
        <v>16.5350642614696</v>
      </c>
      <c r="L540">
        <v>1.0095409127999999</v>
      </c>
      <c r="M540">
        <v>10.867832355399999</v>
      </c>
      <c r="N540">
        <v>76.923229704600004</v>
      </c>
      <c r="O540">
        <v>14.307765802800001</v>
      </c>
      <c r="P540">
        <v>2.3643000000000001</v>
      </c>
      <c r="Q540">
        <v>21.675006529200001</v>
      </c>
      <c r="R540">
        <v>57.491866395000002</v>
      </c>
      <c r="S540">
        <v>1455.70128996127</v>
      </c>
    </row>
    <row r="541" spans="1:19" ht="14.5" x14ac:dyDescent="0.35">
      <c r="A541" t="s">
        <v>719</v>
      </c>
      <c r="B541">
        <v>1933.69318</v>
      </c>
      <c r="C541">
        <v>687.62021199999901</v>
      </c>
      <c r="D541">
        <v>52.736421999999997</v>
      </c>
      <c r="E541">
        <v>21.902853</v>
      </c>
      <c r="F541">
        <v>184.356649</v>
      </c>
      <c r="G541">
        <v>26.624682</v>
      </c>
      <c r="H541">
        <v>1</v>
      </c>
      <c r="I541">
        <v>10.511763999999999</v>
      </c>
      <c r="J541">
        <v>36.132885999999999</v>
      </c>
      <c r="K541">
        <v>55.087249734779398</v>
      </c>
      <c r="L541">
        <v>15.325204233199999</v>
      </c>
      <c r="M541">
        <v>6.3649690818</v>
      </c>
      <c r="N541">
        <v>135.94459297259999</v>
      </c>
      <c r="O541">
        <v>47.168286631199997</v>
      </c>
      <c r="P541">
        <v>2.3643000000000001</v>
      </c>
      <c r="Q541">
        <v>33.660770680799999</v>
      </c>
      <c r="R541">
        <v>170.56528836300001</v>
      </c>
      <c r="S541">
        <v>2400.1738416973699</v>
      </c>
    </row>
    <row r="542" spans="1:19" ht="14.5" x14ac:dyDescent="0.35">
      <c r="A542" t="s">
        <v>720</v>
      </c>
      <c r="B542">
        <v>2642.3720950000002</v>
      </c>
      <c r="C542">
        <v>461.17694299999999</v>
      </c>
      <c r="D542">
        <v>38.008144999999999</v>
      </c>
      <c r="E542">
        <v>16</v>
      </c>
      <c r="F542">
        <v>211.30071799999999</v>
      </c>
      <c r="G542">
        <v>16.140719000000001</v>
      </c>
      <c r="H542">
        <v>1</v>
      </c>
      <c r="I542">
        <v>10.772455000000001</v>
      </c>
      <c r="J542">
        <v>35.684190999999998</v>
      </c>
      <c r="K542">
        <v>17.688657700008299</v>
      </c>
      <c r="L542">
        <v>11.045166936999999</v>
      </c>
      <c r="M542">
        <v>4.6496000000000004</v>
      </c>
      <c r="N542">
        <v>155.8131494532</v>
      </c>
      <c r="O542">
        <v>28.5948977804</v>
      </c>
      <c r="P542">
        <v>2.3643000000000001</v>
      </c>
      <c r="Q542">
        <v>34.495555400999997</v>
      </c>
      <c r="R542">
        <v>168.44722361550001</v>
      </c>
      <c r="S542">
        <v>3065.4706458871101</v>
      </c>
    </row>
    <row r="543" spans="1:19" ht="14.5" x14ac:dyDescent="0.35">
      <c r="A543" t="s">
        <v>721</v>
      </c>
      <c r="B543">
        <v>1506.2818130000001</v>
      </c>
      <c r="C543">
        <v>666.52387299999998</v>
      </c>
      <c r="D543">
        <v>14.954957</v>
      </c>
      <c r="E543">
        <v>22.36279</v>
      </c>
      <c r="F543">
        <v>244.714439</v>
      </c>
      <c r="G543">
        <v>7.3505750000000001</v>
      </c>
      <c r="H543">
        <v>1.9942530000000001</v>
      </c>
      <c r="I543">
        <v>8.0691360000000003</v>
      </c>
      <c r="J543">
        <v>27.059757000000001</v>
      </c>
      <c r="K543">
        <v>65.077088637361598</v>
      </c>
      <c r="L543">
        <v>4.3459105041999999</v>
      </c>
      <c r="M543">
        <v>6.4986267739999999</v>
      </c>
      <c r="N543">
        <v>180.4524273186</v>
      </c>
      <c r="O543">
        <v>13.02227867</v>
      </c>
      <c r="P543">
        <v>4.7150123679</v>
      </c>
      <c r="Q543">
        <v>25.838987299199999</v>
      </c>
      <c r="R543">
        <v>127.7355829185</v>
      </c>
      <c r="S543">
        <v>1933.9677274897599</v>
      </c>
    </row>
    <row r="544" spans="1:19" ht="14.5" x14ac:dyDescent="0.35">
      <c r="A544" t="s">
        <v>722</v>
      </c>
      <c r="B544">
        <v>1250.225764</v>
      </c>
      <c r="C544">
        <v>298.03794799999997</v>
      </c>
      <c r="D544">
        <v>1</v>
      </c>
      <c r="E544">
        <v>25.287355999999999</v>
      </c>
      <c r="F544">
        <v>152.95242400000001</v>
      </c>
      <c r="G544">
        <v>3</v>
      </c>
      <c r="H544">
        <v>0</v>
      </c>
      <c r="I544">
        <v>6.56</v>
      </c>
      <c r="J544">
        <v>14.954318000000001</v>
      </c>
      <c r="K544">
        <v>15.437136767938</v>
      </c>
      <c r="L544">
        <v>0.29060000000000002</v>
      </c>
      <c r="M544">
        <v>7.3485056536000002</v>
      </c>
      <c r="N544">
        <v>112.7871174576</v>
      </c>
      <c r="O544">
        <v>5.3148</v>
      </c>
      <c r="P544">
        <v>0</v>
      </c>
      <c r="Q544">
        <v>21.006432</v>
      </c>
      <c r="R544">
        <v>70.591858118999994</v>
      </c>
      <c r="S544">
        <v>1483.00221399814</v>
      </c>
    </row>
    <row r="545" spans="1:19" ht="14.5" x14ac:dyDescent="0.35">
      <c r="A545" t="s">
        <v>723</v>
      </c>
      <c r="B545">
        <v>3882.5057740000102</v>
      </c>
      <c r="C545">
        <v>743.40970200000004</v>
      </c>
      <c r="D545">
        <v>14.890803</v>
      </c>
      <c r="E545">
        <v>47.885058999999998</v>
      </c>
      <c r="F545">
        <v>433.737481</v>
      </c>
      <c r="G545">
        <v>14.408046000000001</v>
      </c>
      <c r="H545">
        <v>4.9310340000000004</v>
      </c>
      <c r="I545">
        <v>24.702127000000001</v>
      </c>
      <c r="J545">
        <v>65.383933999999996</v>
      </c>
      <c r="K545">
        <v>31.907581518401798</v>
      </c>
      <c r="L545">
        <v>4.3272673517999998</v>
      </c>
      <c r="M545">
        <v>13.915398145399999</v>
      </c>
      <c r="N545">
        <v>319.83801848939902</v>
      </c>
      <c r="O545">
        <v>25.525294293599998</v>
      </c>
      <c r="P545">
        <v>11.6584436862</v>
      </c>
      <c r="Q545">
        <v>79.101151079399997</v>
      </c>
      <c r="R545">
        <v>308.64486044699999</v>
      </c>
      <c r="S545">
        <v>4677.4237890112099</v>
      </c>
    </row>
    <row r="546" spans="1:19" ht="14.5" x14ac:dyDescent="0.35">
      <c r="A546" t="s">
        <v>724</v>
      </c>
      <c r="B546">
        <v>4546.277317</v>
      </c>
      <c r="C546">
        <v>152.77116000000001</v>
      </c>
      <c r="D546">
        <v>43.943021999999999</v>
      </c>
      <c r="E546">
        <v>39.188108</v>
      </c>
      <c r="F546">
        <v>431.16061000000002</v>
      </c>
      <c r="G546">
        <v>25.423273999999999</v>
      </c>
      <c r="H546">
        <v>2</v>
      </c>
      <c r="I546">
        <v>37.037993</v>
      </c>
      <c r="J546">
        <v>68.210936000000004</v>
      </c>
      <c r="K546">
        <v>1.1796003556926999</v>
      </c>
      <c r="L546">
        <v>12.769842193200001</v>
      </c>
      <c r="M546">
        <v>11.388064184799999</v>
      </c>
      <c r="N546">
        <v>317.93783381399902</v>
      </c>
      <c r="O546">
        <v>45.039872218399999</v>
      </c>
      <c r="P546">
        <v>4.7286000000000001</v>
      </c>
      <c r="Q546">
        <v>118.60306118459999</v>
      </c>
      <c r="R546">
        <v>321.98972338800002</v>
      </c>
      <c r="S546">
        <v>5379.9139143386901</v>
      </c>
    </row>
    <row r="547" spans="1:19" ht="14.5" x14ac:dyDescent="0.35">
      <c r="A547" t="s">
        <v>725</v>
      </c>
      <c r="B547">
        <v>772.31106299999999</v>
      </c>
      <c r="C547">
        <v>149.08721</v>
      </c>
      <c r="D547">
        <v>0.97619</v>
      </c>
      <c r="E547">
        <v>17.930232</v>
      </c>
      <c r="F547">
        <v>91.430232000000004</v>
      </c>
      <c r="G547">
        <v>3</v>
      </c>
      <c r="H547">
        <v>3</v>
      </c>
      <c r="I547">
        <v>7.3430229999999996</v>
      </c>
      <c r="J547">
        <v>5.8802399999999997</v>
      </c>
      <c r="K547">
        <v>6.3451557804018099</v>
      </c>
      <c r="L547">
        <v>0.283680814</v>
      </c>
      <c r="M547">
        <v>5.2105254191999997</v>
      </c>
      <c r="N547">
        <v>67.420653076800093</v>
      </c>
      <c r="O547">
        <v>5.3148</v>
      </c>
      <c r="P547">
        <v>7.0929000000000002</v>
      </c>
      <c r="Q547">
        <v>23.5138282506</v>
      </c>
      <c r="R547">
        <v>27.757672920000001</v>
      </c>
      <c r="S547">
        <v>915.25027926100199</v>
      </c>
    </row>
    <row r="548" spans="1:19" ht="14.5" x14ac:dyDescent="0.35">
      <c r="A548" t="s">
        <v>726</v>
      </c>
      <c r="B548">
        <v>3324.0297569999998</v>
      </c>
      <c r="C548">
        <v>565.92263300000002</v>
      </c>
      <c r="D548">
        <v>12.182686</v>
      </c>
      <c r="E548">
        <v>55.975456000000001</v>
      </c>
      <c r="F548">
        <v>286.987323</v>
      </c>
      <c r="G548">
        <v>28.811387</v>
      </c>
      <c r="H548">
        <v>1</v>
      </c>
      <c r="I548">
        <v>20.775326</v>
      </c>
      <c r="J548">
        <v>46.536434999999997</v>
      </c>
      <c r="K548">
        <v>21.279516922751299</v>
      </c>
      <c r="L548">
        <v>3.5402885516000002</v>
      </c>
      <c r="M548">
        <v>16.266467513599999</v>
      </c>
      <c r="N548">
        <v>211.62445198020001</v>
      </c>
      <c r="O548">
        <v>51.042253209199998</v>
      </c>
      <c r="P548">
        <v>2.3643000000000001</v>
      </c>
      <c r="Q548">
        <v>66.526748917199996</v>
      </c>
      <c r="R548">
        <v>219.67524141749999</v>
      </c>
      <c r="S548">
        <v>3916.34902551205</v>
      </c>
    </row>
    <row r="549" spans="1:19" ht="14.5" x14ac:dyDescent="0.35">
      <c r="A549" t="s">
        <v>727</v>
      </c>
      <c r="B549">
        <v>2754.5665690000101</v>
      </c>
      <c r="C549">
        <v>123.74097</v>
      </c>
      <c r="D549">
        <v>14.035009000000001</v>
      </c>
      <c r="E549">
        <v>16.869274000000001</v>
      </c>
      <c r="F549">
        <v>171.68982700000001</v>
      </c>
      <c r="G549">
        <v>6.9970410000000003</v>
      </c>
      <c r="H549">
        <v>3.9940829999999998</v>
      </c>
      <c r="I549">
        <v>8.1724139999999998</v>
      </c>
      <c r="J549">
        <v>44.342759000000001</v>
      </c>
      <c r="K549">
        <v>1.3005672777362101</v>
      </c>
      <c r="L549">
        <v>4.0785736153999999</v>
      </c>
      <c r="M549">
        <v>4.9022110243999997</v>
      </c>
      <c r="N549">
        <v>126.6040784298</v>
      </c>
      <c r="O549">
        <v>12.395957835600001</v>
      </c>
      <c r="P549">
        <v>9.4432104368999994</v>
      </c>
      <c r="Q549">
        <v>26.169704110800001</v>
      </c>
      <c r="R549">
        <v>209.31999385949999</v>
      </c>
      <c r="S549">
        <v>3148.7808655901399</v>
      </c>
    </row>
    <row r="550" spans="1:19" ht="14.5" x14ac:dyDescent="0.35">
      <c r="A550" t="s">
        <v>728</v>
      </c>
      <c r="B550">
        <v>1809.626027</v>
      </c>
      <c r="C550">
        <v>732.31958399999996</v>
      </c>
      <c r="D550">
        <v>15.738374</v>
      </c>
      <c r="E550">
        <v>50.055078999999999</v>
      </c>
      <c r="F550">
        <v>223.083699</v>
      </c>
      <c r="G550">
        <v>25.6</v>
      </c>
      <c r="H550">
        <v>2</v>
      </c>
      <c r="I550">
        <v>17.883721000000001</v>
      </c>
      <c r="J550">
        <v>36.674321999999997</v>
      </c>
      <c r="K550">
        <v>66.996057216128506</v>
      </c>
      <c r="L550">
        <v>4.5735714844000004</v>
      </c>
      <c r="M550">
        <v>14.5460059574</v>
      </c>
      <c r="N550">
        <v>164.5019196426</v>
      </c>
      <c r="O550">
        <v>45.352960000000003</v>
      </c>
      <c r="P550">
        <v>4.7286000000000001</v>
      </c>
      <c r="Q550">
        <v>57.267251386200002</v>
      </c>
      <c r="R550">
        <v>173.12113700099999</v>
      </c>
      <c r="S550">
        <v>2340.71352968772</v>
      </c>
    </row>
    <row r="551" spans="1:19" ht="14.5" x14ac:dyDescent="0.35">
      <c r="A551" t="s">
        <v>729</v>
      </c>
      <c r="B551">
        <v>4038.0063169999999</v>
      </c>
      <c r="C551">
        <v>563.18356700000004</v>
      </c>
      <c r="D551">
        <v>72.674313999999995</v>
      </c>
      <c r="E551">
        <v>37.926470000000002</v>
      </c>
      <c r="F551">
        <v>295.70600999999999</v>
      </c>
      <c r="G551">
        <v>33.476796</v>
      </c>
      <c r="H551">
        <v>1</v>
      </c>
      <c r="I551">
        <v>15.180723</v>
      </c>
      <c r="J551">
        <v>64.194807999999995</v>
      </c>
      <c r="K551">
        <v>17.481871890779601</v>
      </c>
      <c r="L551">
        <v>21.1191556484</v>
      </c>
      <c r="M551">
        <v>11.021432182</v>
      </c>
      <c r="N551">
        <v>218.05361177399999</v>
      </c>
      <c r="O551">
        <v>59.307491793600001</v>
      </c>
      <c r="P551">
        <v>2.3643000000000001</v>
      </c>
      <c r="Q551">
        <v>48.611711190599998</v>
      </c>
      <c r="R551">
        <v>303.03159116400002</v>
      </c>
      <c r="S551">
        <v>4718.99748264338</v>
      </c>
    </row>
    <row r="552" spans="1:19" ht="14.5" x14ac:dyDescent="0.35">
      <c r="A552" t="s">
        <v>730</v>
      </c>
      <c r="B552">
        <v>219.523909</v>
      </c>
      <c r="C552">
        <v>105.115506</v>
      </c>
      <c r="D552">
        <v>13</v>
      </c>
      <c r="E552">
        <v>8</v>
      </c>
      <c r="F552">
        <v>29.442502999999999</v>
      </c>
      <c r="G552">
        <v>3</v>
      </c>
      <c r="H552">
        <v>0</v>
      </c>
      <c r="I552">
        <v>0</v>
      </c>
      <c r="J552">
        <v>2</v>
      </c>
      <c r="K552">
        <v>11.218290397749801</v>
      </c>
      <c r="L552">
        <v>3.7778</v>
      </c>
      <c r="M552">
        <v>2.3248000000000002</v>
      </c>
      <c r="N552">
        <v>21.710901712199998</v>
      </c>
      <c r="O552">
        <v>5.3148</v>
      </c>
      <c r="P552">
        <v>0</v>
      </c>
      <c r="Q552">
        <v>0</v>
      </c>
      <c r="R552">
        <v>9.4410000000000007</v>
      </c>
      <c r="S552">
        <v>273.31150110994997</v>
      </c>
    </row>
    <row r="553" spans="1:19" ht="14.5" x14ac:dyDescent="0.35">
      <c r="A553" t="s">
        <v>731</v>
      </c>
      <c r="B553">
        <v>473.07752900000003</v>
      </c>
      <c r="C553">
        <v>161.1628</v>
      </c>
      <c r="D553">
        <v>12</v>
      </c>
      <c r="E553">
        <v>2</v>
      </c>
      <c r="F553">
        <v>65.265029999999996</v>
      </c>
      <c r="G553">
        <v>5.2135889999999998</v>
      </c>
      <c r="H553">
        <v>2</v>
      </c>
      <c r="I553">
        <v>4.9122810000000001</v>
      </c>
      <c r="J553">
        <v>4.9069529999999997</v>
      </c>
      <c r="K553">
        <v>12.491939276764599</v>
      </c>
      <c r="L553">
        <v>3.4872000000000001</v>
      </c>
      <c r="M553">
        <v>0.58120000000000005</v>
      </c>
      <c r="N553">
        <v>48.126433122000002</v>
      </c>
      <c r="O553">
        <v>9.2363942724000001</v>
      </c>
      <c r="P553">
        <v>4.7286000000000001</v>
      </c>
      <c r="Q553">
        <v>15.7301062182</v>
      </c>
      <c r="R553">
        <v>23.163271636499999</v>
      </c>
      <c r="S553">
        <v>590.62267352586503</v>
      </c>
    </row>
    <row r="554" spans="1:19" ht="14.5" x14ac:dyDescent="0.35">
      <c r="A554" t="s">
        <v>732</v>
      </c>
      <c r="B554">
        <v>971.778008</v>
      </c>
      <c r="C554">
        <v>461.98560400000002</v>
      </c>
      <c r="D554">
        <v>0</v>
      </c>
      <c r="E554">
        <v>26.208238000000001</v>
      </c>
      <c r="F554">
        <v>62.026552000000002</v>
      </c>
      <c r="G554">
        <v>21.787894999999999</v>
      </c>
      <c r="H554">
        <v>1</v>
      </c>
      <c r="I554">
        <v>6.590395</v>
      </c>
      <c r="J554">
        <v>11.028249000000001</v>
      </c>
      <c r="K554">
        <v>49.886047310628697</v>
      </c>
      <c r="L554">
        <v>0</v>
      </c>
      <c r="M554">
        <v>7.6161139628000099</v>
      </c>
      <c r="N554">
        <v>45.738379444800003</v>
      </c>
      <c r="O554">
        <v>38.599434782000003</v>
      </c>
      <c r="P554">
        <v>2.3643000000000001</v>
      </c>
      <c r="Q554">
        <v>21.103762869000001</v>
      </c>
      <c r="R554">
        <v>52.058849404500002</v>
      </c>
      <c r="S554">
        <v>1189.14489577373</v>
      </c>
    </row>
    <row r="555" spans="1:19" ht="14.5" x14ac:dyDescent="0.35">
      <c r="A555" t="s">
        <v>733</v>
      </c>
      <c r="B555">
        <v>1223.8627019999999</v>
      </c>
      <c r="C555">
        <v>263.00756899999999</v>
      </c>
      <c r="D555">
        <v>5.1362899999999998</v>
      </c>
      <c r="E555">
        <v>9.9051650000000002</v>
      </c>
      <c r="F555">
        <v>90.758279000000002</v>
      </c>
      <c r="G555">
        <v>18.688234999999999</v>
      </c>
      <c r="H555">
        <v>3</v>
      </c>
      <c r="I555">
        <v>9</v>
      </c>
      <c r="J555">
        <v>7.1054329999999997</v>
      </c>
      <c r="K555">
        <v>12.735376501349799</v>
      </c>
      <c r="L555">
        <v>1.4926058740000001</v>
      </c>
      <c r="M555">
        <v>2.8784409489999998</v>
      </c>
      <c r="N555">
        <v>66.925154934600002</v>
      </c>
      <c r="O555">
        <v>33.108077125999998</v>
      </c>
      <c r="P555">
        <v>7.0929000000000002</v>
      </c>
      <c r="Q555">
        <v>28.819800000000001</v>
      </c>
      <c r="R555">
        <v>33.541196476499998</v>
      </c>
      <c r="S555">
        <v>1410.45625386145</v>
      </c>
    </row>
    <row r="556" spans="1:19" ht="14.5" x14ac:dyDescent="0.35">
      <c r="A556" t="s">
        <v>734</v>
      </c>
      <c r="B556">
        <v>609.60024099999998</v>
      </c>
      <c r="C556">
        <v>208.285382</v>
      </c>
      <c r="D556">
        <v>0</v>
      </c>
      <c r="E556">
        <v>14.485207000000001</v>
      </c>
      <c r="F556">
        <v>42.054611999999999</v>
      </c>
      <c r="G556">
        <v>6.2163240000000002</v>
      </c>
      <c r="H556">
        <v>0</v>
      </c>
      <c r="I556">
        <v>3.4235289999999998</v>
      </c>
      <c r="J556">
        <v>6.9235290000000003</v>
      </c>
      <c r="K556">
        <v>15.7616532855951</v>
      </c>
      <c r="L556">
        <v>0</v>
      </c>
      <c r="M556">
        <v>4.2094011542000001</v>
      </c>
      <c r="N556">
        <v>31.011070888799999</v>
      </c>
      <c r="O556">
        <v>11.012839598399999</v>
      </c>
      <c r="P556">
        <v>0</v>
      </c>
      <c r="Q556">
        <v>10.9628245638</v>
      </c>
      <c r="R556">
        <v>32.6825186445</v>
      </c>
      <c r="S556">
        <v>715.24054913529505</v>
      </c>
    </row>
    <row r="557" spans="1:19" ht="14.5" x14ac:dyDescent="0.35">
      <c r="A557" t="s">
        <v>735</v>
      </c>
      <c r="B557">
        <v>2463.3085729999998</v>
      </c>
      <c r="C557">
        <v>930.56345199999998</v>
      </c>
      <c r="D557">
        <v>11.268572000000001</v>
      </c>
      <c r="E557">
        <v>39.166944999999998</v>
      </c>
      <c r="F557">
        <v>220.19469100000001</v>
      </c>
      <c r="G557">
        <v>17.307803</v>
      </c>
      <c r="H557">
        <v>1</v>
      </c>
      <c r="I557">
        <v>18.934782999999999</v>
      </c>
      <c r="J557">
        <v>26.321383000000001</v>
      </c>
      <c r="K557">
        <v>78.0748597459867</v>
      </c>
      <c r="L557">
        <v>3.2746470232</v>
      </c>
      <c r="M557">
        <v>11.381914217</v>
      </c>
      <c r="N557">
        <v>162.37156514340001</v>
      </c>
      <c r="O557">
        <v>30.662503794799999</v>
      </c>
      <c r="P557">
        <v>2.3643000000000001</v>
      </c>
      <c r="Q557">
        <v>60.632962122599999</v>
      </c>
      <c r="R557">
        <v>124.25008845150001</v>
      </c>
      <c r="S557">
        <v>2936.3214134984901</v>
      </c>
    </row>
    <row r="558" spans="1:19" ht="14.5" x14ac:dyDescent="0.35">
      <c r="A558" t="s">
        <v>736</v>
      </c>
      <c r="B558">
        <v>655.24310800000001</v>
      </c>
      <c r="C558">
        <v>274.77956899999998</v>
      </c>
      <c r="D558">
        <v>2.5351300000000001</v>
      </c>
      <c r="E558">
        <v>15.310556</v>
      </c>
      <c r="F558">
        <v>81.663348999999997</v>
      </c>
      <c r="G558">
        <v>5.2739349999999998</v>
      </c>
      <c r="H558">
        <v>1.883942</v>
      </c>
      <c r="I558">
        <v>17</v>
      </c>
      <c r="J558">
        <v>5.9307530000000002</v>
      </c>
      <c r="K558">
        <v>26.517186752129099</v>
      </c>
      <c r="L558">
        <v>0.73670877800000001</v>
      </c>
      <c r="M558">
        <v>4.4492475736000001</v>
      </c>
      <c r="N558">
        <v>60.2185535526</v>
      </c>
      <c r="O558">
        <v>9.3433032459999996</v>
      </c>
      <c r="P558">
        <v>4.4542040706000003</v>
      </c>
      <c r="Q558">
        <v>54.437399999999997</v>
      </c>
      <c r="R558">
        <v>27.9961195365</v>
      </c>
      <c r="S558">
        <v>843.39583150942894</v>
      </c>
    </row>
    <row r="559" spans="1:19" ht="14.5" x14ac:dyDescent="0.35">
      <c r="A559" t="s">
        <v>737</v>
      </c>
      <c r="B559">
        <v>1532.590774</v>
      </c>
      <c r="C559">
        <v>305.397358</v>
      </c>
      <c r="D559">
        <v>5.4109100000000003</v>
      </c>
      <c r="E559">
        <v>23.876377999999999</v>
      </c>
      <c r="F559">
        <v>111.07813899999999</v>
      </c>
      <c r="G559">
        <v>5.9726499999999998</v>
      </c>
      <c r="H559">
        <v>0</v>
      </c>
      <c r="I559">
        <v>7</v>
      </c>
      <c r="J559">
        <v>16.618711000000001</v>
      </c>
      <c r="K559">
        <v>13.398276896643999</v>
      </c>
      <c r="L559">
        <v>1.5724104459999999</v>
      </c>
      <c r="M559">
        <v>6.9384754468000001</v>
      </c>
      <c r="N559">
        <v>81.909019698599906</v>
      </c>
      <c r="O559">
        <v>10.581146739999999</v>
      </c>
      <c r="P559">
        <v>0</v>
      </c>
      <c r="Q559">
        <v>22.415400000000002</v>
      </c>
      <c r="R559">
        <v>78.448625275500007</v>
      </c>
      <c r="S559">
        <v>1747.8541285035401</v>
      </c>
    </row>
    <row r="560" spans="1:19" ht="14.5" x14ac:dyDescent="0.35">
      <c r="A560" t="s">
        <v>738</v>
      </c>
      <c r="B560">
        <v>1270.979482</v>
      </c>
      <c r="C560">
        <v>720.84488799999997</v>
      </c>
      <c r="D560">
        <v>13.047060999999999</v>
      </c>
      <c r="E560">
        <v>19.364705000000001</v>
      </c>
      <c r="F560">
        <v>115.817644</v>
      </c>
      <c r="G560">
        <v>12.747059</v>
      </c>
      <c r="H560">
        <v>1</v>
      </c>
      <c r="I560">
        <v>17.894117999999999</v>
      </c>
      <c r="J560">
        <v>19.176470999999999</v>
      </c>
      <c r="K560">
        <v>91.612583998078307</v>
      </c>
      <c r="L560">
        <v>3.7914759266</v>
      </c>
      <c r="M560">
        <v>5.6273832730000004</v>
      </c>
      <c r="N560">
        <v>85.403930685599903</v>
      </c>
      <c r="O560">
        <v>22.582689724400002</v>
      </c>
      <c r="P560">
        <v>2.3643000000000001</v>
      </c>
      <c r="Q560">
        <v>57.3005446596</v>
      </c>
      <c r="R560">
        <v>90.522531355500007</v>
      </c>
      <c r="S560">
        <v>1630.1849216227799</v>
      </c>
    </row>
    <row r="561" spans="1:19" ht="14.5" x14ac:dyDescent="0.35">
      <c r="A561" t="s">
        <v>739</v>
      </c>
      <c r="B561">
        <v>433.992591</v>
      </c>
      <c r="C561">
        <v>292.36352099999999</v>
      </c>
      <c r="D561">
        <v>2.336052</v>
      </c>
      <c r="E561">
        <v>16</v>
      </c>
      <c r="F561">
        <v>58.421599999999998</v>
      </c>
      <c r="G561">
        <v>9.1667559999999995</v>
      </c>
      <c r="H561">
        <v>1</v>
      </c>
      <c r="I561">
        <v>5</v>
      </c>
      <c r="J561">
        <v>4</v>
      </c>
      <c r="K561">
        <v>44.481968356968899</v>
      </c>
      <c r="L561">
        <v>0.67885671120000002</v>
      </c>
      <c r="M561">
        <v>4.6496000000000004</v>
      </c>
      <c r="N561">
        <v>43.080087839999997</v>
      </c>
      <c r="O561">
        <v>16.239824929600001</v>
      </c>
      <c r="P561">
        <v>2.3643000000000001</v>
      </c>
      <c r="Q561">
        <v>16.010999999999999</v>
      </c>
      <c r="R561">
        <v>18.882000000000001</v>
      </c>
      <c r="S561">
        <v>580.38022883776898</v>
      </c>
    </row>
    <row r="562" spans="1:19" ht="14.5" x14ac:dyDescent="0.35">
      <c r="A562" t="s">
        <v>740</v>
      </c>
      <c r="B562">
        <v>633.86662999999999</v>
      </c>
      <c r="C562">
        <v>242.63805600000001</v>
      </c>
      <c r="D562">
        <v>0</v>
      </c>
      <c r="E562">
        <v>11.450175</v>
      </c>
      <c r="F562">
        <v>52.258657999999997</v>
      </c>
      <c r="G562">
        <v>5.9080389999999996</v>
      </c>
      <c r="H562">
        <v>1</v>
      </c>
      <c r="I562">
        <v>7.3160920000000003</v>
      </c>
      <c r="J562">
        <v>4.862069</v>
      </c>
      <c r="K562">
        <v>20.670666656093999</v>
      </c>
      <c r="L562">
        <v>0</v>
      </c>
      <c r="M562">
        <v>3.3274208550000002</v>
      </c>
      <c r="N562">
        <v>38.535534409199997</v>
      </c>
      <c r="O562">
        <v>10.4666818924</v>
      </c>
      <c r="P562">
        <v>2.3643000000000001</v>
      </c>
      <c r="Q562">
        <v>23.4275898024</v>
      </c>
      <c r="R562">
        <v>22.9513967145</v>
      </c>
      <c r="S562">
        <v>755.61022032959397</v>
      </c>
    </row>
    <row r="563" spans="1:19" ht="14.5" x14ac:dyDescent="0.35">
      <c r="A563" t="s">
        <v>741</v>
      </c>
      <c r="B563">
        <v>726.31419500000004</v>
      </c>
      <c r="C563">
        <v>290.39578499999999</v>
      </c>
      <c r="D563">
        <v>0</v>
      </c>
      <c r="E563">
        <v>17.850874999999998</v>
      </c>
      <c r="F563">
        <v>59.640214999999998</v>
      </c>
      <c r="G563">
        <v>5.6405219999999998</v>
      </c>
      <c r="H563">
        <v>1</v>
      </c>
      <c r="I563">
        <v>3</v>
      </c>
      <c r="J563">
        <v>9.8656000000000006</v>
      </c>
      <c r="K563">
        <v>25.8428200353104</v>
      </c>
      <c r="L563">
        <v>0</v>
      </c>
      <c r="M563">
        <v>5.187464275</v>
      </c>
      <c r="N563">
        <v>43.978694541000003</v>
      </c>
      <c r="O563">
        <v>9.9927487752000008</v>
      </c>
      <c r="P563">
        <v>2.3643000000000001</v>
      </c>
      <c r="Q563">
        <v>9.6066000000000003</v>
      </c>
      <c r="R563">
        <v>46.5705648</v>
      </c>
      <c r="S563">
        <v>869.85738742650994</v>
      </c>
    </row>
    <row r="564" spans="1:19" ht="14.5" x14ac:dyDescent="0.35">
      <c r="A564" t="s">
        <v>742</v>
      </c>
      <c r="B564">
        <v>411.333618</v>
      </c>
      <c r="C564">
        <v>197.917563</v>
      </c>
      <c r="D564">
        <v>7</v>
      </c>
      <c r="E564">
        <v>4</v>
      </c>
      <c r="F564">
        <v>37.229495</v>
      </c>
      <c r="G564">
        <v>5.323086</v>
      </c>
      <c r="H564">
        <v>1</v>
      </c>
      <c r="I564">
        <v>7.9514459999999998</v>
      </c>
      <c r="J564">
        <v>2.9585240000000002</v>
      </c>
      <c r="K564">
        <v>21.6125166998977</v>
      </c>
      <c r="L564">
        <v>2.0341999999999998</v>
      </c>
      <c r="M564">
        <v>1.1624000000000001</v>
      </c>
      <c r="N564">
        <v>27.453029613000002</v>
      </c>
      <c r="O564">
        <v>9.4303791575999991</v>
      </c>
      <c r="P564">
        <v>2.3643000000000001</v>
      </c>
      <c r="Q564">
        <v>25.462120381199998</v>
      </c>
      <c r="R564">
        <v>13.965712542</v>
      </c>
      <c r="S564">
        <v>514.81827639369806</v>
      </c>
    </row>
    <row r="565" spans="1:19" ht="14.5" x14ac:dyDescent="0.35">
      <c r="A565" t="s">
        <v>743</v>
      </c>
      <c r="B565">
        <v>983.02760000000001</v>
      </c>
      <c r="C565">
        <v>497.312749</v>
      </c>
      <c r="D565">
        <v>0</v>
      </c>
      <c r="E565">
        <v>21.583300999999999</v>
      </c>
      <c r="F565">
        <v>83.067852000000002</v>
      </c>
      <c r="G565">
        <v>13.16295</v>
      </c>
      <c r="H565">
        <v>0</v>
      </c>
      <c r="I565">
        <v>13.224717</v>
      </c>
      <c r="J565">
        <v>12</v>
      </c>
      <c r="K565">
        <v>56.8489473395381</v>
      </c>
      <c r="L565">
        <v>0</v>
      </c>
      <c r="M565">
        <v>6.2721072706000003</v>
      </c>
      <c r="N565">
        <v>61.254234064800102</v>
      </c>
      <c r="O565">
        <v>23.319482220000001</v>
      </c>
      <c r="P565">
        <v>0</v>
      </c>
      <c r="Q565">
        <v>42.348188777399997</v>
      </c>
      <c r="R565">
        <v>56.646000000000001</v>
      </c>
      <c r="S565">
        <v>1229.7165596723401</v>
      </c>
    </row>
    <row r="566" spans="1:19" ht="14.5" x14ac:dyDescent="0.35">
      <c r="A566" t="s">
        <v>744</v>
      </c>
      <c r="B566">
        <v>915.03949899999998</v>
      </c>
      <c r="C566">
        <v>368.06843500000002</v>
      </c>
      <c r="D566">
        <v>0.96171399999999996</v>
      </c>
      <c r="E566">
        <v>13.012466999999999</v>
      </c>
      <c r="F566">
        <v>99.430294000000004</v>
      </c>
      <c r="G566">
        <v>8.6625110000000003</v>
      </c>
      <c r="H566">
        <v>2</v>
      </c>
      <c r="I566">
        <v>7</v>
      </c>
      <c r="J566">
        <v>8.8092810000000004</v>
      </c>
      <c r="K566">
        <v>33.034252009879602</v>
      </c>
      <c r="L566">
        <v>0.27947408839999999</v>
      </c>
      <c r="M566">
        <v>3.7814229101999999</v>
      </c>
      <c r="N566">
        <v>73.319898795599997</v>
      </c>
      <c r="O566">
        <v>15.346504487600001</v>
      </c>
      <c r="P566">
        <v>4.7286000000000001</v>
      </c>
      <c r="Q566">
        <v>22.415400000000002</v>
      </c>
      <c r="R566">
        <v>41.584210960500002</v>
      </c>
      <c r="S566">
        <v>1109.5292622521799</v>
      </c>
    </row>
    <row r="567" spans="1:19" ht="14.5" x14ac:dyDescent="0.35">
      <c r="A567" t="s">
        <v>745</v>
      </c>
      <c r="B567">
        <v>1055.8470669999999</v>
      </c>
      <c r="C567">
        <v>320.43732999999997</v>
      </c>
      <c r="D567">
        <v>19.070238</v>
      </c>
      <c r="E567">
        <v>14.567762</v>
      </c>
      <c r="F567">
        <v>122.62193499999999</v>
      </c>
      <c r="G567">
        <v>5.1850519999999998</v>
      </c>
      <c r="H567">
        <v>0</v>
      </c>
      <c r="I567">
        <v>12</v>
      </c>
      <c r="J567">
        <v>7</v>
      </c>
      <c r="K567">
        <v>21.792752337450999</v>
      </c>
      <c r="L567">
        <v>5.5418111628000002</v>
      </c>
      <c r="M567">
        <v>4.2333916371999996</v>
      </c>
      <c r="N567">
        <v>90.421414868999804</v>
      </c>
      <c r="O567">
        <v>9.1858381231999999</v>
      </c>
      <c r="P567">
        <v>0</v>
      </c>
      <c r="Q567">
        <v>38.426400000000001</v>
      </c>
      <c r="R567">
        <v>33.043500000000002</v>
      </c>
      <c r="S567">
        <v>1258.4921751296499</v>
      </c>
    </row>
    <row r="568" spans="1:19" ht="14.5" x14ac:dyDescent="0.35">
      <c r="A568" t="s">
        <v>746</v>
      </c>
      <c r="B568">
        <v>1701.8903230000001</v>
      </c>
      <c r="C568">
        <v>535.71999900000003</v>
      </c>
      <c r="D568">
        <v>1</v>
      </c>
      <c r="E568">
        <v>38.538603999999999</v>
      </c>
      <c r="F568">
        <v>154.45728800000001</v>
      </c>
      <c r="G568">
        <v>13.596163000000001</v>
      </c>
      <c r="H568">
        <v>0</v>
      </c>
      <c r="I568">
        <v>10</v>
      </c>
      <c r="J568">
        <v>20.451346999999998</v>
      </c>
      <c r="K568">
        <v>37.251229656201303</v>
      </c>
      <c r="L568">
        <v>0.29060000000000002</v>
      </c>
      <c r="M568">
        <v>11.1993183224</v>
      </c>
      <c r="N568">
        <v>113.8968041712</v>
      </c>
      <c r="O568">
        <v>24.086962370799998</v>
      </c>
      <c r="P568">
        <v>0</v>
      </c>
      <c r="Q568">
        <v>32.021999999999998</v>
      </c>
      <c r="R568">
        <v>96.540583513499996</v>
      </c>
      <c r="S568">
        <v>2017.1778210340999</v>
      </c>
    </row>
    <row r="569" spans="1:19" ht="14.5" x14ac:dyDescent="0.35">
      <c r="A569" t="s">
        <v>747</v>
      </c>
      <c r="B569">
        <v>538.466814</v>
      </c>
      <c r="C569">
        <v>103.35458300000001</v>
      </c>
      <c r="D569">
        <v>12.226744999999999</v>
      </c>
      <c r="E569">
        <v>11.526316</v>
      </c>
      <c r="F569">
        <v>68.511626000000007</v>
      </c>
      <c r="G569">
        <v>2</v>
      </c>
      <c r="H569">
        <v>0</v>
      </c>
      <c r="I569">
        <v>2</v>
      </c>
      <c r="J569">
        <v>6.6104649999999996</v>
      </c>
      <c r="K569">
        <v>4.3831088378542402</v>
      </c>
      <c r="L569">
        <v>3.5530920969999999</v>
      </c>
      <c r="M569">
        <v>3.3495474295999998</v>
      </c>
      <c r="N569">
        <v>50.520473012399997</v>
      </c>
      <c r="O569">
        <v>3.5432000000000001</v>
      </c>
      <c r="P569">
        <v>0</v>
      </c>
      <c r="Q569">
        <v>6.4043999999999999</v>
      </c>
      <c r="R569">
        <v>31.2047000325</v>
      </c>
      <c r="S569">
        <v>641.42533540935403</v>
      </c>
    </row>
    <row r="570" spans="1:19" ht="14.5" x14ac:dyDescent="0.35">
      <c r="A570" t="s">
        <v>748</v>
      </c>
      <c r="B570">
        <v>1229.276715</v>
      </c>
      <c r="C570">
        <v>418.990748</v>
      </c>
      <c r="D570">
        <v>4</v>
      </c>
      <c r="E570">
        <v>28.302458000000001</v>
      </c>
      <c r="F570">
        <v>71.984111999999996</v>
      </c>
      <c r="G570">
        <v>1.376646</v>
      </c>
      <c r="H570">
        <v>2</v>
      </c>
      <c r="I570">
        <v>9</v>
      </c>
      <c r="J570">
        <v>16.5</v>
      </c>
      <c r="K570">
        <v>31.532155319609501</v>
      </c>
      <c r="L570">
        <v>1.1624000000000001</v>
      </c>
      <c r="M570">
        <v>8.2246942948000008</v>
      </c>
      <c r="N570">
        <v>53.081084188799998</v>
      </c>
      <c r="O570">
        <v>2.4388660536</v>
      </c>
      <c r="P570">
        <v>4.7286000000000001</v>
      </c>
      <c r="Q570">
        <v>28.819800000000001</v>
      </c>
      <c r="R570">
        <v>77.888249999999999</v>
      </c>
      <c r="S570">
        <v>1437.1525648568099</v>
      </c>
    </row>
    <row r="571" spans="1:19" ht="14.5" x14ac:dyDescent="0.35">
      <c r="A571" t="s">
        <v>749</v>
      </c>
      <c r="B571">
        <v>1049.665645</v>
      </c>
      <c r="C571">
        <v>84.617660999999998</v>
      </c>
      <c r="D571">
        <v>4.4400000000000004</v>
      </c>
      <c r="E571">
        <v>19.72007</v>
      </c>
      <c r="F571">
        <v>98.247950000000003</v>
      </c>
      <c r="G571">
        <v>3.0275180000000002</v>
      </c>
      <c r="H571">
        <v>0</v>
      </c>
      <c r="I571">
        <v>6</v>
      </c>
      <c r="J571">
        <v>9.597766</v>
      </c>
      <c r="K571">
        <v>1.57996985996112</v>
      </c>
      <c r="L571">
        <v>1.2902640000000001</v>
      </c>
      <c r="M571">
        <v>5.730652342</v>
      </c>
      <c r="N571">
        <v>72.448038330000003</v>
      </c>
      <c r="O571">
        <v>5.3635508887999999</v>
      </c>
      <c r="P571">
        <v>0</v>
      </c>
      <c r="Q571">
        <v>19.213200000000001</v>
      </c>
      <c r="R571">
        <v>45.306254402999997</v>
      </c>
      <c r="S571">
        <v>1200.5975748237599</v>
      </c>
    </row>
    <row r="572" spans="1:19" ht="14.5" x14ac:dyDescent="0.35">
      <c r="A572" t="s">
        <v>750</v>
      </c>
      <c r="B572">
        <v>1400.2244820000001</v>
      </c>
      <c r="C572">
        <v>466.97428400000001</v>
      </c>
      <c r="D572">
        <v>0</v>
      </c>
      <c r="E572">
        <v>26.943178</v>
      </c>
      <c r="F572">
        <v>135.265422</v>
      </c>
      <c r="G572">
        <v>11.632004</v>
      </c>
      <c r="H572">
        <v>1.5441240000000001</v>
      </c>
      <c r="I572">
        <v>6</v>
      </c>
      <c r="J572">
        <v>23.802748000000001</v>
      </c>
      <c r="K572">
        <v>35.052743363046901</v>
      </c>
      <c r="L572">
        <v>0</v>
      </c>
      <c r="M572">
        <v>7.8296875268000097</v>
      </c>
      <c r="N572">
        <v>99.744722182799805</v>
      </c>
      <c r="O572">
        <v>20.6072582864</v>
      </c>
      <c r="P572">
        <v>3.6507723732000001</v>
      </c>
      <c r="Q572">
        <v>19.213200000000001</v>
      </c>
      <c r="R572">
        <v>112.360871934</v>
      </c>
      <c r="S572">
        <v>1698.68373766625</v>
      </c>
    </row>
    <row r="573" spans="1:19" ht="14.5" x14ac:dyDescent="0.35">
      <c r="A573" t="s">
        <v>751</v>
      </c>
      <c r="B573">
        <v>914.16467699999998</v>
      </c>
      <c r="C573">
        <v>262.691575</v>
      </c>
      <c r="D573">
        <v>2</v>
      </c>
      <c r="E573">
        <v>34.406844</v>
      </c>
      <c r="F573">
        <v>94.844138999999998</v>
      </c>
      <c r="G573">
        <v>4.6437020000000002</v>
      </c>
      <c r="H573">
        <v>0.26574500000000001</v>
      </c>
      <c r="I573">
        <v>6</v>
      </c>
      <c r="J573">
        <v>6.9815950000000004</v>
      </c>
      <c r="K573">
        <v>16.594353065300901</v>
      </c>
      <c r="L573">
        <v>0.58120000000000005</v>
      </c>
      <c r="M573">
        <v>9.9986288664000007</v>
      </c>
      <c r="N573">
        <v>69.938068098599999</v>
      </c>
      <c r="O573">
        <v>8.2267824631999993</v>
      </c>
      <c r="P573">
        <v>0.62830090350000001</v>
      </c>
      <c r="Q573">
        <v>19.213200000000001</v>
      </c>
      <c r="R573">
        <v>32.956619197499997</v>
      </c>
      <c r="S573">
        <v>1072.3018295945001</v>
      </c>
    </row>
    <row r="574" spans="1:19" ht="14.5" x14ac:dyDescent="0.35">
      <c r="A574" t="s">
        <v>752</v>
      </c>
      <c r="B574">
        <v>830.83590200000003</v>
      </c>
      <c r="C574">
        <v>227.39935399999999</v>
      </c>
      <c r="D574">
        <v>4</v>
      </c>
      <c r="E574">
        <v>23</v>
      </c>
      <c r="F574">
        <v>76.656008</v>
      </c>
      <c r="G574">
        <v>7.2761199999999997</v>
      </c>
      <c r="H574">
        <v>2</v>
      </c>
      <c r="I574">
        <v>3</v>
      </c>
      <c r="J574">
        <v>8.6379789999999996</v>
      </c>
      <c r="K574">
        <v>14.0414427377855</v>
      </c>
      <c r="L574">
        <v>1.1624000000000001</v>
      </c>
      <c r="M574">
        <v>6.6837999999999997</v>
      </c>
      <c r="N574">
        <v>56.526140299200101</v>
      </c>
      <c r="O574">
        <v>12.890374191999999</v>
      </c>
      <c r="P574">
        <v>4.7286000000000001</v>
      </c>
      <c r="Q574">
        <v>9.6066000000000003</v>
      </c>
      <c r="R574">
        <v>40.7755798695</v>
      </c>
      <c r="S574">
        <v>977.25083909848604</v>
      </c>
    </row>
    <row r="575" spans="1:19" ht="14.5" x14ac:dyDescent="0.35">
      <c r="A575" t="s">
        <v>753</v>
      </c>
      <c r="B575">
        <v>1823.7752270000001</v>
      </c>
      <c r="C575">
        <v>1732.869013</v>
      </c>
      <c r="D575">
        <v>0</v>
      </c>
      <c r="E575">
        <v>71.599328</v>
      </c>
      <c r="F575">
        <v>209.92998</v>
      </c>
      <c r="G575">
        <v>4.2284839999999999</v>
      </c>
      <c r="H575">
        <v>3</v>
      </c>
      <c r="I575">
        <v>26.314041</v>
      </c>
      <c r="J575">
        <v>29.616636</v>
      </c>
      <c r="K575">
        <v>365.95851963938799</v>
      </c>
      <c r="L575">
        <v>0</v>
      </c>
      <c r="M575">
        <v>20.8067647168</v>
      </c>
      <c r="N575">
        <v>154.80236725200001</v>
      </c>
      <c r="O575">
        <v>7.4911822544</v>
      </c>
      <c r="P575">
        <v>7.0929000000000002</v>
      </c>
      <c r="Q575">
        <v>84.262822090200004</v>
      </c>
      <c r="R575">
        <v>139.80533023800001</v>
      </c>
      <c r="S575">
        <v>2603.9951131907901</v>
      </c>
    </row>
    <row r="576" spans="1:19" ht="14.5" x14ac:dyDescent="0.35">
      <c r="A576" t="s">
        <v>755</v>
      </c>
      <c r="B576">
        <v>1516.15356</v>
      </c>
      <c r="C576">
        <v>336.82983200000001</v>
      </c>
      <c r="D576">
        <v>2</v>
      </c>
      <c r="E576">
        <v>28.395869999999999</v>
      </c>
      <c r="F576">
        <v>107.511003</v>
      </c>
      <c r="G576">
        <v>9.4629989999999999</v>
      </c>
      <c r="H576">
        <v>2</v>
      </c>
      <c r="I576">
        <v>10.63185</v>
      </c>
      <c r="J576">
        <v>18.553253000000002</v>
      </c>
      <c r="K576">
        <v>16.477118115350901</v>
      </c>
      <c r="L576">
        <v>0.58120000000000005</v>
      </c>
      <c r="M576">
        <v>8.2518398220000098</v>
      </c>
      <c r="N576">
        <v>79.278613612200004</v>
      </c>
      <c r="O576">
        <v>16.764649028400001</v>
      </c>
      <c r="P576">
        <v>4.7286000000000001</v>
      </c>
      <c r="Q576">
        <v>34.045310069999999</v>
      </c>
      <c r="R576">
        <v>87.580630786499995</v>
      </c>
      <c r="S576">
        <v>1763.86152143445</v>
      </c>
    </row>
    <row r="577" spans="1:19" ht="14.5" x14ac:dyDescent="0.35">
      <c r="A577" t="s">
        <v>756</v>
      </c>
      <c r="B577">
        <v>5757.8185739999599</v>
      </c>
      <c r="C577">
        <v>450.29424999999998</v>
      </c>
      <c r="D577">
        <v>16.197185999999999</v>
      </c>
      <c r="E577">
        <v>122.25659899999999</v>
      </c>
      <c r="F577">
        <v>389.659943</v>
      </c>
      <c r="G577">
        <v>19.892665000000001</v>
      </c>
      <c r="H577">
        <v>1.9765550000000001</v>
      </c>
      <c r="I577">
        <v>27.643370000000001</v>
      </c>
      <c r="J577">
        <v>87.313771000000003</v>
      </c>
      <c r="K577">
        <v>7.8601744257588102</v>
      </c>
      <c r="L577">
        <v>4.7069022515999999</v>
      </c>
      <c r="M577">
        <v>35.527767669399999</v>
      </c>
      <c r="N577">
        <v>287.33524196820002</v>
      </c>
      <c r="O577">
        <v>35.241845314000003</v>
      </c>
      <c r="P577">
        <v>4.6731689865000003</v>
      </c>
      <c r="Q577">
        <v>88.519599413999998</v>
      </c>
      <c r="R577">
        <v>412.16465600549998</v>
      </c>
      <c r="S577">
        <v>6633.84793003492</v>
      </c>
    </row>
    <row r="578" spans="1:19" ht="14.5" x14ac:dyDescent="0.35">
      <c r="A578" t="s">
        <v>757</v>
      </c>
      <c r="B578">
        <v>4699.7523010000205</v>
      </c>
      <c r="C578">
        <v>506.60235999999998</v>
      </c>
      <c r="D578">
        <v>168.67274699999999</v>
      </c>
      <c r="E578">
        <v>112.782264</v>
      </c>
      <c r="F578">
        <v>376.38823000000002</v>
      </c>
      <c r="G578">
        <v>38.981721999999998</v>
      </c>
      <c r="H578">
        <v>3.2631579999999998</v>
      </c>
      <c r="I578">
        <v>15.113095</v>
      </c>
      <c r="J578">
        <v>101.494766</v>
      </c>
      <c r="K578">
        <v>12.221933724883</v>
      </c>
      <c r="L578">
        <v>49.0163002781999</v>
      </c>
      <c r="M578">
        <v>32.774525918400101</v>
      </c>
      <c r="N578">
        <v>277.54868080199998</v>
      </c>
      <c r="O578">
        <v>69.0600186952</v>
      </c>
      <c r="P578">
        <v>7.7150844593999999</v>
      </c>
      <c r="Q578">
        <v>48.395152809000002</v>
      </c>
      <c r="R578">
        <v>479.106042903</v>
      </c>
      <c r="S578">
        <v>5675.5900405901002</v>
      </c>
    </row>
    <row r="579" spans="1:19" ht="14.5" x14ac:dyDescent="0.35">
      <c r="A579" t="s">
        <v>758</v>
      </c>
      <c r="B579">
        <v>4861.6518400000396</v>
      </c>
      <c r="C579">
        <v>665.57870800000001</v>
      </c>
      <c r="D579">
        <v>60.183019999999999</v>
      </c>
      <c r="E579">
        <v>92.725415999999996</v>
      </c>
      <c r="F579">
        <v>341.30778400000003</v>
      </c>
      <c r="G579">
        <v>17.931954999999999</v>
      </c>
      <c r="H579">
        <v>2.5</v>
      </c>
      <c r="I579">
        <v>27.043589000000001</v>
      </c>
      <c r="J579">
        <v>63.105237000000002</v>
      </c>
      <c r="K579">
        <v>20.207671809421601</v>
      </c>
      <c r="L579">
        <v>17.489185612</v>
      </c>
      <c r="M579">
        <v>26.946005889599999</v>
      </c>
      <c r="N579">
        <v>251.6803599216</v>
      </c>
      <c r="O579">
        <v>31.768251478</v>
      </c>
      <c r="P579">
        <v>5.9107500000000002</v>
      </c>
      <c r="Q579">
        <v>86.598980695799995</v>
      </c>
      <c r="R579">
        <v>297.88827125850003</v>
      </c>
      <c r="S579">
        <v>5600.14131666496</v>
      </c>
    </row>
    <row r="580" spans="1:19" ht="14.5" x14ac:dyDescent="0.35">
      <c r="A580" t="s">
        <v>759</v>
      </c>
      <c r="B580">
        <v>9897.2816899999907</v>
      </c>
      <c r="C580">
        <v>918.40712300000098</v>
      </c>
      <c r="D580">
        <v>622.78748000000098</v>
      </c>
      <c r="E580">
        <v>101.72636799999999</v>
      </c>
      <c r="F580">
        <v>540.53011800000002</v>
      </c>
      <c r="G580">
        <v>63.535941000000001</v>
      </c>
      <c r="H580">
        <v>7.5</v>
      </c>
      <c r="I580">
        <v>55.209606000000001</v>
      </c>
      <c r="J580">
        <v>152.248784</v>
      </c>
      <c r="K580">
        <v>19.102380797217901</v>
      </c>
      <c r="L580">
        <v>180.98204168800001</v>
      </c>
      <c r="M580">
        <v>29.5616825408</v>
      </c>
      <c r="N580">
        <v>398.58690901319699</v>
      </c>
      <c r="O580">
        <v>112.56027307559999</v>
      </c>
      <c r="P580">
        <v>17.732250000000001</v>
      </c>
      <c r="Q580">
        <v>176.79220033319999</v>
      </c>
      <c r="R580">
        <v>718.69038487199998</v>
      </c>
      <c r="S580">
        <v>11551.289812319999</v>
      </c>
    </row>
    <row r="581" spans="1:19" ht="14.5" x14ac:dyDescent="0.35">
      <c r="A581" t="s">
        <v>760</v>
      </c>
      <c r="B581">
        <v>1455.667858</v>
      </c>
      <c r="C581">
        <v>151.25277199999999</v>
      </c>
      <c r="D581">
        <v>12.601706999999999</v>
      </c>
      <c r="E581">
        <v>24.093167999999999</v>
      </c>
      <c r="F581">
        <v>89.670085999999998</v>
      </c>
      <c r="G581">
        <v>4.3564809999999996</v>
      </c>
      <c r="H581">
        <v>0</v>
      </c>
      <c r="I581">
        <v>8.853612</v>
      </c>
      <c r="J581">
        <v>5.2860120000000004</v>
      </c>
      <c r="K581">
        <v>3.4213867268903102</v>
      </c>
      <c r="L581">
        <v>3.6620560541999998</v>
      </c>
      <c r="M581">
        <v>7.0014746207999998</v>
      </c>
      <c r="N581">
        <v>66.122721416399997</v>
      </c>
      <c r="O581">
        <v>7.7179417395999996</v>
      </c>
      <c r="P581">
        <v>0</v>
      </c>
      <c r="Q581">
        <v>28.351036346400001</v>
      </c>
      <c r="R581">
        <v>24.952619645999999</v>
      </c>
      <c r="S581">
        <v>1596.8970945502899</v>
      </c>
    </row>
    <row r="582" spans="1:19" ht="14.5" x14ac:dyDescent="0.35">
      <c r="A582" t="s">
        <v>761</v>
      </c>
      <c r="B582">
        <v>908.99954400000001</v>
      </c>
      <c r="C582">
        <v>325.17927500000002</v>
      </c>
      <c r="D582">
        <v>0</v>
      </c>
      <c r="E582">
        <v>30.471549</v>
      </c>
      <c r="F582">
        <v>138.719921</v>
      </c>
      <c r="G582">
        <v>2</v>
      </c>
      <c r="H582">
        <v>1</v>
      </c>
      <c r="I582">
        <v>4</v>
      </c>
      <c r="J582">
        <v>10.603574</v>
      </c>
      <c r="K582">
        <v>25.4627179854057</v>
      </c>
      <c r="L582">
        <v>0</v>
      </c>
      <c r="M582">
        <v>8.8550321394000004</v>
      </c>
      <c r="N582">
        <v>102.2920697454</v>
      </c>
      <c r="O582">
        <v>3.5432000000000001</v>
      </c>
      <c r="P582">
        <v>2.3643000000000001</v>
      </c>
      <c r="Q582">
        <v>12.8088</v>
      </c>
      <c r="R582">
        <v>50.054171066999999</v>
      </c>
      <c r="S582">
        <v>1114.37983493721</v>
      </c>
    </row>
    <row r="583" spans="1:19" ht="14.5" x14ac:dyDescent="0.35">
      <c r="A583" t="s">
        <v>762</v>
      </c>
      <c r="B583">
        <v>532.49181999999996</v>
      </c>
      <c r="C583">
        <v>208.377521</v>
      </c>
      <c r="D583">
        <v>0</v>
      </c>
      <c r="E583">
        <v>17</v>
      </c>
      <c r="F583">
        <v>83.022199000000001</v>
      </c>
      <c r="G583">
        <v>2</v>
      </c>
      <c r="H583">
        <v>1</v>
      </c>
      <c r="I583">
        <v>1</v>
      </c>
      <c r="J583">
        <v>7</v>
      </c>
      <c r="K583">
        <v>17.844390673720799</v>
      </c>
      <c r="L583">
        <v>0</v>
      </c>
      <c r="M583">
        <v>4.9401999999999999</v>
      </c>
      <c r="N583">
        <v>61.220569542600103</v>
      </c>
      <c r="O583">
        <v>3.5432000000000001</v>
      </c>
      <c r="P583">
        <v>2.3643000000000001</v>
      </c>
      <c r="Q583">
        <v>3.2021999999999999</v>
      </c>
      <c r="R583">
        <v>33.043500000000002</v>
      </c>
      <c r="S583">
        <v>658.65018021632102</v>
      </c>
    </row>
    <row r="584" spans="1:19" ht="14.5" x14ac:dyDescent="0.35">
      <c r="A584" t="s">
        <v>763</v>
      </c>
      <c r="B584">
        <v>1969.6454470000001</v>
      </c>
      <c r="C584">
        <v>615.03302799999994</v>
      </c>
      <c r="D584">
        <v>0</v>
      </c>
      <c r="E584">
        <v>25.373194000000002</v>
      </c>
      <c r="F584">
        <v>163.071393</v>
      </c>
      <c r="G584">
        <v>7.2280699999999998</v>
      </c>
      <c r="H584">
        <v>1</v>
      </c>
      <c r="I584">
        <v>14.528494</v>
      </c>
      <c r="J584">
        <v>27.272545000000001</v>
      </c>
      <c r="K584">
        <v>42.334466080861702</v>
      </c>
      <c r="L584">
        <v>0</v>
      </c>
      <c r="M584">
        <v>7.3734501764000004</v>
      </c>
      <c r="N584">
        <v>120.2488451982</v>
      </c>
      <c r="O584">
        <v>12.805248812</v>
      </c>
      <c r="P584">
        <v>2.3643000000000001</v>
      </c>
      <c r="Q584">
        <v>46.523143486800002</v>
      </c>
      <c r="R584">
        <v>128.7400486725</v>
      </c>
      <c r="S584">
        <v>2330.0349494267598</v>
      </c>
    </row>
    <row r="585" spans="1:19" ht="14.5" x14ac:dyDescent="0.35">
      <c r="A585" t="s">
        <v>764</v>
      </c>
      <c r="B585">
        <v>571.319523</v>
      </c>
      <c r="C585">
        <v>115.46695699999999</v>
      </c>
      <c r="D585">
        <v>0</v>
      </c>
      <c r="E585">
        <v>7.661842</v>
      </c>
      <c r="F585">
        <v>81.472994999999997</v>
      </c>
      <c r="G585">
        <v>2</v>
      </c>
      <c r="H585">
        <v>0</v>
      </c>
      <c r="I585">
        <v>2</v>
      </c>
      <c r="J585">
        <v>5</v>
      </c>
      <c r="K585">
        <v>5.1408050884458003</v>
      </c>
      <c r="L585">
        <v>0</v>
      </c>
      <c r="M585">
        <v>2.2265312852000001</v>
      </c>
      <c r="N585">
        <v>60.078186513000098</v>
      </c>
      <c r="O585">
        <v>3.5432000000000001</v>
      </c>
      <c r="P585">
        <v>0</v>
      </c>
      <c r="Q585">
        <v>6.4043999999999999</v>
      </c>
      <c r="R585">
        <v>23.602499999999999</v>
      </c>
      <c r="S585">
        <v>672.31514588664595</v>
      </c>
    </row>
    <row r="586" spans="1:19" ht="14.5" x14ac:dyDescent="0.35">
      <c r="A586" t="s">
        <v>765</v>
      </c>
      <c r="B586">
        <v>1223.389921</v>
      </c>
      <c r="C586">
        <v>353.05658</v>
      </c>
      <c r="D586">
        <v>1</v>
      </c>
      <c r="E586">
        <v>29.412478</v>
      </c>
      <c r="F586">
        <v>81.852361999999999</v>
      </c>
      <c r="G586">
        <v>4.189133</v>
      </c>
      <c r="H586">
        <v>1</v>
      </c>
      <c r="I586">
        <v>6</v>
      </c>
      <c r="J586">
        <v>17.351583999999999</v>
      </c>
      <c r="K586">
        <v>22.3940487770865</v>
      </c>
      <c r="L586">
        <v>0.29060000000000002</v>
      </c>
      <c r="M586">
        <v>8.5472661068000093</v>
      </c>
      <c r="N586">
        <v>60.357931738800097</v>
      </c>
      <c r="O586">
        <v>7.4214680228000001</v>
      </c>
      <c r="P586">
        <v>2.3643000000000001</v>
      </c>
      <c r="Q586">
        <v>19.213200000000001</v>
      </c>
      <c r="R586">
        <v>81.908152271999995</v>
      </c>
      <c r="S586">
        <v>1425.88688791749</v>
      </c>
    </row>
    <row r="587" spans="1:19" ht="14.5" x14ac:dyDescent="0.35">
      <c r="A587" t="s">
        <v>766</v>
      </c>
      <c r="B587">
        <v>882.24364300000002</v>
      </c>
      <c r="C587">
        <v>170.678067</v>
      </c>
      <c r="D587">
        <v>26.646685000000002</v>
      </c>
      <c r="E587">
        <v>6</v>
      </c>
      <c r="F587">
        <v>59.712642000000002</v>
      </c>
      <c r="G587">
        <v>4</v>
      </c>
      <c r="H587">
        <v>0</v>
      </c>
      <c r="I587">
        <v>7</v>
      </c>
      <c r="J587">
        <v>10.130000000000001</v>
      </c>
      <c r="K587">
        <v>7.3388340327521799</v>
      </c>
      <c r="L587">
        <v>7.7435266609999998</v>
      </c>
      <c r="M587">
        <v>1.7436</v>
      </c>
      <c r="N587">
        <v>44.032102210799998</v>
      </c>
      <c r="O587">
        <v>7.0864000000000003</v>
      </c>
      <c r="P587">
        <v>0</v>
      </c>
      <c r="Q587">
        <v>22.415400000000002</v>
      </c>
      <c r="R587">
        <v>47.818665000000003</v>
      </c>
      <c r="S587">
        <v>1020.4221709045499</v>
      </c>
    </row>
    <row r="588" spans="1:19" ht="14.5" x14ac:dyDescent="0.35">
      <c r="A588" t="s">
        <v>767</v>
      </c>
      <c r="B588">
        <v>1045.086765</v>
      </c>
      <c r="C588">
        <v>249.66955100000001</v>
      </c>
      <c r="D588">
        <v>10.967987000000001</v>
      </c>
      <c r="E588">
        <v>19.380061000000001</v>
      </c>
      <c r="F588">
        <v>81.721925999999996</v>
      </c>
      <c r="G588">
        <v>4.6025910000000003</v>
      </c>
      <c r="H588">
        <v>0</v>
      </c>
      <c r="I588">
        <v>0</v>
      </c>
      <c r="J588">
        <v>2.1903440000000001</v>
      </c>
      <c r="K588">
        <v>12.936022958597</v>
      </c>
      <c r="L588">
        <v>3.1872970222000001</v>
      </c>
      <c r="M588">
        <v>5.6318457265999999</v>
      </c>
      <c r="N588">
        <v>60.261748232400102</v>
      </c>
      <c r="O588">
        <v>8.1539502156000001</v>
      </c>
      <c r="P588">
        <v>0</v>
      </c>
      <c r="Q588">
        <v>0</v>
      </c>
      <c r="R588">
        <v>10.339518851999999</v>
      </c>
      <c r="S588">
        <v>1145.5971480073999</v>
      </c>
    </row>
    <row r="589" spans="1:19" ht="14.5" x14ac:dyDescent="0.35">
      <c r="A589" t="s">
        <v>768</v>
      </c>
      <c r="B589">
        <v>1310.9795300000001</v>
      </c>
      <c r="C589">
        <v>329.784424</v>
      </c>
      <c r="D589">
        <v>7.9768949999999998</v>
      </c>
      <c r="E589">
        <v>35.289437</v>
      </c>
      <c r="F589">
        <v>126.769164</v>
      </c>
      <c r="G589">
        <v>5.3581719999999997</v>
      </c>
      <c r="H589">
        <v>0</v>
      </c>
      <c r="I589">
        <v>6</v>
      </c>
      <c r="J589">
        <v>11.55997</v>
      </c>
      <c r="K589">
        <v>18.4271776724466</v>
      </c>
      <c r="L589">
        <v>2.318085687</v>
      </c>
      <c r="M589">
        <v>10.255110392200001</v>
      </c>
      <c r="N589">
        <v>93.479581533599799</v>
      </c>
      <c r="O589">
        <v>9.4925375152000004</v>
      </c>
      <c r="P589">
        <v>0</v>
      </c>
      <c r="Q589">
        <v>19.213200000000001</v>
      </c>
      <c r="R589">
        <v>54.568838384999999</v>
      </c>
      <c r="S589">
        <v>1518.7340611854499</v>
      </c>
    </row>
    <row r="590" spans="1:19" ht="14.5" x14ac:dyDescent="0.35">
      <c r="A590" t="s">
        <v>769</v>
      </c>
      <c r="B590">
        <v>1264.2466870000001</v>
      </c>
      <c r="C590">
        <v>376.86972300000002</v>
      </c>
      <c r="D590">
        <v>3</v>
      </c>
      <c r="E590">
        <v>20.414397000000001</v>
      </c>
      <c r="F590">
        <v>83.761278000000004</v>
      </c>
      <c r="G590">
        <v>10.338183000000001</v>
      </c>
      <c r="H590">
        <v>2</v>
      </c>
      <c r="I590">
        <v>4.9417039999999997</v>
      </c>
      <c r="J590">
        <v>9.9474699999999991</v>
      </c>
      <c r="K590">
        <v>24.989299506414699</v>
      </c>
      <c r="L590">
        <v>0.87180000000000002</v>
      </c>
      <c r="M590">
        <v>5.9324237681999996</v>
      </c>
      <c r="N590">
        <v>61.765566397200097</v>
      </c>
      <c r="O590">
        <v>18.315125002799999</v>
      </c>
      <c r="P590">
        <v>4.7286000000000001</v>
      </c>
      <c r="Q590">
        <v>15.8243245488</v>
      </c>
      <c r="R590">
        <v>46.957032134999999</v>
      </c>
      <c r="S590">
        <v>1443.63085835841</v>
      </c>
    </row>
    <row r="591" spans="1:19" ht="14.5" x14ac:dyDescent="0.35">
      <c r="A591" t="s">
        <v>770</v>
      </c>
      <c r="B591">
        <v>1221.0771749999999</v>
      </c>
      <c r="C591">
        <v>248.399024</v>
      </c>
      <c r="D591">
        <v>66.189457000000004</v>
      </c>
      <c r="E591">
        <v>26.752417999999999</v>
      </c>
      <c r="F591">
        <v>114.85977200000001</v>
      </c>
      <c r="G591">
        <v>14.444521</v>
      </c>
      <c r="H591">
        <v>1</v>
      </c>
      <c r="I591">
        <v>16</v>
      </c>
      <c r="J591">
        <v>13.126670000000001</v>
      </c>
      <c r="K591">
        <v>11.155300002964401</v>
      </c>
      <c r="L591">
        <v>19.2346562042</v>
      </c>
      <c r="M591">
        <v>7.7742526708000099</v>
      </c>
      <c r="N591">
        <v>84.697595872799894</v>
      </c>
      <c r="O591">
        <v>25.589913403600001</v>
      </c>
      <c r="P591">
        <v>2.3643000000000001</v>
      </c>
      <c r="Q591">
        <v>51.235199999999999</v>
      </c>
      <c r="R591">
        <v>61.964445734999998</v>
      </c>
      <c r="S591">
        <v>1485.0928388893699</v>
      </c>
    </row>
    <row r="592" spans="1:19" ht="14.5" x14ac:dyDescent="0.35">
      <c r="A592" t="s">
        <v>771</v>
      </c>
      <c r="B592">
        <v>1428.1832999999999</v>
      </c>
      <c r="C592">
        <v>383.12965500000001</v>
      </c>
      <c r="D592">
        <v>3.4803730000000002</v>
      </c>
      <c r="E592">
        <v>37.425417000000003</v>
      </c>
      <c r="F592">
        <v>139.29595599999999</v>
      </c>
      <c r="G592">
        <v>11.317833</v>
      </c>
      <c r="H592">
        <v>1</v>
      </c>
      <c r="I592">
        <v>4.6486900000000002</v>
      </c>
      <c r="J592">
        <v>14.557282000000001</v>
      </c>
      <c r="K592">
        <v>22.780747969740201</v>
      </c>
      <c r="L592">
        <v>1.0113963937999999</v>
      </c>
      <c r="M592">
        <v>10.875826180200001</v>
      </c>
      <c r="N592">
        <v>102.71683795440001</v>
      </c>
      <c r="O592">
        <v>20.050672942799999</v>
      </c>
      <c r="P592">
        <v>2.3643000000000001</v>
      </c>
      <c r="Q592">
        <v>14.886035118000001</v>
      </c>
      <c r="R592">
        <v>68.717649680999997</v>
      </c>
      <c r="S592">
        <v>1671.5867662399401</v>
      </c>
    </row>
    <row r="593" spans="1:19" ht="14.5" x14ac:dyDescent="0.35">
      <c r="A593" t="s">
        <v>772</v>
      </c>
      <c r="B593">
        <v>534.66022099999998</v>
      </c>
      <c r="C593">
        <v>133.93248</v>
      </c>
      <c r="D593">
        <v>0</v>
      </c>
      <c r="E593">
        <v>10.284876000000001</v>
      </c>
      <c r="F593">
        <v>41.929530999999997</v>
      </c>
      <c r="G593">
        <v>7.6050269999999998</v>
      </c>
      <c r="H593">
        <v>0</v>
      </c>
      <c r="I593">
        <v>0</v>
      </c>
      <c r="J593">
        <v>4</v>
      </c>
      <c r="K593">
        <v>7.5263050618352398</v>
      </c>
      <c r="L593">
        <v>0</v>
      </c>
      <c r="M593">
        <v>2.9887849655999998</v>
      </c>
      <c r="N593">
        <v>30.918836159400001</v>
      </c>
      <c r="O593">
        <v>13.4730658332</v>
      </c>
      <c r="P593">
        <v>0</v>
      </c>
      <c r="Q593">
        <v>0</v>
      </c>
      <c r="R593">
        <v>18.882000000000001</v>
      </c>
      <c r="S593">
        <v>608.44921302003604</v>
      </c>
    </row>
    <row r="594" spans="1:19" ht="14.5" x14ac:dyDescent="0.35">
      <c r="A594" t="s">
        <v>773</v>
      </c>
      <c r="B594">
        <v>484.99814099999998</v>
      </c>
      <c r="C594">
        <v>139.26956200000001</v>
      </c>
      <c r="D594">
        <v>0</v>
      </c>
      <c r="E594">
        <v>5.7622999999999998</v>
      </c>
      <c r="F594">
        <v>60.960852000000003</v>
      </c>
      <c r="G594">
        <v>6</v>
      </c>
      <c r="H594">
        <v>1</v>
      </c>
      <c r="I594">
        <v>4</v>
      </c>
      <c r="J594">
        <v>4.8090320000000002</v>
      </c>
      <c r="K594">
        <v>9.1298505240882601</v>
      </c>
      <c r="L594">
        <v>0</v>
      </c>
      <c r="M594">
        <v>1.67452438</v>
      </c>
      <c r="N594">
        <v>44.952532264799999</v>
      </c>
      <c r="O594">
        <v>10.6296</v>
      </c>
      <c r="P594">
        <v>2.3643000000000001</v>
      </c>
      <c r="Q594">
        <v>12.8088</v>
      </c>
      <c r="R594">
        <v>22.701035556000001</v>
      </c>
      <c r="S594">
        <v>589.25878372488796</v>
      </c>
    </row>
    <row r="595" spans="1:19" ht="14.5" x14ac:dyDescent="0.35">
      <c r="A595" t="s">
        <v>774</v>
      </c>
      <c r="B595">
        <v>485.49681600000002</v>
      </c>
      <c r="C595">
        <v>184.47001599999999</v>
      </c>
      <c r="D595">
        <v>0</v>
      </c>
      <c r="E595">
        <v>16.760493</v>
      </c>
      <c r="F595">
        <v>61.907846999999997</v>
      </c>
      <c r="G595">
        <v>4.531021</v>
      </c>
      <c r="H595">
        <v>0</v>
      </c>
      <c r="I595">
        <v>3.9781019999999998</v>
      </c>
      <c r="J595">
        <v>4</v>
      </c>
      <c r="K595">
        <v>15.661569181434</v>
      </c>
      <c r="L595">
        <v>0</v>
      </c>
      <c r="M595">
        <v>4.8705992658000001</v>
      </c>
      <c r="N595">
        <v>45.650846377800001</v>
      </c>
      <c r="O595">
        <v>8.0271568036000005</v>
      </c>
      <c r="P595">
        <v>0</v>
      </c>
      <c r="Q595">
        <v>12.738678224399999</v>
      </c>
      <c r="R595">
        <v>18.882000000000001</v>
      </c>
      <c r="S595">
        <v>591.32766585303398</v>
      </c>
    </row>
    <row r="596" spans="1:19" ht="14.5" x14ac:dyDescent="0.35">
      <c r="A596" t="s">
        <v>775</v>
      </c>
      <c r="B596">
        <v>581.51579500000003</v>
      </c>
      <c r="C596">
        <v>160.73582200000001</v>
      </c>
      <c r="D596">
        <v>8.4963820000000005</v>
      </c>
      <c r="E596">
        <v>16.549999</v>
      </c>
      <c r="F596">
        <v>54.497650999999998</v>
      </c>
      <c r="G596">
        <v>3.6228180000000001</v>
      </c>
      <c r="H596">
        <v>0</v>
      </c>
      <c r="I596">
        <v>3.0142859999999998</v>
      </c>
      <c r="J596">
        <v>5</v>
      </c>
      <c r="K596">
        <v>9.7246897627361495</v>
      </c>
      <c r="L596">
        <v>2.4690486092000001</v>
      </c>
      <c r="M596">
        <v>4.8094297093999998</v>
      </c>
      <c r="N596">
        <v>40.186567847399999</v>
      </c>
      <c r="O596">
        <v>6.4181843688000004</v>
      </c>
      <c r="P596">
        <v>0</v>
      </c>
      <c r="Q596">
        <v>9.6523466292000002</v>
      </c>
      <c r="R596">
        <v>23.602499999999999</v>
      </c>
      <c r="S596">
        <v>678.37856192673598</v>
      </c>
    </row>
    <row r="597" spans="1:19" ht="14.5" x14ac:dyDescent="0.35">
      <c r="A597" t="s">
        <v>776</v>
      </c>
      <c r="B597">
        <v>391.49992400000002</v>
      </c>
      <c r="C597">
        <v>136.59716</v>
      </c>
      <c r="D597">
        <v>0</v>
      </c>
      <c r="E597">
        <v>6</v>
      </c>
      <c r="F597">
        <v>43.351781000000003</v>
      </c>
      <c r="G597">
        <v>5.4294039999999999</v>
      </c>
      <c r="H597">
        <v>0</v>
      </c>
      <c r="I597">
        <v>4</v>
      </c>
      <c r="J597">
        <v>2.9941270000000002</v>
      </c>
      <c r="K597">
        <v>10.714747539635001</v>
      </c>
      <c r="L597">
        <v>0</v>
      </c>
      <c r="M597">
        <v>1.7436</v>
      </c>
      <c r="N597">
        <v>31.967603309400001</v>
      </c>
      <c r="O597">
        <v>9.6187321263999994</v>
      </c>
      <c r="P597">
        <v>0</v>
      </c>
      <c r="Q597">
        <v>12.8088</v>
      </c>
      <c r="R597">
        <v>14.1337765035</v>
      </c>
      <c r="S597">
        <v>472.48718347893498</v>
      </c>
    </row>
    <row r="598" spans="1:19" ht="14.5" x14ac:dyDescent="0.35">
      <c r="A598" t="s">
        <v>777</v>
      </c>
      <c r="B598">
        <v>1347.493416</v>
      </c>
      <c r="C598">
        <v>243.278381</v>
      </c>
      <c r="D598">
        <v>0</v>
      </c>
      <c r="E598">
        <v>24</v>
      </c>
      <c r="F598">
        <v>98.605762999999996</v>
      </c>
      <c r="G598">
        <v>9.9275400000000005</v>
      </c>
      <c r="H598">
        <v>1</v>
      </c>
      <c r="I598">
        <v>6.84741</v>
      </c>
      <c r="J598">
        <v>26.830407999999998</v>
      </c>
      <c r="K598">
        <v>9.8094390429656606</v>
      </c>
      <c r="L598">
        <v>0</v>
      </c>
      <c r="M598">
        <v>6.9744000000000002</v>
      </c>
      <c r="N598">
        <v>72.711889636199999</v>
      </c>
      <c r="O598">
        <v>17.587629864</v>
      </c>
      <c r="P598">
        <v>2.3643000000000001</v>
      </c>
      <c r="Q598">
        <v>21.926776302</v>
      </c>
      <c r="R598">
        <v>126.652940964</v>
      </c>
      <c r="S598">
        <v>1605.5207918091701</v>
      </c>
    </row>
    <row r="599" spans="1:19" ht="14.5" x14ac:dyDescent="0.35">
      <c r="A599" t="s">
        <v>778</v>
      </c>
      <c r="B599">
        <v>1174.8753549999999</v>
      </c>
      <c r="C599">
        <v>353.824949</v>
      </c>
      <c r="D599">
        <v>0</v>
      </c>
      <c r="E599">
        <v>20.472767000000001</v>
      </c>
      <c r="F599">
        <v>116.910679</v>
      </c>
      <c r="G599">
        <v>5</v>
      </c>
      <c r="H599">
        <v>3</v>
      </c>
      <c r="I599">
        <v>7.8984059999999996</v>
      </c>
      <c r="J599">
        <v>20.827380000000002</v>
      </c>
      <c r="K599">
        <v>24.203984638300302</v>
      </c>
      <c r="L599">
        <v>0</v>
      </c>
      <c r="M599">
        <v>5.9493860902</v>
      </c>
      <c r="N599">
        <v>86.209934694599895</v>
      </c>
      <c r="O599">
        <v>8.8580000000000005</v>
      </c>
      <c r="P599">
        <v>7.0929000000000002</v>
      </c>
      <c r="Q599">
        <v>25.292275693200001</v>
      </c>
      <c r="R599">
        <v>98.315647290000001</v>
      </c>
      <c r="S599">
        <v>1430.7974834063</v>
      </c>
    </row>
    <row r="600" spans="1:19" ht="14.5" x14ac:dyDescent="0.35">
      <c r="A600" t="s">
        <v>779</v>
      </c>
      <c r="B600">
        <v>1585.860682</v>
      </c>
      <c r="C600">
        <v>460.20227</v>
      </c>
      <c r="D600">
        <v>9.378978</v>
      </c>
      <c r="E600">
        <v>30.399768000000002</v>
      </c>
      <c r="F600">
        <v>95.202032000000003</v>
      </c>
      <c r="G600">
        <v>12</v>
      </c>
      <c r="H600">
        <v>1</v>
      </c>
      <c r="I600">
        <v>18.332048</v>
      </c>
      <c r="J600">
        <v>21.958731</v>
      </c>
      <c r="K600">
        <v>29.971100834201799</v>
      </c>
      <c r="L600">
        <v>2.7255310067999998</v>
      </c>
      <c r="M600">
        <v>8.8341725808000007</v>
      </c>
      <c r="N600">
        <v>70.201978396800001</v>
      </c>
      <c r="O600">
        <v>21.2592</v>
      </c>
      <c r="P600">
        <v>2.3643000000000001</v>
      </c>
      <c r="Q600">
        <v>58.702884105599999</v>
      </c>
      <c r="R600">
        <v>103.6561896855</v>
      </c>
      <c r="S600">
        <v>1883.5760386096999</v>
      </c>
    </row>
    <row r="601" spans="1:19" ht="14.5" x14ac:dyDescent="0.35">
      <c r="A601" t="s">
        <v>780</v>
      </c>
      <c r="B601">
        <v>590.07443999999998</v>
      </c>
      <c r="C601">
        <v>211.76028299999999</v>
      </c>
      <c r="D601">
        <v>0</v>
      </c>
      <c r="E601">
        <v>12.471734</v>
      </c>
      <c r="F601">
        <v>74.504321000000004</v>
      </c>
      <c r="G601">
        <v>3.2105260000000002</v>
      </c>
      <c r="H601">
        <v>2</v>
      </c>
      <c r="I601">
        <v>3</v>
      </c>
      <c r="J601">
        <v>6.5501800000000001</v>
      </c>
      <c r="K601">
        <v>16.909959493078102</v>
      </c>
      <c r="L601">
        <v>0</v>
      </c>
      <c r="M601">
        <v>3.6242859003999999</v>
      </c>
      <c r="N601">
        <v>54.939486305400003</v>
      </c>
      <c r="O601">
        <v>5.6877678616000003</v>
      </c>
      <c r="P601">
        <v>4.7286000000000001</v>
      </c>
      <c r="Q601">
        <v>9.6066000000000003</v>
      </c>
      <c r="R601">
        <v>30.920124690000002</v>
      </c>
      <c r="S601">
        <v>716.49126425047803</v>
      </c>
    </row>
    <row r="602" spans="1:19" ht="14.5" x14ac:dyDescent="0.35">
      <c r="A602" t="s">
        <v>781</v>
      </c>
      <c r="B602">
        <v>854.89026200000103</v>
      </c>
      <c r="C602">
        <v>298.87605000000002</v>
      </c>
      <c r="D602">
        <v>0</v>
      </c>
      <c r="E602">
        <v>9.8352939999999993</v>
      </c>
      <c r="F602">
        <v>90.756923</v>
      </c>
      <c r="G602">
        <v>4.452807</v>
      </c>
      <c r="H602">
        <v>0</v>
      </c>
      <c r="I602">
        <v>6</v>
      </c>
      <c r="J602">
        <v>12.869412000000001</v>
      </c>
      <c r="K602">
        <v>23.350303377030102</v>
      </c>
      <c r="L602">
        <v>0</v>
      </c>
      <c r="M602">
        <v>2.8581364364000001</v>
      </c>
      <c r="N602">
        <v>66.924155020200004</v>
      </c>
      <c r="O602">
        <v>7.8885928812000001</v>
      </c>
      <c r="P602">
        <v>0</v>
      </c>
      <c r="Q602">
        <v>19.213200000000001</v>
      </c>
      <c r="R602">
        <v>60.750059346</v>
      </c>
      <c r="S602">
        <v>1035.8747090608299</v>
      </c>
    </row>
    <row r="603" spans="1:19" ht="14.5" x14ac:dyDescent="0.35">
      <c r="A603" t="s">
        <v>782</v>
      </c>
      <c r="B603">
        <v>1531.835595</v>
      </c>
      <c r="C603">
        <v>207.05406400000001</v>
      </c>
      <c r="D603">
        <v>0.94653500000000002</v>
      </c>
      <c r="E603">
        <v>40.682459000000001</v>
      </c>
      <c r="F603">
        <v>136.63264699999999</v>
      </c>
      <c r="G603">
        <v>5.7398499999999997</v>
      </c>
      <c r="H603">
        <v>1.1862269999999999</v>
      </c>
      <c r="I603">
        <v>4.8672560000000002</v>
      </c>
      <c r="J603">
        <v>22.806826000000001</v>
      </c>
      <c r="K603">
        <v>6.1085062527045002</v>
      </c>
      <c r="L603">
        <v>0.27506307099999999</v>
      </c>
      <c r="M603">
        <v>11.8223225854</v>
      </c>
      <c r="N603">
        <v>100.7529138978</v>
      </c>
      <c r="O603">
        <v>10.16871826</v>
      </c>
      <c r="P603">
        <v>2.8045964960999998</v>
      </c>
      <c r="Q603">
        <v>15.585927163199999</v>
      </c>
      <c r="R603">
        <v>107.659622133</v>
      </c>
      <c r="S603">
        <v>1787.01326485921</v>
      </c>
    </row>
    <row r="604" spans="1:19" ht="14.5" x14ac:dyDescent="0.35">
      <c r="A604" t="s">
        <v>783</v>
      </c>
      <c r="B604">
        <v>845.80574799999999</v>
      </c>
      <c r="C604">
        <v>180.22271000000001</v>
      </c>
      <c r="D604">
        <v>1</v>
      </c>
      <c r="E604">
        <v>34.982166999999997</v>
      </c>
      <c r="F604">
        <v>60.50752</v>
      </c>
      <c r="G604">
        <v>5.3132140000000003</v>
      </c>
      <c r="H604">
        <v>0</v>
      </c>
      <c r="I604">
        <v>10</v>
      </c>
      <c r="J604">
        <v>12.166404999999999</v>
      </c>
      <c r="K604">
        <v>8.6247631090110808</v>
      </c>
      <c r="L604">
        <v>0.29060000000000002</v>
      </c>
      <c r="M604">
        <v>10.165817730200001</v>
      </c>
      <c r="N604">
        <v>44.618245248000001</v>
      </c>
      <c r="O604">
        <v>9.4128899223999998</v>
      </c>
      <c r="P604">
        <v>0</v>
      </c>
      <c r="Q604">
        <v>32.021999999999998</v>
      </c>
      <c r="R604">
        <v>57.431514802499997</v>
      </c>
      <c r="S604">
        <v>1008.37157881211</v>
      </c>
    </row>
    <row r="605" spans="1:19" ht="14.5" x14ac:dyDescent="0.35">
      <c r="A605" t="s">
        <v>784</v>
      </c>
      <c r="B605">
        <v>3525.7069590000001</v>
      </c>
      <c r="C605">
        <v>1855.396137</v>
      </c>
      <c r="D605">
        <v>1</v>
      </c>
      <c r="E605">
        <v>92.709097999999997</v>
      </c>
      <c r="F605">
        <v>407.50884000000002</v>
      </c>
      <c r="G605">
        <v>37.385832999999998</v>
      </c>
      <c r="H605">
        <v>4.2664730000000004</v>
      </c>
      <c r="I605">
        <v>24.839327999999998</v>
      </c>
      <c r="J605">
        <v>61.971901000000003</v>
      </c>
      <c r="K605">
        <v>218.152600196073</v>
      </c>
      <c r="L605">
        <v>0.29060000000000002</v>
      </c>
      <c r="M605">
        <v>26.941263878800001</v>
      </c>
      <c r="N605">
        <v>300.49701861599999</v>
      </c>
      <c r="O605">
        <v>66.232741742800002</v>
      </c>
      <c r="P605">
        <v>10.087222113899999</v>
      </c>
      <c r="Q605">
        <v>79.5404961216</v>
      </c>
      <c r="R605">
        <v>292.53835867049997</v>
      </c>
      <c r="S605">
        <v>4519.9872603396698</v>
      </c>
    </row>
    <row r="606" spans="1:19" ht="14.5" x14ac:dyDescent="0.35">
      <c r="A606" t="s">
        <v>1491</v>
      </c>
      <c r="B606">
        <v>116.606799</v>
      </c>
      <c r="C606">
        <v>43.451456999999998</v>
      </c>
      <c r="D606">
        <v>0</v>
      </c>
      <c r="E606">
        <v>9</v>
      </c>
      <c r="F606">
        <v>18.383495</v>
      </c>
      <c r="G606">
        <v>0</v>
      </c>
      <c r="H606">
        <v>1.7718449999999999</v>
      </c>
      <c r="I606">
        <v>1</v>
      </c>
      <c r="J606">
        <v>0</v>
      </c>
      <c r="K606">
        <v>3.55649104801619</v>
      </c>
      <c r="L606">
        <v>0</v>
      </c>
      <c r="M606">
        <v>2.6154000000000002</v>
      </c>
      <c r="N606">
        <v>13.555989213</v>
      </c>
      <c r="O606">
        <v>0</v>
      </c>
      <c r="P606">
        <v>4.1891731334999998</v>
      </c>
      <c r="Q606">
        <v>3.2021999999999999</v>
      </c>
      <c r="R606">
        <v>0</v>
      </c>
      <c r="S606">
        <v>143.72605239451599</v>
      </c>
    </row>
    <row r="607" spans="1:19" ht="14.5" x14ac:dyDescent="0.35">
      <c r="A607" t="s">
        <v>785</v>
      </c>
      <c r="B607">
        <v>2166.7408019999998</v>
      </c>
      <c r="C607">
        <v>2101.0761349999998</v>
      </c>
      <c r="D607">
        <v>0</v>
      </c>
      <c r="E607">
        <v>110.61293999999999</v>
      </c>
      <c r="F607">
        <v>254.654822</v>
      </c>
      <c r="G607">
        <v>29.824313</v>
      </c>
      <c r="H607">
        <v>3</v>
      </c>
      <c r="I607">
        <v>2.4792709999999998</v>
      </c>
      <c r="J607">
        <v>24.180979000000001</v>
      </c>
      <c r="K607">
        <v>449.83842429981098</v>
      </c>
      <c r="L607">
        <v>0</v>
      </c>
      <c r="M607">
        <v>32.144120364000102</v>
      </c>
      <c r="N607">
        <v>187.78246574280001</v>
      </c>
      <c r="O607">
        <v>52.836752910800001</v>
      </c>
      <c r="P607">
        <v>7.0929000000000002</v>
      </c>
      <c r="Q607">
        <v>7.9391215961999997</v>
      </c>
      <c r="R607">
        <v>114.1463113695</v>
      </c>
      <c r="S607">
        <v>3018.52089828311</v>
      </c>
    </row>
    <row r="608" spans="1:19" ht="14.5" x14ac:dyDescent="0.35">
      <c r="A608" t="s">
        <v>786</v>
      </c>
      <c r="B608">
        <v>1059.0342009999999</v>
      </c>
      <c r="C608">
        <v>431.33640400000002</v>
      </c>
      <c r="D608">
        <v>0.13333300000000001</v>
      </c>
      <c r="E608">
        <v>33.497782000000001</v>
      </c>
      <c r="F608">
        <v>91.571630999999996</v>
      </c>
      <c r="G608">
        <v>11</v>
      </c>
      <c r="H608">
        <v>1</v>
      </c>
      <c r="I608">
        <v>10.668085</v>
      </c>
      <c r="J608">
        <v>23</v>
      </c>
      <c r="K608">
        <v>39.819311850155401</v>
      </c>
      <c r="L608">
        <v>3.8746569799999998E-2</v>
      </c>
      <c r="M608">
        <v>9.7344554492000004</v>
      </c>
      <c r="N608">
        <v>67.524920699399999</v>
      </c>
      <c r="O608">
        <v>19.4876</v>
      </c>
      <c r="P608">
        <v>2.3643000000000001</v>
      </c>
      <c r="Q608">
        <v>34.161341786999998</v>
      </c>
      <c r="R608">
        <v>108.5715</v>
      </c>
      <c r="S608">
        <v>1340.7363773555501</v>
      </c>
    </row>
    <row r="609" spans="1:19" ht="14.5" x14ac:dyDescent="0.35">
      <c r="A609" t="s">
        <v>787</v>
      </c>
      <c r="B609">
        <v>706.46104300000104</v>
      </c>
      <c r="C609">
        <v>233.202709</v>
      </c>
      <c r="D609">
        <v>0</v>
      </c>
      <c r="E609">
        <v>7</v>
      </c>
      <c r="F609">
        <v>70.876268999999994</v>
      </c>
      <c r="G609">
        <v>6.8675480000000002</v>
      </c>
      <c r="H609">
        <v>0</v>
      </c>
      <c r="I609">
        <v>4.9769249999999996</v>
      </c>
      <c r="J609">
        <v>6.7884520000000004</v>
      </c>
      <c r="K609">
        <v>16.938793018161899</v>
      </c>
      <c r="L609">
        <v>0</v>
      </c>
      <c r="M609">
        <v>2.0341999999999998</v>
      </c>
      <c r="N609">
        <v>52.264160760599999</v>
      </c>
      <c r="O609">
        <v>12.1665480368</v>
      </c>
      <c r="P609">
        <v>0</v>
      </c>
      <c r="Q609">
        <v>15.937109234999999</v>
      </c>
      <c r="R609">
        <v>32.044887666000001</v>
      </c>
      <c r="S609">
        <v>837.84674171656297</v>
      </c>
    </row>
    <row r="610" spans="1:19" ht="14.5" x14ac:dyDescent="0.35">
      <c r="A610" t="s">
        <v>788</v>
      </c>
      <c r="B610">
        <v>2718.80020099997</v>
      </c>
      <c r="C610">
        <v>595.68377899999996</v>
      </c>
      <c r="D610">
        <v>113.74254999999999</v>
      </c>
      <c r="E610">
        <v>34.413226999999999</v>
      </c>
      <c r="F610">
        <v>228.43664200000001</v>
      </c>
      <c r="G610">
        <v>9.8699999999999992</v>
      </c>
      <c r="H610">
        <v>3.6725150000000002</v>
      </c>
      <c r="I610">
        <v>11.566433</v>
      </c>
      <c r="J610">
        <v>41.622756000000003</v>
      </c>
      <c r="K610">
        <v>28.9135311720215</v>
      </c>
      <c r="L610">
        <v>33.053585030000001</v>
      </c>
      <c r="M610">
        <v>10.0004837662</v>
      </c>
      <c r="N610">
        <v>168.44917981079999</v>
      </c>
      <c r="O610">
        <v>17.485692</v>
      </c>
      <c r="P610">
        <v>8.6829272144999994</v>
      </c>
      <c r="Q610">
        <v>37.038031752599998</v>
      </c>
      <c r="R610">
        <v>196.48021969800001</v>
      </c>
      <c r="S610">
        <v>3218.9038514440899</v>
      </c>
    </row>
    <row r="611" spans="1:19" ht="14.5" x14ac:dyDescent="0.35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</row>
    <row r="612" spans="1:19" x14ac:dyDescent="0.25">
      <c r="A612" s="119"/>
    </row>
    <row r="613" spans="1:19" x14ac:dyDescent="0.25">
      <c r="A613" s="1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/>
  </sheetViews>
  <sheetFormatPr defaultRowHeight="14.5" x14ac:dyDescent="0.35"/>
  <cols>
    <col min="1" max="1" width="11.453125" customWidth="1"/>
    <col min="2" max="2" width="10.453125" customWidth="1"/>
    <col min="3" max="3" width="13.81640625" bestFit="1" customWidth="1"/>
    <col min="4" max="4" width="12.81640625" bestFit="1" customWidth="1"/>
    <col min="5" max="5" width="10.453125" customWidth="1"/>
    <col min="6" max="6" width="12.1796875" customWidth="1"/>
    <col min="7" max="12" width="10.453125" customWidth="1"/>
  </cols>
  <sheetData>
    <row r="1" spans="1:12" x14ac:dyDescent="0.35">
      <c r="A1" s="95" t="s">
        <v>1451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5" customHeight="1" x14ac:dyDescent="0.35">
      <c r="A2" s="168" t="s">
        <v>1452</v>
      </c>
      <c r="B2" s="168"/>
      <c r="C2" s="168"/>
      <c r="D2" s="168"/>
      <c r="E2" s="168"/>
      <c r="F2" s="168"/>
      <c r="G2" s="168"/>
      <c r="H2" s="168"/>
      <c r="I2" s="168"/>
      <c r="J2" s="97"/>
      <c r="K2" s="96"/>
      <c r="L2" s="96"/>
    </row>
    <row r="3" spans="1:12" x14ac:dyDescent="0.35">
      <c r="A3" s="168"/>
      <c r="B3" s="168"/>
      <c r="C3" s="168"/>
      <c r="D3" s="168"/>
      <c r="E3" s="168"/>
      <c r="F3" s="168"/>
      <c r="G3" s="168"/>
      <c r="H3" s="168"/>
      <c r="I3" s="168"/>
      <c r="J3" s="97"/>
      <c r="K3" s="96"/>
      <c r="L3" s="96"/>
    </row>
    <row r="4" spans="1:12" ht="15" customHeight="1" x14ac:dyDescent="0.35">
      <c r="A4" s="169" t="s">
        <v>1453</v>
      </c>
      <c r="B4" s="169"/>
      <c r="C4" s="169"/>
      <c r="D4" s="169"/>
      <c r="E4" s="169"/>
      <c r="F4" s="169"/>
      <c r="G4" s="169"/>
      <c r="H4" s="169"/>
      <c r="I4" s="169"/>
      <c r="J4" s="98"/>
      <c r="K4" s="99"/>
      <c r="L4" s="99"/>
    </row>
    <row r="5" spans="1:12" ht="26.25" customHeight="1" x14ac:dyDescent="0.35">
      <c r="A5" s="169"/>
      <c r="B5" s="169"/>
      <c r="C5" s="169"/>
      <c r="D5" s="169"/>
      <c r="E5" s="169"/>
      <c r="F5" s="169"/>
      <c r="G5" s="169"/>
      <c r="H5" s="169"/>
      <c r="I5" s="169"/>
      <c r="J5" s="98"/>
      <c r="K5" s="99"/>
      <c r="L5" s="99"/>
    </row>
    <row r="6" spans="1:12" x14ac:dyDescent="0.35">
      <c r="A6" s="100" t="s">
        <v>1454</v>
      </c>
      <c r="B6" s="100"/>
      <c r="C6" s="100"/>
      <c r="D6" s="100"/>
      <c r="E6" s="100"/>
      <c r="F6" s="100"/>
      <c r="G6" s="100"/>
      <c r="H6" s="100"/>
      <c r="I6" s="100"/>
      <c r="J6" s="100"/>
      <c r="K6" s="99"/>
      <c r="L6" s="99"/>
    </row>
    <row r="7" spans="1:12" ht="11.25" customHeight="1" x14ac:dyDescent="0.3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99"/>
      <c r="L7" s="99"/>
    </row>
    <row r="8" spans="1:12" ht="11.25" customHeight="1" x14ac:dyDescent="0.3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96"/>
      <c r="L8" s="96"/>
    </row>
    <row r="9" spans="1:12" ht="42" x14ac:dyDescent="0.35">
      <c r="A9" s="102" t="s">
        <v>1455</v>
      </c>
      <c r="B9" s="103" t="s">
        <v>1555</v>
      </c>
      <c r="C9" s="103" t="s">
        <v>1456</v>
      </c>
      <c r="D9" s="103" t="s">
        <v>1457</v>
      </c>
      <c r="E9" s="104" t="s">
        <v>1556</v>
      </c>
      <c r="F9" s="104" t="s">
        <v>1458</v>
      </c>
      <c r="G9" s="105"/>
      <c r="H9" s="99"/>
      <c r="I9" s="99"/>
      <c r="J9" s="99"/>
      <c r="K9" s="96"/>
      <c r="L9" s="96"/>
    </row>
    <row r="10" spans="1:12" ht="13.5" customHeight="1" x14ac:dyDescent="0.35">
      <c r="A10" s="142" t="str">
        <f>IF('FY2022 Report'!D5&lt;&gt;0,'FY2022 Report'!D4,"")</f>
        <v/>
      </c>
      <c r="B10" s="143" t="str">
        <f>IF('FY2022 Report'!D$5&lt;&gt;0,VLOOKUP('FY2022 Report'!D$4,EPP!A2:AL611,2,FALSE),"")</f>
        <v/>
      </c>
      <c r="C10" s="143" t="str">
        <f>IF('FY2022 Report'!D$5&lt;&gt;0,VLOOKUP('FY2022 Report'!D$4,components!B$3:AU$611,46,FALSE),"")</f>
        <v/>
      </c>
      <c r="D10" s="143" t="str">
        <f>IF('FY2022 Report'!D$5&lt;&gt;0,VLOOKUP('FY2022 Report'!D$4,components!B$3:AU$611,18,FALSE),"")</f>
        <v/>
      </c>
      <c r="E10" s="143" t="str">
        <f>IF('FY2022 Report'!D$5&lt;&gt;0,VLOOKUP('FY2022 Report'!D$4,EPP!A2:AO611,19,FALSE),"")</f>
        <v/>
      </c>
      <c r="F10" s="143" t="str">
        <f>IF('FY2022 Report'!D$5&lt;&gt;0,VLOOKUP('FY2022 Report'!D$4,components!B$3:AU$611,24,FALSE),"")</f>
        <v/>
      </c>
      <c r="G10" s="106"/>
      <c r="H10" s="106"/>
      <c r="I10" s="99"/>
      <c r="J10" s="99"/>
      <c r="K10" s="96"/>
      <c r="L10" s="96"/>
    </row>
    <row r="11" spans="1:12" ht="10.5" customHeight="1" x14ac:dyDescent="0.35">
      <c r="A11" s="107"/>
      <c r="B11" s="108"/>
      <c r="C11" s="109"/>
      <c r="D11" s="110"/>
      <c r="E11" s="108"/>
      <c r="F11" s="110"/>
      <c r="G11" s="99"/>
      <c r="H11" s="99"/>
      <c r="I11" s="99"/>
      <c r="J11" s="99"/>
      <c r="K11" s="96"/>
      <c r="L11" s="96"/>
    </row>
    <row r="12" spans="1:12" ht="10.5" customHeight="1" x14ac:dyDescent="0.3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6"/>
      <c r="L12" s="96"/>
    </row>
    <row r="13" spans="1:12" ht="13.5" customHeight="1" x14ac:dyDescent="0.35">
      <c r="A13" s="137" t="s">
        <v>1459</v>
      </c>
      <c r="B13" s="138"/>
      <c r="C13" s="139"/>
      <c r="D13" s="141"/>
      <c r="E13" s="170" t="s">
        <v>1460</v>
      </c>
      <c r="F13" s="170"/>
      <c r="G13" s="170"/>
      <c r="H13" s="96"/>
      <c r="L13" s="112"/>
    </row>
    <row r="14" spans="1:12" ht="13.5" customHeight="1" x14ac:dyDescent="0.35">
      <c r="A14" s="140">
        <v>1</v>
      </c>
      <c r="B14" s="174">
        <v>2</v>
      </c>
      <c r="C14" s="175"/>
      <c r="E14" s="111">
        <v>3</v>
      </c>
      <c r="F14" s="111">
        <v>4</v>
      </c>
      <c r="G14" s="111">
        <v>5</v>
      </c>
    </row>
    <row r="15" spans="1:12" ht="81.75" customHeight="1" x14ac:dyDescent="0.35">
      <c r="A15" s="113" t="s">
        <v>1461</v>
      </c>
      <c r="B15" s="176" t="s">
        <v>1511</v>
      </c>
      <c r="C15" s="177"/>
      <c r="E15" s="114" t="s">
        <v>1462</v>
      </c>
      <c r="F15" s="114" t="s">
        <v>1463</v>
      </c>
      <c r="G15" s="113" t="s">
        <v>1464</v>
      </c>
    </row>
    <row r="16" spans="1:12" ht="13.5" customHeight="1" x14ac:dyDescent="0.35">
      <c r="A16" s="143" t="str">
        <f>IF('FY2022 Report'!D$5&lt;&gt;0,VLOOKUP('FY2022 Report'!D$4,EPP!A2:AL611,3,FALSE),"")</f>
        <v/>
      </c>
      <c r="B16" s="178" t="str">
        <f>IF('FY2022 Report'!D$5&lt;&gt;0,VLOOKUP('FY2022 Report'!D$4,EPP!A2:AL611,11,FALSE),"")</f>
        <v/>
      </c>
      <c r="C16" s="179" t="str">
        <f>IF('FY2022 Report'!F$5&lt;&gt;0,VLOOKUP('FY2022 Report'!E$4,EPP!#REF!,2,FALSE),"")</f>
        <v/>
      </c>
      <c r="D16" s="144"/>
      <c r="E16" s="145" t="str">
        <f>IF('FY2022 Report'!D$5&lt;&gt;0,VLOOKUP('FY2022 Report'!D$4,EPP!A2:AL611,4,FALSE),"")</f>
        <v/>
      </c>
      <c r="F16" s="146" t="str">
        <f>IF('FY2022 Report'!D$5&lt;&gt;0,VLOOKUP('FY2022 Report'!D$4,EPP!A2:AL611,5,FALSE),"")</f>
        <v/>
      </c>
      <c r="G16" s="146" t="str">
        <f>IF('FY2022 Report'!D$5&lt;&gt;0,VLOOKUP('FY2022 Report'!D$4,EPP!A2:AL611,12,FALSE),"")</f>
        <v/>
      </c>
    </row>
    <row r="17" spans="1:12" ht="11.25" customHeight="1" x14ac:dyDescent="0.35">
      <c r="A17" s="108"/>
      <c r="B17" s="108"/>
      <c r="C17" s="108"/>
      <c r="D17" s="115"/>
      <c r="E17" s="108"/>
      <c r="F17" s="108"/>
      <c r="G17" s="108"/>
      <c r="H17" s="96"/>
      <c r="I17" s="108"/>
      <c r="J17" s="115"/>
      <c r="K17" s="108"/>
      <c r="L17" s="108"/>
    </row>
    <row r="18" spans="1:12" ht="11.25" customHeight="1" x14ac:dyDescent="0.3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 ht="13.5" customHeight="1" x14ac:dyDescent="0.35">
      <c r="A19" s="171" t="s">
        <v>1465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3"/>
    </row>
    <row r="20" spans="1:12" ht="13.5" customHeight="1" x14ac:dyDescent="0.35">
      <c r="A20" s="116">
        <v>6</v>
      </c>
      <c r="B20" s="117">
        <v>7</v>
      </c>
      <c r="C20" s="117">
        <v>8</v>
      </c>
      <c r="D20" s="117">
        <v>9</v>
      </c>
      <c r="E20" s="117">
        <v>10</v>
      </c>
      <c r="F20" s="117">
        <v>11</v>
      </c>
      <c r="G20" s="117">
        <v>12</v>
      </c>
      <c r="H20" s="117">
        <v>13</v>
      </c>
      <c r="I20" s="117">
        <v>14</v>
      </c>
      <c r="J20" s="117">
        <v>15</v>
      </c>
      <c r="K20" s="117">
        <v>16</v>
      </c>
      <c r="L20" s="118">
        <v>17</v>
      </c>
    </row>
    <row r="21" spans="1:12" ht="69" customHeight="1" x14ac:dyDescent="0.35">
      <c r="A21" s="114" t="s">
        <v>1466</v>
      </c>
      <c r="B21" s="113" t="s">
        <v>1467</v>
      </c>
      <c r="C21" s="114" t="s">
        <v>1468</v>
      </c>
      <c r="D21" s="113" t="s">
        <v>1469</v>
      </c>
      <c r="E21" s="114" t="s">
        <v>1470</v>
      </c>
      <c r="F21" s="113" t="s">
        <v>1471</v>
      </c>
      <c r="G21" s="114" t="s">
        <v>1472</v>
      </c>
      <c r="H21" s="113" t="s">
        <v>1473</v>
      </c>
      <c r="I21" s="114" t="s">
        <v>1474</v>
      </c>
      <c r="J21" s="113" t="s">
        <v>1475</v>
      </c>
      <c r="K21" s="114" t="s">
        <v>1476</v>
      </c>
      <c r="L21" s="113" t="s">
        <v>1477</v>
      </c>
    </row>
    <row r="22" spans="1:12" ht="12.75" customHeight="1" x14ac:dyDescent="0.35">
      <c r="A22" s="143" t="str">
        <f>IF('FY2022 Report'!D$5&lt;&gt;0,VLOOKUP('FY2022 Report'!D$4,EPP!A2:AL611,5,FALSE),"")</f>
        <v/>
      </c>
      <c r="B22" s="143" t="str">
        <f>IF('FY2022 Report'!D$5&lt;&gt;0,VLOOKUP('FY2022 Report'!D$4,EPP!A2:AL611,13,FALSE),"")</f>
        <v/>
      </c>
      <c r="C22" s="143" t="str">
        <f>IF('FY2022 Report'!D$5&lt;&gt;0,VLOOKUP('FY2022 Report'!D$4,EPP!A2:AL611,6,FALSE),"")</f>
        <v/>
      </c>
      <c r="D22" s="143" t="str">
        <f>IF('FY2022 Report'!D$5&lt;&gt;0,VLOOKUP('FY2022 Report'!D$4,EPP!A2:AL611,14,FALSE),"")</f>
        <v/>
      </c>
      <c r="E22" s="143" t="str">
        <f>IF('FY2022 Report'!D$5&lt;&gt;0,VLOOKUP('FY2022 Report'!D$4,EPP!A2:AL611,7,FALSE),"")</f>
        <v/>
      </c>
      <c r="F22" s="143" t="str">
        <f>IF('FY2022 Report'!D$5&lt;&gt;0,VLOOKUP('FY2022 Report'!D$4,EPP!A2:AL611,15,FALSE),"")</f>
        <v/>
      </c>
      <c r="G22" s="143" t="str">
        <f>IF('FY2022 Report'!D$5&lt;&gt;0,VLOOKUP('FY2022 Report'!D$4,EPP!A2:AL611,8,FALSE),"")</f>
        <v/>
      </c>
      <c r="H22" s="143" t="str">
        <f>IF('FY2022 Report'!D$5&lt;&gt;0,VLOOKUP('FY2022 Report'!D$4,EPP!A2:AL611,16,FALSE),"")</f>
        <v/>
      </c>
      <c r="I22" s="143" t="str">
        <f>IF('FY2022 Report'!D$5&lt;&gt;0,VLOOKUP('FY2022 Report'!D$4,EPP!A2:AL611,9,FALSE),"")</f>
        <v/>
      </c>
      <c r="J22" s="143" t="str">
        <f>IF('FY2022 Report'!D$5&lt;&gt;0,VLOOKUP('FY2022 Report'!D$4,EPP!A2:AL611,17,FALSE),"")</f>
        <v/>
      </c>
      <c r="K22" s="143" t="str">
        <f>IF('FY2022 Report'!D$5&lt;&gt;0,VLOOKUP('FY2022 Report'!D$4,EPP!A2:AL611,10,FALSE),"")</f>
        <v/>
      </c>
      <c r="L22" s="143" t="str">
        <f>IF('FY2022 Report'!D$5&lt;&gt;0,VLOOKUP('FY2022 Report'!D$4,EPP!A2:AL611,18,FALSE),"")</f>
        <v/>
      </c>
    </row>
  </sheetData>
  <sheetProtection algorithmName="SHA-512" hashValue="f//9y5RxRyqpaDimlGlpGvvx04EL6zITOMwE3UHgmqKF4TgTo7Pv9WBp4fjnA78lwDEVsc78XtiIzGLVm593uQ==" saltValue="WT0huuk6VnfKcrlIUFkzNw==" spinCount="100000" sheet="1"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FY2022 Report</vt:lpstr>
      <vt:lpstr>Data Information</vt:lpstr>
      <vt:lpstr>components</vt:lpstr>
      <vt:lpstr>counties</vt:lpstr>
      <vt:lpstr>sim_dist</vt:lpstr>
      <vt:lpstr>state</vt:lpstr>
      <vt:lpstr>EPP</vt:lpstr>
      <vt:lpstr>Expenditure Equivalent Pupil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'FY2022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2022-12-06T14:40:45Z</dcterms:modified>
</cp:coreProperties>
</file>