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s.edu.isi.oitfs.ohio.gov\EDUShares\Office\SchoolFinance\1.) BUDGET &amp; SCHOOL FUNDING\Fiscal Year 2022\Foundation Payment Explanations and Reports\3 JVSD\"/>
    </mc:Choice>
  </mc:AlternateContent>
  <xr:revisionPtr revIDLastSave="0" documentId="13_ncr:1_{D08C4A36-CED7-4595-9F54-44945B04AF37}" xr6:coauthVersionLast="47" xr6:coauthVersionMax="47" xr10:uidLastSave="{00000000-0000-0000-0000-000000000000}"/>
  <bookViews>
    <workbookView xWindow="-120" yWindow="-120" windowWidth="29040" windowHeight="15840" xr2:uid="{F79D619B-10DE-4514-A112-8B2A063386F9}"/>
  </bookViews>
  <sheets>
    <sheet name="Introduction" sheetId="5" r:id="rId1"/>
    <sheet name="Component Fa" sheetId="1" r:id="rId2"/>
    <sheet name="Component Aa-Fa" sheetId="2" r:id="rId3"/>
    <sheet name="FY21 Funding Base" sheetId="3" r:id="rId4"/>
  </sheets>
  <definedNames>
    <definedName name="_xlnm._FilterDatabase" localSheetId="2" hidden="1">'Component Aa-Fa'!$A$2:$K$2</definedName>
    <definedName name="_xlnm._FilterDatabase" localSheetId="1" hidden="1">'Component Fa'!$A$2:$G$2</definedName>
    <definedName name="_Hlk91760042" localSheetId="0">Introduction!#REF!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3" l="1"/>
  <c r="H4" i="3"/>
  <c r="H5" i="3"/>
  <c r="H6" i="3"/>
  <c r="H7" i="3"/>
  <c r="H52" i="3" s="1"/>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3" i="3"/>
  <c r="F52" i="1"/>
  <c r="G52" i="3"/>
  <c r="D52" i="3"/>
  <c r="D52" i="2" l="1"/>
  <c r="E7" i="2"/>
  <c r="E11" i="2"/>
  <c r="E15" i="2"/>
  <c r="E19" i="2"/>
  <c r="E23" i="2"/>
  <c r="E27" i="2"/>
  <c r="E31" i="2"/>
  <c r="E35" i="2"/>
  <c r="E39" i="2"/>
  <c r="E43" i="2"/>
  <c r="E47" i="2"/>
  <c r="E51" i="2"/>
  <c r="K4" i="2"/>
  <c r="E4" i="2" s="1"/>
  <c r="K5" i="2"/>
  <c r="E5" i="2" s="1"/>
  <c r="K6" i="2"/>
  <c r="E6" i="2" s="1"/>
  <c r="K7" i="2"/>
  <c r="K8" i="2"/>
  <c r="E8" i="2" s="1"/>
  <c r="K9" i="2"/>
  <c r="E9" i="2" s="1"/>
  <c r="K10" i="2"/>
  <c r="E10" i="2" s="1"/>
  <c r="K11" i="2"/>
  <c r="K12" i="2"/>
  <c r="E12" i="2" s="1"/>
  <c r="K13" i="2"/>
  <c r="E13" i="2" s="1"/>
  <c r="K14" i="2"/>
  <c r="E14" i="2" s="1"/>
  <c r="K15" i="2"/>
  <c r="K16" i="2"/>
  <c r="E16" i="2" s="1"/>
  <c r="K17" i="2"/>
  <c r="E17" i="2" s="1"/>
  <c r="K18" i="2"/>
  <c r="E18" i="2" s="1"/>
  <c r="K19" i="2"/>
  <c r="K20" i="2"/>
  <c r="E20" i="2" s="1"/>
  <c r="K21" i="2"/>
  <c r="E21" i="2" s="1"/>
  <c r="K22" i="2"/>
  <c r="E22" i="2" s="1"/>
  <c r="K23" i="2"/>
  <c r="K24" i="2"/>
  <c r="E24" i="2" s="1"/>
  <c r="K25" i="2"/>
  <c r="E25" i="2" s="1"/>
  <c r="K26" i="2"/>
  <c r="E26" i="2" s="1"/>
  <c r="K27" i="2"/>
  <c r="K28" i="2"/>
  <c r="E28" i="2" s="1"/>
  <c r="K29" i="2"/>
  <c r="E29" i="2" s="1"/>
  <c r="K30" i="2"/>
  <c r="E30" i="2" s="1"/>
  <c r="K31" i="2"/>
  <c r="K32" i="2"/>
  <c r="E32" i="2" s="1"/>
  <c r="K33" i="2"/>
  <c r="E33" i="2" s="1"/>
  <c r="K34" i="2"/>
  <c r="E34" i="2" s="1"/>
  <c r="K35" i="2"/>
  <c r="K36" i="2"/>
  <c r="E36" i="2" s="1"/>
  <c r="K37" i="2"/>
  <c r="E37" i="2" s="1"/>
  <c r="K38" i="2"/>
  <c r="E38" i="2" s="1"/>
  <c r="K39" i="2"/>
  <c r="K40" i="2"/>
  <c r="E40" i="2" s="1"/>
  <c r="K41" i="2"/>
  <c r="E41" i="2" s="1"/>
  <c r="K42" i="2"/>
  <c r="E42" i="2" s="1"/>
  <c r="K43" i="2"/>
  <c r="K44" i="2"/>
  <c r="E44" i="2" s="1"/>
  <c r="K45" i="2"/>
  <c r="E45" i="2" s="1"/>
  <c r="K46" i="2"/>
  <c r="E46" i="2" s="1"/>
  <c r="K47" i="2"/>
  <c r="K48" i="2"/>
  <c r="E48" i="2" s="1"/>
  <c r="K49" i="2"/>
  <c r="E49" i="2" s="1"/>
  <c r="K50" i="2"/>
  <c r="E50" i="2" s="1"/>
  <c r="K51" i="2"/>
  <c r="K3" i="2"/>
  <c r="E3" i="2" s="1"/>
  <c r="J52" i="2"/>
  <c r="I52" i="2"/>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3" i="1"/>
  <c r="G52" i="1" l="1"/>
  <c r="E52" i="3"/>
  <c r="K52" i="2"/>
  <c r="H52" i="2"/>
  <c r="E52" i="1"/>
  <c r="D52" i="1"/>
</calcChain>
</file>

<file path=xl/sharedStrings.xml><?xml version="1.0" encoding="utf-8"?>
<sst xmlns="http://schemas.openxmlformats.org/spreadsheetml/2006/main" count="508" uniqueCount="205">
  <si>
    <t>JVSD IRN</t>
  </si>
  <si>
    <t xml:space="preserve">DISTRICTS </t>
  </si>
  <si>
    <t>COUNTIES</t>
  </si>
  <si>
    <t>Apollo</t>
  </si>
  <si>
    <t>Allen</t>
  </si>
  <si>
    <t>Southern Hills</t>
  </si>
  <si>
    <t>Brown</t>
  </si>
  <si>
    <t>Ashtabula County Technical and Career Center</t>
  </si>
  <si>
    <t>Ashtabula</t>
  </si>
  <si>
    <t>Belmont-Harrison</t>
  </si>
  <si>
    <t>Belmont</t>
  </si>
  <si>
    <t>Butler Technology &amp; Career Development Schools</t>
  </si>
  <si>
    <t>Butler</t>
  </si>
  <si>
    <t>Columbiana County</t>
  </si>
  <si>
    <t>Columbiana</t>
  </si>
  <si>
    <t>Cuyahoga Valley Career Center</t>
  </si>
  <si>
    <t>Cuyahoga</t>
  </si>
  <si>
    <t>Polaris</t>
  </si>
  <si>
    <t>Four County Career Center</t>
  </si>
  <si>
    <t>Henry</t>
  </si>
  <si>
    <t>Delaware Area Career Center</t>
  </si>
  <si>
    <t>Delaware</t>
  </si>
  <si>
    <t>Eastland-Fairfield Career &amp; Technical Schools</t>
  </si>
  <si>
    <t>Franklin</t>
  </si>
  <si>
    <t>EHOVE Career Center</t>
  </si>
  <si>
    <t>Erie</t>
  </si>
  <si>
    <t>Greene County Vocational School District</t>
  </si>
  <si>
    <t>Greene</t>
  </si>
  <si>
    <t>Great Oaks Career Campuses</t>
  </si>
  <si>
    <t>Hamilton</t>
  </si>
  <si>
    <t>Jefferson County</t>
  </si>
  <si>
    <t>Jefferson</t>
  </si>
  <si>
    <t>Knox County JVSD</t>
  </si>
  <si>
    <t>Knox</t>
  </si>
  <si>
    <t>Auburn</t>
  </si>
  <si>
    <t>Lake</t>
  </si>
  <si>
    <t>Lawrence County</t>
  </si>
  <si>
    <t>Lawrence</t>
  </si>
  <si>
    <t>Career and Technology Educational Centers</t>
  </si>
  <si>
    <t>Licking</t>
  </si>
  <si>
    <t>Lorain County JVS</t>
  </si>
  <si>
    <t>Lorain</t>
  </si>
  <si>
    <t>Mahoning Co Career &amp; Tech Ctr</t>
  </si>
  <si>
    <t>Mahoning</t>
  </si>
  <si>
    <t>Miami Valley Career Tech</t>
  </si>
  <si>
    <t>Montgomery</t>
  </si>
  <si>
    <t>Mid-East Career and Technology Centers</t>
  </si>
  <si>
    <t>Muskingum</t>
  </si>
  <si>
    <t>Ohio Hi-Point Career Center</t>
  </si>
  <si>
    <t>Logan</t>
  </si>
  <si>
    <t>Penta Career Center - District</t>
  </si>
  <si>
    <t>Wood</t>
  </si>
  <si>
    <t>Pike County Area</t>
  </si>
  <si>
    <t>Pike</t>
  </si>
  <si>
    <t>Maplewood Career Center District</t>
  </si>
  <si>
    <t>Portage</t>
  </si>
  <si>
    <t>Pioneer Career &amp; Technology</t>
  </si>
  <si>
    <t>Richland</t>
  </si>
  <si>
    <t>Pickaway-Ross County JVSD</t>
  </si>
  <si>
    <t>Ross</t>
  </si>
  <si>
    <t>Vanguard-Sentinel Career &amp; Technology Centers</t>
  </si>
  <si>
    <t>Sandusky</t>
  </si>
  <si>
    <t>Warren County Vocational School</t>
  </si>
  <si>
    <t>Warren</t>
  </si>
  <si>
    <t>Scioto County Career Technical Center</t>
  </si>
  <si>
    <t>Scioto</t>
  </si>
  <si>
    <t>Springfield-Clark County</t>
  </si>
  <si>
    <t>Clark</t>
  </si>
  <si>
    <t>Tri-County Career Center</t>
  </si>
  <si>
    <t>Athens</t>
  </si>
  <si>
    <t>Trumbull Career &amp; Tech Ctr</t>
  </si>
  <si>
    <t>Trumbull</t>
  </si>
  <si>
    <t>Buckeye</t>
  </si>
  <si>
    <t>Tuscarawas</t>
  </si>
  <si>
    <t>Vantage Career Center</t>
  </si>
  <si>
    <t>Van Wert</t>
  </si>
  <si>
    <t>Washington County Career Center</t>
  </si>
  <si>
    <t>Washington</t>
  </si>
  <si>
    <t>Wayne County JVSD</t>
  </si>
  <si>
    <t>Wayne</t>
  </si>
  <si>
    <t>Stark County Area</t>
  </si>
  <si>
    <t>Stark</t>
  </si>
  <si>
    <t>Ashland County-West Holmes</t>
  </si>
  <si>
    <t>Ashland</t>
  </si>
  <si>
    <t>Gallia-Jackson-Vinton</t>
  </si>
  <si>
    <t>Gallia</t>
  </si>
  <si>
    <t>Medina County Joint Vocational School District</t>
  </si>
  <si>
    <t>Medina</t>
  </si>
  <si>
    <t>Upper Valley Career Center</t>
  </si>
  <si>
    <t>Miami</t>
  </si>
  <si>
    <t>U S Grant</t>
  </si>
  <si>
    <t>Clermont</t>
  </si>
  <si>
    <t xml:space="preserve">Portage Lakes </t>
  </si>
  <si>
    <t>Summit</t>
  </si>
  <si>
    <t>Tolles Career &amp; Technical Center</t>
  </si>
  <si>
    <t>Madison</t>
  </si>
  <si>
    <t>Coshocton County</t>
  </si>
  <si>
    <t>Coshocton</t>
  </si>
  <si>
    <t>Tri-Rivers</t>
  </si>
  <si>
    <t>Marion</t>
  </si>
  <si>
    <t>CAREER TECHNICAL BASE</t>
  </si>
  <si>
    <t>SPECIAL EDUCATION BASE</t>
  </si>
  <si>
    <t>ENGLISH LEARNERS BASE</t>
  </si>
  <si>
    <t xml:space="preserve"> BASE COST BASE</t>
  </si>
  <si>
    <t>H1</t>
  </si>
  <si>
    <t>FY21 FUNDING BASE</t>
  </si>
  <si>
    <t>A</t>
  </si>
  <si>
    <t>Base Cost</t>
  </si>
  <si>
    <t>B</t>
  </si>
  <si>
    <t>C</t>
  </si>
  <si>
    <t>Special Education</t>
  </si>
  <si>
    <t>D</t>
  </si>
  <si>
    <t>DPIA</t>
  </si>
  <si>
    <t>E</t>
  </si>
  <si>
    <t>English Learners</t>
  </si>
  <si>
    <t>F</t>
  </si>
  <si>
    <t>Career Technical Education</t>
  </si>
  <si>
    <t>Core Foundation Funding</t>
  </si>
  <si>
    <t>FY21 Funding Base</t>
  </si>
  <si>
    <t xml:space="preserve">FY19 Final #2 (line D) Special Education Additional Funding </t>
  </si>
  <si>
    <t>FY19 Final #2 (line B) Economic Disadvantaged Funding</t>
  </si>
  <si>
    <t xml:space="preserve">FY19 Final #2 (line C) Limited English Proficiency Funding </t>
  </si>
  <si>
    <t>Sum of Funding Bases (A+ B + C + D + E)</t>
  </si>
  <si>
    <t xml:space="preserve">FY21 JVSD funding base is using to calculate FY22 Formula Transitional Supplement [line H on Detailed SFPR]. The law defines base state funding in the following manner: </t>
  </si>
  <si>
    <t>050773</t>
  </si>
  <si>
    <t>050799</t>
  </si>
  <si>
    <t>050815</t>
  </si>
  <si>
    <t>050856</t>
  </si>
  <si>
    <t>050880</t>
  </si>
  <si>
    <t>050906</t>
  </si>
  <si>
    <t>050922</t>
  </si>
  <si>
    <t>050948</t>
  </si>
  <si>
    <t>050963</t>
  </si>
  <si>
    <t>050989</t>
  </si>
  <si>
    <t>051003</t>
  </si>
  <si>
    <t>051029</t>
  </si>
  <si>
    <t>051045</t>
  </si>
  <si>
    <t>051060</t>
  </si>
  <si>
    <t>051128</t>
  </si>
  <si>
    <t>051144</t>
  </si>
  <si>
    <t>051169</t>
  </si>
  <si>
    <t>051185</t>
  </si>
  <si>
    <t>051201</t>
  </si>
  <si>
    <t>051227</t>
  </si>
  <si>
    <t>051243</t>
  </si>
  <si>
    <t>051284</t>
  </si>
  <si>
    <t>051300</t>
  </si>
  <si>
    <t>051334</t>
  </si>
  <si>
    <t>051359</t>
  </si>
  <si>
    <t>051375</t>
  </si>
  <si>
    <t>051391</t>
  </si>
  <si>
    <t>051417</t>
  </si>
  <si>
    <t>051433</t>
  </si>
  <si>
    <t>051458</t>
  </si>
  <si>
    <t>051474</t>
  </si>
  <si>
    <t>051490</t>
  </si>
  <si>
    <t>051532</t>
  </si>
  <si>
    <t>051607</t>
  </si>
  <si>
    <t>051631</t>
  </si>
  <si>
    <t>051656</t>
  </si>
  <si>
    <t>051672</t>
  </si>
  <si>
    <t>051698</t>
  </si>
  <si>
    <t>051714</t>
  </si>
  <si>
    <t>062026</t>
  </si>
  <si>
    <t>062042</t>
  </si>
  <si>
    <t>062067</t>
  </si>
  <si>
    <t>062109</t>
  </si>
  <si>
    <t>062125</t>
  </si>
  <si>
    <t>062802</t>
  </si>
  <si>
    <t>063495</t>
  </si>
  <si>
    <t>063511</t>
  </si>
  <si>
    <t>065227</t>
  </si>
  <si>
    <t>065268</t>
  </si>
  <si>
    <r>
      <t xml:space="preserve">FY21 Funding base </t>
    </r>
    <r>
      <rPr>
        <sz val="11"/>
        <color theme="1"/>
        <rFont val="Calibri"/>
        <family val="2"/>
        <scheme val="minor"/>
      </rPr>
      <t>[line H1 on FY22 Detailed SFPR]</t>
    </r>
    <r>
      <rPr>
        <b/>
        <sz val="11"/>
        <color theme="1"/>
        <rFont val="Calibri"/>
        <family val="2"/>
        <scheme val="minor"/>
      </rPr>
      <t>:</t>
    </r>
  </si>
  <si>
    <t xml:space="preserve">The budget bill includes a phase-in of the new school funding formula. That phase-in is generally calculated using the foundation funding amounts joint vocational school districts (JVSD) received in FY20. References to FY19 funding are used because FY20 state foundation funding for JVSD was flat to FY19 funding for the categories described below. The funding base is also adjusted to reflect direct state funding, rather than funding students where they reside. The law defines base state funding in the following manner: </t>
  </si>
  <si>
    <t xml:space="preserve">FY20 FOUNDATION FORMULA FUNDING </t>
  </si>
  <si>
    <t xml:space="preserve">FY20 CTE PORTION OF OPEN ENROLLMENT </t>
  </si>
  <si>
    <t>Core Foundation Funding (F) Base State Funding [a]</t>
  </si>
  <si>
    <r>
      <t xml:space="preserve">FY20 Foundation Formula Funding plus FY20 Net Open Enrollment Adjustments </t>
    </r>
    <r>
      <rPr>
        <i/>
        <sz val="11"/>
        <color theme="1"/>
        <rFont val="Calibri"/>
        <family val="2"/>
        <scheme val="minor"/>
      </rPr>
      <t>less</t>
    </r>
    <r>
      <rPr>
        <sz val="11"/>
        <color theme="1"/>
        <rFont val="Calibri"/>
        <family val="2"/>
        <scheme val="minor"/>
      </rPr>
      <t xml:space="preserve"> FY19 Special Education, FY19 DPIA, FY19 English Learners, and (FY19 Career Technical Education plus FY20 Net CTE portion of open enrollment) </t>
    </r>
  </si>
  <si>
    <r>
      <t>Core Foundation Funding Base State Funding</t>
    </r>
    <r>
      <rPr>
        <sz val="11"/>
        <color theme="1"/>
        <rFont val="Calibri"/>
        <family val="2"/>
        <scheme val="minor"/>
      </rPr>
      <t xml:space="preserve"> [line H (column a) on Summary SFPR] = </t>
    </r>
  </si>
  <si>
    <r>
      <t>Plus</t>
    </r>
    <r>
      <rPr>
        <sz val="11"/>
        <color theme="1"/>
        <rFont val="Calibri"/>
        <family val="2"/>
        <scheme val="minor"/>
      </rPr>
      <t xml:space="preserve"> FY21 Net Excess Cost Adjustment (Note: The FY21 excess cost adjustment reflects the FY20 excess cost charges and appeared on the FY21 Statement of Settlement reports.)</t>
    </r>
  </si>
  <si>
    <t>FY20 Fina #2 Foundation Formula Funding Payment (line A)</t>
  </si>
  <si>
    <r>
      <t>Plus</t>
    </r>
    <r>
      <rPr>
        <sz val="11"/>
        <color theme="1"/>
        <rFont val="Calibri"/>
        <family val="2"/>
        <scheme val="minor"/>
      </rPr>
      <t xml:space="preserve"> FY20 Final #2 Net Open Enrollment Adjustment (line E)</t>
    </r>
  </si>
  <si>
    <t xml:space="preserve">While the law directs the total (line F) funding base, the Department allocated this total amount to each line. This was done because of the restricted nature of a number of the funding streams in the formula. The table below describes the methodology used to arrive at each amount. </t>
  </si>
  <si>
    <t>Components (A-E) Base State Funding [a]</t>
  </si>
  <si>
    <r>
      <t xml:space="preserve">FY19 Final #2 (line G) Career Tech Education Funding </t>
    </r>
    <r>
      <rPr>
        <i/>
        <sz val="11"/>
        <color theme="1"/>
        <rFont val="Calibri"/>
        <family val="2"/>
        <scheme val="minor"/>
      </rPr>
      <t>plus</t>
    </r>
    <r>
      <rPr>
        <sz val="11"/>
        <color theme="1"/>
        <rFont val="Calibri"/>
        <family val="2"/>
        <scheme val="minor"/>
      </rPr>
      <t xml:space="preserve"> FY20 Final #2 Net Open Enrolled CTE (weighted funding only)</t>
    </r>
  </si>
  <si>
    <t>FY20 NET OPEN ENROLLMENT ADJUSTMENT</t>
  </si>
  <si>
    <t>FY21 NET EXCESS COST ADJUSTMENT</t>
  </si>
  <si>
    <t>CORE FOUNDATION FUNDING BASE STATE FUNDING</t>
  </si>
  <si>
    <t>F [a]</t>
  </si>
  <si>
    <t>A [a]</t>
  </si>
  <si>
    <t>B [a]</t>
  </si>
  <si>
    <t>C [a]</t>
  </si>
  <si>
    <t>D [a]</t>
  </si>
  <si>
    <t>E [a]</t>
  </si>
  <si>
    <t>DPIA BASE</t>
  </si>
  <si>
    <t>FY21 OPEN ENROLLMENT ADJUSTMENTS</t>
  </si>
  <si>
    <t>FY21 FORMULA FUNDING</t>
  </si>
  <si>
    <t>FY21 STUDENT WELLNESS AND SUCCESS</t>
  </si>
  <si>
    <t>FY22 NET EXCESS COST</t>
  </si>
  <si>
    <r>
      <t>Plus</t>
    </r>
    <r>
      <rPr>
        <sz val="11"/>
        <color theme="1"/>
        <rFont val="Calibri"/>
        <family val="2"/>
        <scheme val="minor"/>
      </rPr>
      <t xml:space="preserve"> FY22 Net Excess Cost Adjustment (Note: The FY22 excess cost is not yet available)</t>
    </r>
  </si>
  <si>
    <r>
      <t>Plus</t>
    </r>
    <r>
      <rPr>
        <sz val="11"/>
        <color theme="1"/>
        <rFont val="Calibri"/>
        <family val="2"/>
        <scheme val="minor"/>
      </rPr>
      <t xml:space="preserve"> FY21 Student Wellness and Success (line B)</t>
    </r>
  </si>
  <si>
    <t>FY21 Final #2 Foundation Formula Funding Payment (line A)</t>
  </si>
  <si>
    <r>
      <t>Plus</t>
    </r>
    <r>
      <rPr>
        <sz val="11"/>
        <color theme="1"/>
        <rFont val="Calibri"/>
        <family val="2"/>
        <scheme val="minor"/>
      </rPr>
      <t xml:space="preserve"> FY21 Final #2 Net Open Enrollment</t>
    </r>
  </si>
  <si>
    <t>FY19 CAREER TECHNICAL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</si>
</sst>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0" tint="-4.9989318521683403E-2"/>
      <name val="Calibri"/>
      <family val="2"/>
      <scheme val="minor"/>
    </font>
    <font>
      <b/>
      <sz val="18"/>
      <color theme="0"/>
      <name val="Calibri"/>
      <family val="2"/>
      <scheme val="minor"/>
    </font>
    <font>
      <i/>
      <sz val="11"/>
      <color theme="1"/>
      <name val="Calibri"/>
      <family val="2"/>
      <scheme val="minor"/>
    </font>
    <font>
      <b/>
      <sz val="14"/>
      <color theme="1"/>
      <name val="Calibri"/>
      <family val="2"/>
      <scheme val="minor"/>
    </font>
    <font>
      <b/>
      <sz val="14"/>
      <color theme="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39">
    <xf numFmtId="0" fontId="0" fillId="0" borderId="0" xfId="0"/>
    <xf numFmtId="0" fontId="0" fillId="0" borderId="0" xfId="0" applyAlignment="1">
      <alignment vertical="center"/>
    </xf>
    <xf numFmtId="164" fontId="0" fillId="0" borderId="0" xfId="0" applyNumberFormat="1"/>
    <xf numFmtId="0" fontId="0" fillId="0" borderId="0" xfId="0" applyAlignment="1">
      <alignment horizontal="center" vertical="center"/>
    </xf>
    <xf numFmtId="0" fontId="3" fillId="3" borderId="0" xfId="0" applyFont="1" applyFill="1"/>
    <xf numFmtId="0" fontId="4" fillId="2" borderId="0" xfId="0" applyFont="1" applyFill="1" applyAlignment="1">
      <alignment horizontal="center" vertical="center"/>
    </xf>
    <xf numFmtId="0" fontId="4" fillId="2" borderId="0" xfId="0" applyFont="1" applyFill="1" applyAlignment="1">
      <alignment horizontal="center" vertical="center" wrapText="1"/>
    </xf>
    <xf numFmtId="164" fontId="0" fillId="4" borderId="0" xfId="0" applyNumberFormat="1" applyFill="1"/>
    <xf numFmtId="164" fontId="2" fillId="4" borderId="0" xfId="0" applyNumberFormat="1" applyFont="1" applyFill="1"/>
    <xf numFmtId="0" fontId="3" fillId="3"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2" fillId="0" borderId="4" xfId="0" applyFont="1" applyBorder="1" applyAlignment="1">
      <alignment vertical="center" wrapText="1"/>
    </xf>
    <xf numFmtId="0" fontId="2" fillId="0" borderId="5" xfId="0" applyFont="1" applyBorder="1" applyAlignment="1">
      <alignment horizontal="left" vertical="center" wrapText="1"/>
    </xf>
    <xf numFmtId="0" fontId="2" fillId="0" borderId="0" xfId="0" applyFont="1"/>
    <xf numFmtId="0" fontId="0" fillId="0" borderId="0" xfId="0" applyAlignment="1">
      <alignment horizontal="left" vertical="center" wrapText="1"/>
    </xf>
    <xf numFmtId="0" fontId="0" fillId="0" borderId="5" xfId="0" applyBorder="1" applyAlignment="1">
      <alignment horizontal="left" vertical="center" wrapText="1"/>
    </xf>
    <xf numFmtId="0" fontId="8" fillId="3" borderId="0" xfId="0" applyFont="1" applyFill="1" applyAlignment="1">
      <alignment horizontal="center"/>
    </xf>
    <xf numFmtId="0" fontId="7" fillId="3" borderId="0" xfId="0" applyFont="1" applyFill="1" applyAlignment="1">
      <alignment horizontal="center" vertical="center"/>
    </xf>
    <xf numFmtId="0" fontId="8" fillId="3" borderId="0" xfId="0" applyFont="1" applyFill="1" applyAlignment="1">
      <alignment horizontal="center" vertical="center"/>
    </xf>
    <xf numFmtId="0" fontId="7" fillId="0" borderId="0" xfId="0" applyFont="1" applyAlignment="1">
      <alignment horizontal="center" vertical="center"/>
    </xf>
    <xf numFmtId="164" fontId="8" fillId="3" borderId="0" xfId="0" applyNumberFormat="1" applyFont="1" applyFill="1" applyAlignment="1">
      <alignment horizontal="center" vertical="center"/>
    </xf>
    <xf numFmtId="164" fontId="4" fillId="2" borderId="0" xfId="0" applyNumberFormat="1" applyFont="1" applyFill="1" applyAlignment="1">
      <alignment horizontal="center"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5" fillId="2" borderId="0" xfId="0" applyFont="1" applyFill="1" applyAlignment="1">
      <alignment horizontal="left" vertical="center"/>
    </xf>
    <xf numFmtId="0" fontId="0" fillId="0" borderId="0" xfId="0" applyAlignment="1">
      <alignment horizontal="left" vertical="center" wrapText="1"/>
    </xf>
    <xf numFmtId="0" fontId="0" fillId="0" borderId="1" xfId="0" applyBorder="1" applyAlignment="1">
      <alignment horizontal="left" vertical="center" wrapText="1"/>
    </xf>
    <xf numFmtId="0" fontId="2" fillId="0" borderId="3" xfId="0" applyFont="1" applyBorder="1" applyAlignment="1">
      <alignmen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164" fontId="0" fillId="5" borderId="0" xfId="0" applyNumberFormat="1" applyFill="1"/>
    <xf numFmtId="16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7A18D-B062-45A9-A523-B38D8C28BE75}">
  <dimension ref="A1:C46"/>
  <sheetViews>
    <sheetView tabSelected="1" workbookViewId="0">
      <selection activeCell="C25" sqref="C25:C26"/>
    </sheetView>
  </sheetViews>
  <sheetFormatPr defaultRowHeight="15" x14ac:dyDescent="0.25"/>
  <cols>
    <col min="1" max="1" width="9.140625" customWidth="1"/>
    <col min="2" max="2" width="20.85546875" customWidth="1"/>
    <col min="3" max="3" width="54" customWidth="1"/>
  </cols>
  <sheetData>
    <row r="1" spans="1:3" ht="23.25" x14ac:dyDescent="0.25">
      <c r="A1" s="31" t="s">
        <v>177</v>
      </c>
      <c r="B1" s="31"/>
      <c r="C1" s="31"/>
    </row>
    <row r="2" spans="1:3" x14ac:dyDescent="0.25">
      <c r="A2" s="32" t="s">
        <v>174</v>
      </c>
      <c r="B2" s="32"/>
      <c r="C2" s="32"/>
    </row>
    <row r="3" spans="1:3" x14ac:dyDescent="0.25">
      <c r="A3" s="32"/>
      <c r="B3" s="32"/>
      <c r="C3" s="32"/>
    </row>
    <row r="4" spans="1:3" x14ac:dyDescent="0.25">
      <c r="A4" s="32"/>
      <c r="B4" s="32"/>
      <c r="C4" s="32"/>
    </row>
    <row r="5" spans="1:3" x14ac:dyDescent="0.25">
      <c r="A5" s="32"/>
      <c r="B5" s="32"/>
      <c r="C5" s="32"/>
    </row>
    <row r="6" spans="1:3" x14ac:dyDescent="0.25">
      <c r="A6" s="32"/>
      <c r="B6" s="32"/>
      <c r="C6" s="32"/>
    </row>
    <row r="7" spans="1:3" x14ac:dyDescent="0.25">
      <c r="A7" s="32"/>
      <c r="B7" s="32"/>
      <c r="C7" s="32"/>
    </row>
    <row r="8" spans="1:3" x14ac:dyDescent="0.25">
      <c r="A8" s="12" t="s">
        <v>179</v>
      </c>
      <c r="B8" s="17"/>
      <c r="C8" s="17"/>
    </row>
    <row r="9" spans="1:3" x14ac:dyDescent="0.25">
      <c r="A9" s="1" t="s">
        <v>181</v>
      </c>
      <c r="B9" s="17"/>
      <c r="C9" s="17"/>
    </row>
    <row r="10" spans="1:3" x14ac:dyDescent="0.25">
      <c r="A10" s="13" t="s">
        <v>182</v>
      </c>
      <c r="B10" s="17"/>
      <c r="C10" s="17"/>
    </row>
    <row r="11" spans="1:3" x14ac:dyDescent="0.25">
      <c r="A11" s="13" t="s">
        <v>180</v>
      </c>
      <c r="B11" s="17"/>
      <c r="C11" s="17"/>
    </row>
    <row r="12" spans="1:3" x14ac:dyDescent="0.25">
      <c r="A12" s="13"/>
    </row>
    <row r="13" spans="1:3" ht="23.25" x14ac:dyDescent="0.25">
      <c r="A13" s="31" t="s">
        <v>184</v>
      </c>
      <c r="B13" s="31"/>
      <c r="C13" s="31"/>
    </row>
    <row r="14" spans="1:3" x14ac:dyDescent="0.25">
      <c r="A14" s="32" t="s">
        <v>183</v>
      </c>
      <c r="B14" s="32"/>
      <c r="C14" s="32"/>
    </row>
    <row r="15" spans="1:3" x14ac:dyDescent="0.25">
      <c r="A15" s="32"/>
      <c r="B15" s="32"/>
      <c r="C15" s="32"/>
    </row>
    <row r="16" spans="1:3" ht="42.75" customHeight="1" thickBot="1" x14ac:dyDescent="0.3">
      <c r="A16" s="33"/>
      <c r="B16" s="33"/>
      <c r="C16" s="33"/>
    </row>
    <row r="17" spans="1:3" x14ac:dyDescent="0.25">
      <c r="A17" s="25" t="s">
        <v>106</v>
      </c>
      <c r="B17" s="27" t="s">
        <v>107</v>
      </c>
      <c r="C17" s="29" t="s">
        <v>178</v>
      </c>
    </row>
    <row r="18" spans="1:3" x14ac:dyDescent="0.25">
      <c r="A18" s="34"/>
      <c r="B18" s="35"/>
      <c r="C18" s="36"/>
    </row>
    <row r="19" spans="1:3" ht="35.25" customHeight="1" thickBot="1" x14ac:dyDescent="0.3">
      <c r="A19" s="26"/>
      <c r="B19" s="28"/>
      <c r="C19" s="30"/>
    </row>
    <row r="20" spans="1:3" ht="15.75" thickBot="1" x14ac:dyDescent="0.3">
      <c r="A20" s="14" t="s">
        <v>108</v>
      </c>
      <c r="B20" s="15" t="s">
        <v>110</v>
      </c>
      <c r="C20" s="18" t="s">
        <v>119</v>
      </c>
    </row>
    <row r="21" spans="1:3" x14ac:dyDescent="0.25">
      <c r="A21" s="25" t="s">
        <v>109</v>
      </c>
      <c r="B21" s="27" t="s">
        <v>112</v>
      </c>
      <c r="C21" s="29" t="s">
        <v>120</v>
      </c>
    </row>
    <row r="22" spans="1:3" ht="15.75" thickBot="1" x14ac:dyDescent="0.3">
      <c r="A22" s="26"/>
      <c r="B22" s="28"/>
      <c r="C22" s="30"/>
    </row>
    <row r="23" spans="1:3" x14ac:dyDescent="0.25">
      <c r="A23" s="25" t="s">
        <v>111</v>
      </c>
      <c r="B23" s="27" t="s">
        <v>114</v>
      </c>
      <c r="C23" s="29" t="s">
        <v>121</v>
      </c>
    </row>
    <row r="24" spans="1:3" ht="15.75" thickBot="1" x14ac:dyDescent="0.3">
      <c r="A24" s="26"/>
      <c r="B24" s="28"/>
      <c r="C24" s="30"/>
    </row>
    <row r="25" spans="1:3" x14ac:dyDescent="0.25">
      <c r="A25" s="25" t="s">
        <v>113</v>
      </c>
      <c r="B25" s="27" t="s">
        <v>116</v>
      </c>
      <c r="C25" s="29" t="s">
        <v>185</v>
      </c>
    </row>
    <row r="26" spans="1:3" ht="33.75" customHeight="1" thickBot="1" x14ac:dyDescent="0.3">
      <c r="A26" s="26"/>
      <c r="B26" s="28"/>
      <c r="C26" s="30"/>
    </row>
    <row r="27" spans="1:3" ht="30.75" thickBot="1" x14ac:dyDescent="0.3">
      <c r="A27" s="14" t="s">
        <v>115</v>
      </c>
      <c r="B27" s="15" t="s">
        <v>117</v>
      </c>
      <c r="C27" s="18" t="s">
        <v>122</v>
      </c>
    </row>
    <row r="28" spans="1:3" x14ac:dyDescent="0.25">
      <c r="A28" s="1"/>
    </row>
    <row r="30" spans="1:3" ht="23.25" x14ac:dyDescent="0.25">
      <c r="A30" s="31" t="s">
        <v>118</v>
      </c>
      <c r="B30" s="31"/>
      <c r="C30" s="31"/>
    </row>
    <row r="32" spans="1:3" x14ac:dyDescent="0.25">
      <c r="A32" s="32" t="s">
        <v>123</v>
      </c>
      <c r="B32" s="32"/>
      <c r="C32" s="32"/>
    </row>
    <row r="33" spans="1:3" x14ac:dyDescent="0.25">
      <c r="A33" s="32"/>
      <c r="B33" s="32"/>
      <c r="C33" s="32"/>
    </row>
    <row r="34" spans="1:3" ht="7.5" customHeight="1" x14ac:dyDescent="0.25">
      <c r="A34" s="32"/>
      <c r="B34" s="32"/>
      <c r="C34" s="32"/>
    </row>
    <row r="35" spans="1:3" ht="0.75" hidden="1" customHeight="1" x14ac:dyDescent="0.25">
      <c r="A35" s="32"/>
      <c r="B35" s="32"/>
      <c r="C35" s="32"/>
    </row>
    <row r="36" spans="1:3" hidden="1" x14ac:dyDescent="0.25">
      <c r="A36" s="32"/>
      <c r="B36" s="32"/>
      <c r="C36" s="32"/>
    </row>
    <row r="37" spans="1:3" hidden="1" x14ac:dyDescent="0.25">
      <c r="A37" s="32"/>
      <c r="B37" s="32"/>
      <c r="C37" s="32"/>
    </row>
    <row r="38" spans="1:3" hidden="1" x14ac:dyDescent="0.25">
      <c r="A38" s="32"/>
      <c r="B38" s="32"/>
      <c r="C38" s="32"/>
    </row>
    <row r="39" spans="1:3" hidden="1" x14ac:dyDescent="0.25">
      <c r="A39" s="32"/>
      <c r="B39" s="32"/>
      <c r="C39" s="32"/>
    </row>
    <row r="40" spans="1:3" hidden="1" x14ac:dyDescent="0.25">
      <c r="A40" s="32"/>
      <c r="B40" s="32"/>
      <c r="C40" s="32"/>
    </row>
    <row r="41" spans="1:3" hidden="1" x14ac:dyDescent="0.25">
      <c r="A41" s="32"/>
      <c r="B41" s="32"/>
      <c r="C41" s="32"/>
    </row>
    <row r="42" spans="1:3" x14ac:dyDescent="0.25">
      <c r="A42" s="12" t="s">
        <v>173</v>
      </c>
      <c r="B42" s="16"/>
    </row>
    <row r="43" spans="1:3" x14ac:dyDescent="0.25">
      <c r="A43" s="1" t="s">
        <v>202</v>
      </c>
    </row>
    <row r="44" spans="1:3" x14ac:dyDescent="0.25">
      <c r="A44" s="13" t="s">
        <v>203</v>
      </c>
    </row>
    <row r="45" spans="1:3" x14ac:dyDescent="0.25">
      <c r="A45" s="13" t="s">
        <v>200</v>
      </c>
    </row>
    <row r="46" spans="1:3" x14ac:dyDescent="0.25">
      <c r="A46" s="13" t="s">
        <v>201</v>
      </c>
    </row>
  </sheetData>
  <mergeCells count="18">
    <mergeCell ref="A1:C1"/>
    <mergeCell ref="A2:C7"/>
    <mergeCell ref="A13:C13"/>
    <mergeCell ref="A14:C16"/>
    <mergeCell ref="A17:A19"/>
    <mergeCell ref="B17:B19"/>
    <mergeCell ref="C17:C19"/>
    <mergeCell ref="A21:A22"/>
    <mergeCell ref="B21:B22"/>
    <mergeCell ref="C21:C22"/>
    <mergeCell ref="A23:A24"/>
    <mergeCell ref="B23:B24"/>
    <mergeCell ref="C23:C24"/>
    <mergeCell ref="A25:A26"/>
    <mergeCell ref="B25:B26"/>
    <mergeCell ref="C25:C26"/>
    <mergeCell ref="A30:C30"/>
    <mergeCell ref="A32:C41"/>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64D62-AE77-49A1-862E-C5F488B0D64F}">
  <dimension ref="A1:G52"/>
  <sheetViews>
    <sheetView workbookViewId="0">
      <pane xSplit="3" ySplit="2" topLeftCell="D18" activePane="bottomRight" state="frozen"/>
      <selection pane="topRight" activeCell="D1" sqref="D1"/>
      <selection pane="bottomLeft" activeCell="A3" sqref="A3"/>
      <selection pane="bottomRight" activeCell="L41" sqref="L41"/>
    </sheetView>
  </sheetViews>
  <sheetFormatPr defaultRowHeight="15" x14ac:dyDescent="0.25"/>
  <cols>
    <col min="1" max="1" width="13.42578125" bestFit="1" customWidth="1"/>
    <col min="2" max="2" width="46" bestFit="1" customWidth="1"/>
    <col min="3" max="3" width="12.42578125" bestFit="1" customWidth="1"/>
    <col min="4" max="4" width="17.5703125" customWidth="1"/>
    <col min="5" max="5" width="19" customWidth="1"/>
    <col min="6" max="6" width="14.5703125" customWidth="1"/>
    <col min="7" max="7" width="19" customWidth="1"/>
  </cols>
  <sheetData>
    <row r="1" spans="1:7" s="22" customFormat="1" ht="18.75" x14ac:dyDescent="0.25">
      <c r="A1" s="20"/>
      <c r="B1" s="21"/>
      <c r="C1" s="21"/>
      <c r="D1" s="21"/>
      <c r="E1" s="21"/>
      <c r="F1" s="21"/>
      <c r="G1" s="21" t="s">
        <v>189</v>
      </c>
    </row>
    <row r="2" spans="1:7" s="3" customFormat="1" ht="60" x14ac:dyDescent="0.25">
      <c r="A2" s="10" t="s">
        <v>0</v>
      </c>
      <c r="B2" s="10" t="s">
        <v>1</v>
      </c>
      <c r="C2" s="10" t="s">
        <v>2</v>
      </c>
      <c r="D2" s="11" t="s">
        <v>175</v>
      </c>
      <c r="E2" s="11" t="s">
        <v>186</v>
      </c>
      <c r="F2" s="11" t="s">
        <v>187</v>
      </c>
      <c r="G2" s="11" t="s">
        <v>188</v>
      </c>
    </row>
    <row r="3" spans="1:7" x14ac:dyDescent="0.25">
      <c r="A3" t="s">
        <v>124</v>
      </c>
      <c r="B3" t="s">
        <v>3</v>
      </c>
      <c r="C3" t="s">
        <v>4</v>
      </c>
      <c r="D3" s="2">
        <v>5971677.21</v>
      </c>
      <c r="E3" s="2">
        <v>1041899.62</v>
      </c>
      <c r="F3" s="37">
        <v>0</v>
      </c>
      <c r="G3" s="7">
        <f>D3+E3+F3</f>
        <v>7013576.8300000001</v>
      </c>
    </row>
    <row r="4" spans="1:7" x14ac:dyDescent="0.25">
      <c r="A4" t="s">
        <v>164</v>
      </c>
      <c r="B4" t="s">
        <v>82</v>
      </c>
      <c r="C4" t="s">
        <v>83</v>
      </c>
      <c r="D4" s="2">
        <v>2626756.5699999998</v>
      </c>
      <c r="E4" s="2">
        <v>273212.3</v>
      </c>
      <c r="F4" s="37">
        <v>0</v>
      </c>
      <c r="G4" s="7">
        <f t="shared" ref="G4:G51" si="0">D4+E4+F4</f>
        <v>2899968.8699999996</v>
      </c>
    </row>
    <row r="5" spans="1:7" x14ac:dyDescent="0.25">
      <c r="A5" t="s">
        <v>126</v>
      </c>
      <c r="B5" t="s">
        <v>7</v>
      </c>
      <c r="C5" t="s">
        <v>8</v>
      </c>
      <c r="D5" s="2">
        <v>5258546.49</v>
      </c>
      <c r="E5" s="2">
        <v>45397.89</v>
      </c>
      <c r="F5" s="37">
        <v>0</v>
      </c>
      <c r="G5" s="7">
        <f t="shared" si="0"/>
        <v>5303944.38</v>
      </c>
    </row>
    <row r="6" spans="1:7" x14ac:dyDescent="0.25">
      <c r="A6" t="s">
        <v>140</v>
      </c>
      <c r="B6" t="s">
        <v>34</v>
      </c>
      <c r="C6" t="s">
        <v>35</v>
      </c>
      <c r="D6" s="2">
        <v>1776051.87</v>
      </c>
      <c r="E6" s="2">
        <v>95817.72</v>
      </c>
      <c r="F6" s="37">
        <v>0</v>
      </c>
      <c r="G6" s="7">
        <f t="shared" si="0"/>
        <v>1871869.59</v>
      </c>
    </row>
    <row r="7" spans="1:7" x14ac:dyDescent="0.25">
      <c r="A7" t="s">
        <v>127</v>
      </c>
      <c r="B7" t="s">
        <v>9</v>
      </c>
      <c r="C7" t="s">
        <v>10</v>
      </c>
      <c r="D7" s="2">
        <v>4317689.0999999996</v>
      </c>
      <c r="E7" s="2">
        <v>243518.55</v>
      </c>
      <c r="F7" s="37">
        <v>0</v>
      </c>
      <c r="G7" s="7">
        <f t="shared" si="0"/>
        <v>4561207.6499999994</v>
      </c>
    </row>
    <row r="8" spans="1:7" x14ac:dyDescent="0.25">
      <c r="A8" t="s">
        <v>159</v>
      </c>
      <c r="B8" t="s">
        <v>72</v>
      </c>
      <c r="C8" t="s">
        <v>73</v>
      </c>
      <c r="D8" s="2">
        <v>6899219.6600000001</v>
      </c>
      <c r="E8" s="2">
        <v>261378</v>
      </c>
      <c r="F8" s="37">
        <v>0</v>
      </c>
      <c r="G8" s="7">
        <f t="shared" si="0"/>
        <v>7160597.6600000001</v>
      </c>
    </row>
    <row r="9" spans="1:7" x14ac:dyDescent="0.25">
      <c r="A9" t="s">
        <v>128</v>
      </c>
      <c r="B9" t="s">
        <v>11</v>
      </c>
      <c r="C9" t="s">
        <v>12</v>
      </c>
      <c r="D9" s="2">
        <v>29924880.629999999</v>
      </c>
      <c r="E9" s="2">
        <v>276461.49</v>
      </c>
      <c r="F9" s="37">
        <v>0</v>
      </c>
      <c r="G9" s="7">
        <f t="shared" si="0"/>
        <v>30201342.119999997</v>
      </c>
    </row>
    <row r="10" spans="1:7" x14ac:dyDescent="0.25">
      <c r="A10" t="s">
        <v>142</v>
      </c>
      <c r="B10" t="s">
        <v>38</v>
      </c>
      <c r="C10" t="s">
        <v>39</v>
      </c>
      <c r="D10" s="2">
        <v>4954042.3899999997</v>
      </c>
      <c r="E10" s="2">
        <v>184741.31</v>
      </c>
      <c r="F10" s="37">
        <v>0</v>
      </c>
      <c r="G10" s="7">
        <f t="shared" si="0"/>
        <v>5138783.6999999993</v>
      </c>
    </row>
    <row r="11" spans="1:7" x14ac:dyDescent="0.25">
      <c r="A11" t="s">
        <v>129</v>
      </c>
      <c r="B11" t="s">
        <v>13</v>
      </c>
      <c r="C11" t="s">
        <v>14</v>
      </c>
      <c r="D11" s="2">
        <v>3531426.42</v>
      </c>
      <c r="E11" s="2">
        <v>308005.5</v>
      </c>
      <c r="F11" s="37">
        <v>0</v>
      </c>
      <c r="G11" s="7">
        <f t="shared" si="0"/>
        <v>3839431.92</v>
      </c>
    </row>
    <row r="12" spans="1:7" x14ac:dyDescent="0.25">
      <c r="A12" t="s">
        <v>171</v>
      </c>
      <c r="B12" t="s">
        <v>96</v>
      </c>
      <c r="C12" t="s">
        <v>97</v>
      </c>
      <c r="D12" s="2">
        <v>1837507.02</v>
      </c>
      <c r="E12" s="2">
        <v>17701.96</v>
      </c>
      <c r="F12" s="37">
        <v>0</v>
      </c>
      <c r="G12" s="7">
        <f t="shared" si="0"/>
        <v>1855208.98</v>
      </c>
    </row>
    <row r="13" spans="1:7" x14ac:dyDescent="0.25">
      <c r="A13" t="s">
        <v>130</v>
      </c>
      <c r="B13" t="s">
        <v>15</v>
      </c>
      <c r="C13" t="s">
        <v>16</v>
      </c>
      <c r="D13" s="2">
        <v>1664148.53</v>
      </c>
      <c r="E13" s="2">
        <v>0</v>
      </c>
      <c r="F13" s="37">
        <v>0</v>
      </c>
      <c r="G13" s="7">
        <f t="shared" si="0"/>
        <v>1664148.53</v>
      </c>
    </row>
    <row r="14" spans="1:7" x14ac:dyDescent="0.25">
      <c r="A14" t="s">
        <v>133</v>
      </c>
      <c r="B14" t="s">
        <v>20</v>
      </c>
      <c r="C14" t="s">
        <v>21</v>
      </c>
      <c r="D14" s="2">
        <v>2301028.4700000002</v>
      </c>
      <c r="E14" s="2">
        <v>1273163.03</v>
      </c>
      <c r="F14" s="37">
        <v>0</v>
      </c>
      <c r="G14" s="7">
        <f t="shared" si="0"/>
        <v>3574191.5</v>
      </c>
    </row>
    <row r="15" spans="1:7" x14ac:dyDescent="0.25">
      <c r="A15" t="s">
        <v>134</v>
      </c>
      <c r="B15" t="s">
        <v>22</v>
      </c>
      <c r="C15" t="s">
        <v>23</v>
      </c>
      <c r="D15" s="2">
        <v>4829191.1399999997</v>
      </c>
      <c r="E15" s="2">
        <v>521489.42</v>
      </c>
      <c r="F15" s="37">
        <v>0</v>
      </c>
      <c r="G15" s="7">
        <f t="shared" si="0"/>
        <v>5350680.5599999996</v>
      </c>
    </row>
    <row r="16" spans="1:7" x14ac:dyDescent="0.25">
      <c r="A16" t="s">
        <v>135</v>
      </c>
      <c r="B16" t="s">
        <v>24</v>
      </c>
      <c r="C16" t="s">
        <v>25</v>
      </c>
      <c r="D16" s="2">
        <v>5194542.9000000004</v>
      </c>
      <c r="E16" s="2">
        <v>476065.26</v>
      </c>
      <c r="F16" s="37">
        <v>0</v>
      </c>
      <c r="G16" s="7">
        <f t="shared" si="0"/>
        <v>5670608.1600000001</v>
      </c>
    </row>
    <row r="17" spans="1:7" x14ac:dyDescent="0.25">
      <c r="A17" t="s">
        <v>132</v>
      </c>
      <c r="B17" t="s">
        <v>18</v>
      </c>
      <c r="C17" t="s">
        <v>19</v>
      </c>
      <c r="D17" s="2">
        <v>7222243.4199999999</v>
      </c>
      <c r="E17" s="2">
        <v>159773.76000000001</v>
      </c>
      <c r="F17" s="37">
        <v>0</v>
      </c>
      <c r="G17" s="7">
        <f t="shared" si="0"/>
        <v>7382017.1799999997</v>
      </c>
    </row>
    <row r="18" spans="1:7" x14ac:dyDescent="0.25">
      <c r="A18" t="s">
        <v>165</v>
      </c>
      <c r="B18" t="s">
        <v>84</v>
      </c>
      <c r="C18" t="s">
        <v>85</v>
      </c>
      <c r="D18" s="2">
        <v>7126560.2000000002</v>
      </c>
      <c r="E18" s="2">
        <v>58456.84</v>
      </c>
      <c r="F18" s="37">
        <v>0</v>
      </c>
      <c r="G18" s="7">
        <f t="shared" si="0"/>
        <v>7185017.04</v>
      </c>
    </row>
    <row r="19" spans="1:7" x14ac:dyDescent="0.25">
      <c r="A19" t="s">
        <v>137</v>
      </c>
      <c r="B19" t="s">
        <v>28</v>
      </c>
      <c r="C19" t="s">
        <v>29</v>
      </c>
      <c r="D19" s="2">
        <v>18595900.260000002</v>
      </c>
      <c r="E19" s="2">
        <v>789326.57</v>
      </c>
      <c r="F19" s="37">
        <v>0</v>
      </c>
      <c r="G19" s="7">
        <f t="shared" si="0"/>
        <v>19385226.830000002</v>
      </c>
    </row>
    <row r="20" spans="1:7" x14ac:dyDescent="0.25">
      <c r="A20" t="s">
        <v>136</v>
      </c>
      <c r="B20" t="s">
        <v>26</v>
      </c>
      <c r="C20" t="s">
        <v>27</v>
      </c>
      <c r="D20" s="2">
        <v>5334285.63</v>
      </c>
      <c r="E20" s="2">
        <v>300500.76</v>
      </c>
      <c r="F20" s="37">
        <v>0</v>
      </c>
      <c r="G20" s="7">
        <f t="shared" si="0"/>
        <v>5634786.3899999997</v>
      </c>
    </row>
    <row r="21" spans="1:7" x14ac:dyDescent="0.25">
      <c r="A21" t="s">
        <v>138</v>
      </c>
      <c r="B21" t="s">
        <v>30</v>
      </c>
      <c r="C21" t="s">
        <v>31</v>
      </c>
      <c r="D21" s="2">
        <v>2531204.58</v>
      </c>
      <c r="E21" s="2">
        <v>197911.13</v>
      </c>
      <c r="F21" s="37">
        <v>0</v>
      </c>
      <c r="G21" s="7">
        <f t="shared" si="0"/>
        <v>2729115.71</v>
      </c>
    </row>
    <row r="22" spans="1:7" x14ac:dyDescent="0.25">
      <c r="A22" t="s">
        <v>139</v>
      </c>
      <c r="B22" t="s">
        <v>32</v>
      </c>
      <c r="C22" t="s">
        <v>33</v>
      </c>
      <c r="D22" s="2">
        <v>4895251.9800000004</v>
      </c>
      <c r="E22" s="2">
        <v>289532.09000000003</v>
      </c>
      <c r="F22" s="37">
        <v>0</v>
      </c>
      <c r="G22" s="7">
        <f t="shared" si="0"/>
        <v>5184784.07</v>
      </c>
    </row>
    <row r="23" spans="1:7" x14ac:dyDescent="0.25">
      <c r="A23" t="s">
        <v>141</v>
      </c>
      <c r="B23" t="s">
        <v>36</v>
      </c>
      <c r="C23" t="s">
        <v>37</v>
      </c>
      <c r="D23" s="2">
        <v>5757093.1299999999</v>
      </c>
      <c r="E23" s="2">
        <v>52886.83</v>
      </c>
      <c r="F23" s="37">
        <v>0</v>
      </c>
      <c r="G23" s="7">
        <f t="shared" si="0"/>
        <v>5809979.96</v>
      </c>
    </row>
    <row r="24" spans="1:7" x14ac:dyDescent="0.25">
      <c r="A24" t="s">
        <v>143</v>
      </c>
      <c r="B24" t="s">
        <v>40</v>
      </c>
      <c r="C24" t="s">
        <v>41</v>
      </c>
      <c r="D24" s="2">
        <v>6384634.3899999997</v>
      </c>
      <c r="E24" s="2">
        <v>472966.12</v>
      </c>
      <c r="F24" s="37">
        <v>0</v>
      </c>
      <c r="G24" s="7">
        <f t="shared" si="0"/>
        <v>6857600.5099999998</v>
      </c>
    </row>
    <row r="25" spans="1:7" x14ac:dyDescent="0.25">
      <c r="A25" t="s">
        <v>144</v>
      </c>
      <c r="B25" t="s">
        <v>42</v>
      </c>
      <c r="C25" t="s">
        <v>43</v>
      </c>
      <c r="D25" s="2">
        <v>3803713.39</v>
      </c>
      <c r="E25" s="2">
        <v>663280.01</v>
      </c>
      <c r="F25" s="37">
        <v>0</v>
      </c>
      <c r="G25" s="7">
        <f t="shared" si="0"/>
        <v>4466993.4000000004</v>
      </c>
    </row>
    <row r="26" spans="1:7" x14ac:dyDescent="0.25">
      <c r="A26" t="s">
        <v>150</v>
      </c>
      <c r="B26" t="s">
        <v>54</v>
      </c>
      <c r="C26" t="s">
        <v>55</v>
      </c>
      <c r="D26" s="2">
        <v>4584502.2699999996</v>
      </c>
      <c r="E26" s="2">
        <v>219234.21</v>
      </c>
      <c r="F26" s="37">
        <v>0</v>
      </c>
      <c r="G26" s="7">
        <f t="shared" si="0"/>
        <v>4803736.4799999995</v>
      </c>
    </row>
    <row r="27" spans="1:7" x14ac:dyDescent="0.25">
      <c r="A27" t="s">
        <v>166</v>
      </c>
      <c r="B27" t="s">
        <v>86</v>
      </c>
      <c r="C27" t="s">
        <v>87</v>
      </c>
      <c r="D27" s="2">
        <v>7125441.75</v>
      </c>
      <c r="E27" s="2">
        <v>164943.38</v>
      </c>
      <c r="F27" s="37">
        <v>0</v>
      </c>
      <c r="G27" s="7">
        <f t="shared" si="0"/>
        <v>7290385.1299999999</v>
      </c>
    </row>
    <row r="28" spans="1:7" x14ac:dyDescent="0.25">
      <c r="A28" t="s">
        <v>145</v>
      </c>
      <c r="B28" t="s">
        <v>44</v>
      </c>
      <c r="C28" t="s">
        <v>45</v>
      </c>
      <c r="D28" s="2">
        <v>14505287.390000001</v>
      </c>
      <c r="E28" s="2">
        <v>818839.55</v>
      </c>
      <c r="F28" s="37">
        <v>0</v>
      </c>
      <c r="G28" s="7">
        <f t="shared" si="0"/>
        <v>15324126.940000001</v>
      </c>
    </row>
    <row r="29" spans="1:7" x14ac:dyDescent="0.25">
      <c r="A29" t="s">
        <v>146</v>
      </c>
      <c r="B29" t="s">
        <v>46</v>
      </c>
      <c r="C29" t="s">
        <v>47</v>
      </c>
      <c r="D29" s="2">
        <v>8252100.8300000001</v>
      </c>
      <c r="E29" s="2">
        <v>104101.2</v>
      </c>
      <c r="F29" s="37">
        <v>0</v>
      </c>
      <c r="G29" s="7">
        <f t="shared" si="0"/>
        <v>8356202.0300000003</v>
      </c>
    </row>
    <row r="30" spans="1:7" x14ac:dyDescent="0.25">
      <c r="A30" t="s">
        <v>147</v>
      </c>
      <c r="B30" t="s">
        <v>48</v>
      </c>
      <c r="C30" t="s">
        <v>49</v>
      </c>
      <c r="D30" s="2">
        <v>6397664.7300000004</v>
      </c>
      <c r="E30" s="2">
        <v>210681.49</v>
      </c>
      <c r="F30" s="37">
        <v>0</v>
      </c>
      <c r="G30" s="7">
        <f t="shared" si="0"/>
        <v>6608346.2200000007</v>
      </c>
    </row>
    <row r="31" spans="1:7" x14ac:dyDescent="0.25">
      <c r="A31" t="s">
        <v>148</v>
      </c>
      <c r="B31" t="s">
        <v>50</v>
      </c>
      <c r="C31" t="s">
        <v>51</v>
      </c>
      <c r="D31" s="2">
        <v>16157492.869999999</v>
      </c>
      <c r="E31" s="2">
        <v>537538.69999999995</v>
      </c>
      <c r="F31" s="37">
        <v>0</v>
      </c>
      <c r="G31" s="7">
        <f t="shared" si="0"/>
        <v>16695031.569999998</v>
      </c>
    </row>
    <row r="32" spans="1:7" x14ac:dyDescent="0.25">
      <c r="A32" t="s">
        <v>152</v>
      </c>
      <c r="B32" t="s">
        <v>58</v>
      </c>
      <c r="C32" t="s">
        <v>59</v>
      </c>
      <c r="D32" s="2">
        <v>10140777.08</v>
      </c>
      <c r="E32" s="2">
        <v>247141.47</v>
      </c>
      <c r="F32" s="37">
        <v>0</v>
      </c>
      <c r="G32" s="7">
        <f t="shared" si="0"/>
        <v>10387918.550000001</v>
      </c>
    </row>
    <row r="33" spans="1:7" x14ac:dyDescent="0.25">
      <c r="A33" t="s">
        <v>149</v>
      </c>
      <c r="B33" t="s">
        <v>52</v>
      </c>
      <c r="C33" t="s">
        <v>53</v>
      </c>
      <c r="D33" s="2">
        <v>4419950.9800000004</v>
      </c>
      <c r="E33" s="2">
        <v>164044.96</v>
      </c>
      <c r="F33" s="37">
        <v>0</v>
      </c>
      <c r="G33" s="7">
        <f t="shared" si="0"/>
        <v>4583995.9400000004</v>
      </c>
    </row>
    <row r="34" spans="1:7" x14ac:dyDescent="0.25">
      <c r="A34" t="s">
        <v>151</v>
      </c>
      <c r="B34" t="s">
        <v>56</v>
      </c>
      <c r="C34" t="s">
        <v>57</v>
      </c>
      <c r="D34" s="2">
        <v>10747307.710000001</v>
      </c>
      <c r="E34" s="2">
        <v>890402.19</v>
      </c>
      <c r="F34" s="37">
        <v>0</v>
      </c>
      <c r="G34" s="7">
        <f t="shared" si="0"/>
        <v>11637709.9</v>
      </c>
    </row>
    <row r="35" spans="1:7" x14ac:dyDescent="0.25">
      <c r="A35" t="s">
        <v>131</v>
      </c>
      <c r="B35" t="s">
        <v>17</v>
      </c>
      <c r="C35" t="s">
        <v>16</v>
      </c>
      <c r="D35" s="2">
        <v>2719635.99</v>
      </c>
      <c r="E35" s="2">
        <v>0</v>
      </c>
      <c r="F35" s="37">
        <v>0</v>
      </c>
      <c r="G35" s="7">
        <f t="shared" si="0"/>
        <v>2719635.99</v>
      </c>
    </row>
    <row r="36" spans="1:7" x14ac:dyDescent="0.25">
      <c r="A36" t="s">
        <v>169</v>
      </c>
      <c r="B36" t="s">
        <v>92</v>
      </c>
      <c r="C36" t="s">
        <v>93</v>
      </c>
      <c r="D36" s="2">
        <v>2130163.17</v>
      </c>
      <c r="E36" s="2">
        <v>552270.32999999996</v>
      </c>
      <c r="F36" s="37">
        <v>0</v>
      </c>
      <c r="G36" s="7">
        <f t="shared" si="0"/>
        <v>2682433.5</v>
      </c>
    </row>
    <row r="37" spans="1:7" x14ac:dyDescent="0.25">
      <c r="A37" t="s">
        <v>155</v>
      </c>
      <c r="B37" t="s">
        <v>64</v>
      </c>
      <c r="C37" t="s">
        <v>65</v>
      </c>
      <c r="D37" s="2">
        <v>5222967.3499999996</v>
      </c>
      <c r="E37" s="2">
        <v>165906.47</v>
      </c>
      <c r="F37" s="37">
        <v>0</v>
      </c>
      <c r="G37" s="7">
        <f t="shared" si="0"/>
        <v>5388873.8199999994</v>
      </c>
    </row>
    <row r="38" spans="1:7" x14ac:dyDescent="0.25">
      <c r="A38" t="s">
        <v>125</v>
      </c>
      <c r="B38" t="s">
        <v>5</v>
      </c>
      <c r="C38" t="s">
        <v>6</v>
      </c>
      <c r="D38" s="2">
        <v>3928409.93</v>
      </c>
      <c r="E38" s="2">
        <v>359032.09</v>
      </c>
      <c r="F38" s="37">
        <v>0</v>
      </c>
      <c r="G38" s="7">
        <f t="shared" si="0"/>
        <v>4287442.0200000005</v>
      </c>
    </row>
    <row r="39" spans="1:7" x14ac:dyDescent="0.25">
      <c r="A39" t="s">
        <v>156</v>
      </c>
      <c r="B39" t="s">
        <v>66</v>
      </c>
      <c r="C39" t="s">
        <v>67</v>
      </c>
      <c r="D39" s="2">
        <v>5777286.3099999996</v>
      </c>
      <c r="E39" s="2">
        <v>91714.880000000005</v>
      </c>
      <c r="F39" s="37">
        <v>0</v>
      </c>
      <c r="G39" s="7">
        <f t="shared" si="0"/>
        <v>5869001.1899999995</v>
      </c>
    </row>
    <row r="40" spans="1:7" x14ac:dyDescent="0.25">
      <c r="A40" t="s">
        <v>163</v>
      </c>
      <c r="B40" t="s">
        <v>80</v>
      </c>
      <c r="C40" t="s">
        <v>81</v>
      </c>
      <c r="D40" s="2">
        <v>3884187.93</v>
      </c>
      <c r="E40" s="2">
        <v>455204.38</v>
      </c>
      <c r="F40" s="37">
        <v>0</v>
      </c>
      <c r="G40" s="7">
        <f t="shared" si="0"/>
        <v>4339392.3100000005</v>
      </c>
    </row>
    <row r="41" spans="1:7" x14ac:dyDescent="0.25">
      <c r="A41" t="s">
        <v>170</v>
      </c>
      <c r="B41" t="s">
        <v>94</v>
      </c>
      <c r="C41" t="s">
        <v>95</v>
      </c>
      <c r="D41" s="2">
        <v>1788468.91</v>
      </c>
      <c r="E41" s="2">
        <v>107129.43</v>
      </c>
      <c r="F41" s="37">
        <v>0</v>
      </c>
      <c r="G41" s="7">
        <f t="shared" si="0"/>
        <v>1895598.3399999999</v>
      </c>
    </row>
    <row r="42" spans="1:7" x14ac:dyDescent="0.25">
      <c r="A42" t="s">
        <v>157</v>
      </c>
      <c r="B42" t="s">
        <v>68</v>
      </c>
      <c r="C42" t="s">
        <v>69</v>
      </c>
      <c r="D42" s="2">
        <v>3590253.88</v>
      </c>
      <c r="E42" s="2">
        <v>208059.48</v>
      </c>
      <c r="F42" s="37">
        <v>0</v>
      </c>
      <c r="G42" s="7">
        <f t="shared" si="0"/>
        <v>3798313.36</v>
      </c>
    </row>
    <row r="43" spans="1:7" x14ac:dyDescent="0.25">
      <c r="A43" t="s">
        <v>172</v>
      </c>
      <c r="B43" t="s">
        <v>98</v>
      </c>
      <c r="C43" t="s">
        <v>99</v>
      </c>
      <c r="D43" s="2">
        <v>5720216.25</v>
      </c>
      <c r="E43" s="2">
        <v>63193.66</v>
      </c>
      <c r="F43" s="37">
        <v>0</v>
      </c>
      <c r="G43" s="7">
        <f t="shared" si="0"/>
        <v>5783409.9100000001</v>
      </c>
    </row>
    <row r="44" spans="1:7" x14ac:dyDescent="0.25">
      <c r="A44" t="s">
        <v>158</v>
      </c>
      <c r="B44" t="s">
        <v>70</v>
      </c>
      <c r="C44" t="s">
        <v>71</v>
      </c>
      <c r="D44" s="2">
        <v>7538012.9400000004</v>
      </c>
      <c r="E44" s="2">
        <v>155566.32999999999</v>
      </c>
      <c r="F44" s="37">
        <v>0</v>
      </c>
      <c r="G44" s="7">
        <f t="shared" si="0"/>
        <v>7693579.2700000005</v>
      </c>
    </row>
    <row r="45" spans="1:7" x14ac:dyDescent="0.25">
      <c r="A45" t="s">
        <v>168</v>
      </c>
      <c r="B45" t="s">
        <v>90</v>
      </c>
      <c r="C45" t="s">
        <v>91</v>
      </c>
      <c r="D45" s="2">
        <v>2545953.7599999998</v>
      </c>
      <c r="E45" s="2">
        <v>398380.68</v>
      </c>
      <c r="F45" s="37">
        <v>0</v>
      </c>
      <c r="G45" s="7">
        <f t="shared" si="0"/>
        <v>2944334.44</v>
      </c>
    </row>
    <row r="46" spans="1:7" x14ac:dyDescent="0.25">
      <c r="A46" t="s">
        <v>167</v>
      </c>
      <c r="B46" t="s">
        <v>88</v>
      </c>
      <c r="C46" t="s">
        <v>89</v>
      </c>
      <c r="D46" s="2">
        <v>10013461.960000001</v>
      </c>
      <c r="E46" s="2">
        <v>739075.25</v>
      </c>
      <c r="F46" s="37">
        <v>0</v>
      </c>
      <c r="G46" s="7">
        <f t="shared" si="0"/>
        <v>10752537.210000001</v>
      </c>
    </row>
    <row r="47" spans="1:7" x14ac:dyDescent="0.25">
      <c r="A47" t="s">
        <v>153</v>
      </c>
      <c r="B47" t="s">
        <v>60</v>
      </c>
      <c r="C47" t="s">
        <v>61</v>
      </c>
      <c r="D47" s="2">
        <v>8000272.0999999996</v>
      </c>
      <c r="E47" s="2">
        <v>242462.5</v>
      </c>
      <c r="F47" s="37">
        <v>0</v>
      </c>
      <c r="G47" s="7">
        <f t="shared" si="0"/>
        <v>8242734.5999999996</v>
      </c>
    </row>
    <row r="48" spans="1:7" x14ac:dyDescent="0.25">
      <c r="A48" t="s">
        <v>160</v>
      </c>
      <c r="B48" t="s">
        <v>74</v>
      </c>
      <c r="C48" t="s">
        <v>75</v>
      </c>
      <c r="D48" s="2">
        <v>3586758.75</v>
      </c>
      <c r="E48" s="2">
        <v>263103.28999999998</v>
      </c>
      <c r="F48" s="37">
        <v>0</v>
      </c>
      <c r="G48" s="7">
        <f t="shared" si="0"/>
        <v>3849862.04</v>
      </c>
    </row>
    <row r="49" spans="1:7" x14ac:dyDescent="0.25">
      <c r="A49" t="s">
        <v>154</v>
      </c>
      <c r="B49" t="s">
        <v>62</v>
      </c>
      <c r="C49" t="s">
        <v>63</v>
      </c>
      <c r="D49" s="2">
        <v>6498810.5199999996</v>
      </c>
      <c r="E49" s="2">
        <v>737363.87</v>
      </c>
      <c r="F49" s="37">
        <v>0</v>
      </c>
      <c r="G49" s="7">
        <f t="shared" si="0"/>
        <v>7236174.3899999997</v>
      </c>
    </row>
    <row r="50" spans="1:7" x14ac:dyDescent="0.25">
      <c r="A50" t="s">
        <v>161</v>
      </c>
      <c r="B50" t="s">
        <v>76</v>
      </c>
      <c r="C50" t="s">
        <v>77</v>
      </c>
      <c r="D50" s="2">
        <v>3563060.6</v>
      </c>
      <c r="E50" s="2">
        <v>64665.2</v>
      </c>
      <c r="F50" s="37">
        <v>0</v>
      </c>
      <c r="G50" s="7">
        <f t="shared" si="0"/>
        <v>3627725.8000000003</v>
      </c>
    </row>
    <row r="51" spans="1:7" x14ac:dyDescent="0.25">
      <c r="A51" t="s">
        <v>162</v>
      </c>
      <c r="B51" t="s">
        <v>78</v>
      </c>
      <c r="C51" t="s">
        <v>79</v>
      </c>
      <c r="D51" s="2">
        <v>5743834.3700000001</v>
      </c>
      <c r="E51" s="2">
        <v>295081.5</v>
      </c>
      <c r="F51" s="37">
        <v>0</v>
      </c>
      <c r="G51" s="7">
        <f t="shared" si="0"/>
        <v>6038915.8700000001</v>
      </c>
    </row>
    <row r="52" spans="1:7" x14ac:dyDescent="0.25">
      <c r="D52" s="8">
        <f>SUM(D3:D51)</f>
        <v>307319875.71000004</v>
      </c>
      <c r="E52" s="8">
        <f>SUM(E3:E51)</f>
        <v>16258622.649999999</v>
      </c>
      <c r="F52" s="8">
        <f>SUM(F3:F51)</f>
        <v>0</v>
      </c>
      <c r="G52" s="8">
        <f>SUM(G3:G51)</f>
        <v>323578498.36000001</v>
      </c>
    </row>
  </sheetData>
  <autoFilter ref="A2:G2" xr:uid="{4E164D62-AE77-49A1-862E-C5F488B0D64F}">
    <sortState xmlns:xlrd2="http://schemas.microsoft.com/office/spreadsheetml/2017/richdata2" ref="A3:G52">
      <sortCondition ref="B2"/>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02EC0-B77E-45AE-BEEE-CA75625B3F65}">
  <dimension ref="A1:M52"/>
  <sheetViews>
    <sheetView workbookViewId="0">
      <pane xSplit="3" ySplit="2" topLeftCell="D3" activePane="bottomRight" state="frozen"/>
      <selection pane="topRight" activeCell="D1" sqref="D1"/>
      <selection pane="bottomLeft" activeCell="A3" sqref="A3"/>
      <selection pane="bottomRight" activeCell="K29" sqref="K29"/>
    </sheetView>
  </sheetViews>
  <sheetFormatPr defaultRowHeight="15" x14ac:dyDescent="0.25"/>
  <cols>
    <col min="1" max="1" width="13.42578125" bestFit="1" customWidth="1"/>
    <col min="2" max="2" width="46" bestFit="1" customWidth="1"/>
    <col min="3" max="3" width="12.42578125" bestFit="1" customWidth="1"/>
    <col min="4" max="4" width="20.140625" style="2" customWidth="1"/>
    <col min="5" max="5" width="14.85546875" bestFit="1" customWidth="1"/>
    <col min="6" max="8" width="14.85546875" customWidth="1"/>
    <col min="9" max="9" width="13.85546875" bestFit="1" customWidth="1"/>
    <col min="10" max="10" width="18.85546875" customWidth="1"/>
    <col min="11" max="11" width="18.140625" bestFit="1" customWidth="1"/>
    <col min="13" max="13" width="13.85546875" bestFit="1" customWidth="1"/>
  </cols>
  <sheetData>
    <row r="1" spans="1:13" s="22" customFormat="1" ht="18.75" x14ac:dyDescent="0.25">
      <c r="A1" s="21"/>
      <c r="B1" s="21"/>
      <c r="C1" s="21"/>
      <c r="D1" s="23" t="s">
        <v>189</v>
      </c>
      <c r="E1" s="21" t="s">
        <v>190</v>
      </c>
      <c r="F1" s="21" t="s">
        <v>191</v>
      </c>
      <c r="G1" s="21" t="s">
        <v>192</v>
      </c>
      <c r="H1" s="21" t="s">
        <v>193</v>
      </c>
      <c r="I1" s="21"/>
      <c r="J1" s="21"/>
      <c r="K1" s="21" t="s">
        <v>194</v>
      </c>
    </row>
    <row r="2" spans="1:13" s="3" customFormat="1" ht="45" x14ac:dyDescent="0.25">
      <c r="A2" s="5" t="s">
        <v>0</v>
      </c>
      <c r="B2" s="5" t="s">
        <v>1</v>
      </c>
      <c r="C2" s="5" t="s">
        <v>2</v>
      </c>
      <c r="D2" s="24" t="s">
        <v>188</v>
      </c>
      <c r="E2" s="6" t="s">
        <v>103</v>
      </c>
      <c r="F2" s="6" t="s">
        <v>101</v>
      </c>
      <c r="G2" s="6" t="s">
        <v>195</v>
      </c>
      <c r="H2" s="6" t="s">
        <v>102</v>
      </c>
      <c r="I2" s="11" t="s">
        <v>204</v>
      </c>
      <c r="J2" s="11" t="s">
        <v>176</v>
      </c>
      <c r="K2" s="6" t="s">
        <v>100</v>
      </c>
    </row>
    <row r="3" spans="1:13" x14ac:dyDescent="0.25">
      <c r="A3" t="s">
        <v>124</v>
      </c>
      <c r="B3" t="s">
        <v>3</v>
      </c>
      <c r="C3" t="s">
        <v>4</v>
      </c>
      <c r="D3" s="2">
        <v>7013576.8300000001</v>
      </c>
      <c r="E3" s="7">
        <f>D3-F3-G3-H3-K3</f>
        <v>4117512.4499999997</v>
      </c>
      <c r="F3" s="7">
        <v>689033.12</v>
      </c>
      <c r="G3" s="7">
        <v>62212.41</v>
      </c>
      <c r="H3" s="7">
        <v>0</v>
      </c>
      <c r="I3" s="2">
        <v>1798470.03</v>
      </c>
      <c r="J3" s="2">
        <v>346348.82</v>
      </c>
      <c r="K3" s="7">
        <f>I3+J3</f>
        <v>2144818.85</v>
      </c>
    </row>
    <row r="4" spans="1:13" x14ac:dyDescent="0.25">
      <c r="A4" t="s">
        <v>164</v>
      </c>
      <c r="B4" t="s">
        <v>82</v>
      </c>
      <c r="C4" t="s">
        <v>83</v>
      </c>
      <c r="D4" s="2">
        <v>2899968.8699999996</v>
      </c>
      <c r="E4" s="7">
        <f t="shared" ref="E4:E51" si="0">D4-F4-G4-H4-K4</f>
        <v>1755236.4899999998</v>
      </c>
      <c r="F4" s="7">
        <v>297680.25</v>
      </c>
      <c r="G4" s="7">
        <v>20506.36</v>
      </c>
      <c r="H4" s="7">
        <v>0</v>
      </c>
      <c r="I4" s="2">
        <v>735077.27</v>
      </c>
      <c r="J4" s="2">
        <v>91468.5</v>
      </c>
      <c r="K4" s="7">
        <f t="shared" ref="K4:K51" si="1">I4+J4</f>
        <v>826545.77</v>
      </c>
    </row>
    <row r="5" spans="1:13" x14ac:dyDescent="0.25">
      <c r="A5" t="s">
        <v>126</v>
      </c>
      <c r="B5" t="s">
        <v>7</v>
      </c>
      <c r="C5" t="s">
        <v>8</v>
      </c>
      <c r="D5" s="2">
        <v>5303944.38</v>
      </c>
      <c r="E5" s="7">
        <f t="shared" si="0"/>
        <v>2773896.0300000003</v>
      </c>
      <c r="F5" s="7">
        <v>817061.85</v>
      </c>
      <c r="G5" s="7">
        <v>214553.03</v>
      </c>
      <c r="H5" s="7">
        <v>0</v>
      </c>
      <c r="I5" s="2">
        <v>1485362.98</v>
      </c>
      <c r="J5" s="2">
        <v>13070.49</v>
      </c>
      <c r="K5" s="7">
        <f t="shared" si="1"/>
        <v>1498433.47</v>
      </c>
    </row>
    <row r="6" spans="1:13" x14ac:dyDescent="0.25">
      <c r="A6" t="s">
        <v>140</v>
      </c>
      <c r="B6" t="s">
        <v>34</v>
      </c>
      <c r="C6" t="s">
        <v>35</v>
      </c>
      <c r="D6" s="2">
        <v>1871869.59</v>
      </c>
      <c r="E6" s="7">
        <f t="shared" si="0"/>
        <v>1716689.51</v>
      </c>
      <c r="F6" s="7">
        <v>20738.97</v>
      </c>
      <c r="G6" s="7">
        <v>10882.32</v>
      </c>
      <c r="H6" s="7">
        <v>0</v>
      </c>
      <c r="I6" s="2">
        <v>83125.070000000007</v>
      </c>
      <c r="J6" s="2">
        <v>40433.72</v>
      </c>
      <c r="K6" s="7">
        <f t="shared" si="1"/>
        <v>123558.79000000001</v>
      </c>
    </row>
    <row r="7" spans="1:13" x14ac:dyDescent="0.25">
      <c r="A7" t="s">
        <v>127</v>
      </c>
      <c r="B7" t="s">
        <v>9</v>
      </c>
      <c r="C7" t="s">
        <v>10</v>
      </c>
      <c r="D7" s="2">
        <v>4561207.6499999994</v>
      </c>
      <c r="E7" s="7">
        <f t="shared" si="0"/>
        <v>2843377.67</v>
      </c>
      <c r="F7" s="7">
        <v>543787.22</v>
      </c>
      <c r="G7" s="7">
        <v>84479.89</v>
      </c>
      <c r="H7" s="7">
        <v>64.28</v>
      </c>
      <c r="I7" s="2">
        <v>999791.04</v>
      </c>
      <c r="J7" s="2">
        <v>89707.55</v>
      </c>
      <c r="K7" s="7">
        <f t="shared" si="1"/>
        <v>1089498.5900000001</v>
      </c>
    </row>
    <row r="8" spans="1:13" x14ac:dyDescent="0.25">
      <c r="A8" t="s">
        <v>159</v>
      </c>
      <c r="B8" t="s">
        <v>72</v>
      </c>
      <c r="C8" t="s">
        <v>73</v>
      </c>
      <c r="D8" s="2">
        <v>7160597.6600000001</v>
      </c>
      <c r="E8" s="7">
        <f t="shared" si="0"/>
        <v>3890235.2200000007</v>
      </c>
      <c r="F8" s="7">
        <v>1229623.29</v>
      </c>
      <c r="G8" s="7">
        <v>86819.22</v>
      </c>
      <c r="H8" s="7">
        <v>16837.59</v>
      </c>
      <c r="I8" s="2">
        <v>1852752.54</v>
      </c>
      <c r="J8" s="2">
        <v>84329.8</v>
      </c>
      <c r="K8" s="7">
        <f t="shared" si="1"/>
        <v>1937082.34</v>
      </c>
    </row>
    <row r="9" spans="1:13" x14ac:dyDescent="0.25">
      <c r="A9" t="s">
        <v>128</v>
      </c>
      <c r="B9" t="s">
        <v>11</v>
      </c>
      <c r="C9" t="s">
        <v>12</v>
      </c>
      <c r="D9" s="2">
        <v>30201342.119999997</v>
      </c>
      <c r="E9" s="7">
        <f t="shared" si="0"/>
        <v>16921634.399999999</v>
      </c>
      <c r="F9" s="7">
        <v>2536866.27</v>
      </c>
      <c r="G9" s="7">
        <v>152426.72</v>
      </c>
      <c r="H9" s="7">
        <v>46790.66</v>
      </c>
      <c r="I9" s="2">
        <v>10446498.380000001</v>
      </c>
      <c r="J9" s="2">
        <v>97125.69</v>
      </c>
      <c r="K9" s="7">
        <f t="shared" si="1"/>
        <v>10543624.07</v>
      </c>
      <c r="M9" s="2"/>
    </row>
    <row r="10" spans="1:13" x14ac:dyDescent="0.25">
      <c r="A10" t="s">
        <v>142</v>
      </c>
      <c r="B10" t="s">
        <v>38</v>
      </c>
      <c r="C10" t="s">
        <v>39</v>
      </c>
      <c r="D10" s="2">
        <v>5138783.6999999993</v>
      </c>
      <c r="E10" s="7">
        <f t="shared" si="0"/>
        <v>3388932.9099999992</v>
      </c>
      <c r="F10" s="7">
        <v>395106.71</v>
      </c>
      <c r="G10" s="7">
        <v>26442.99</v>
      </c>
      <c r="H10" s="7">
        <v>0</v>
      </c>
      <c r="I10" s="2">
        <v>1278467.98</v>
      </c>
      <c r="J10" s="2">
        <v>49833.11</v>
      </c>
      <c r="K10" s="7">
        <f t="shared" si="1"/>
        <v>1328301.0900000001</v>
      </c>
    </row>
    <row r="11" spans="1:13" x14ac:dyDescent="0.25">
      <c r="A11" t="s">
        <v>129</v>
      </c>
      <c r="B11" t="s">
        <v>13</v>
      </c>
      <c r="C11" t="s">
        <v>14</v>
      </c>
      <c r="D11" s="2">
        <v>3839431.92</v>
      </c>
      <c r="E11" s="7">
        <f t="shared" si="0"/>
        <v>2752494.77</v>
      </c>
      <c r="F11" s="7">
        <v>273721.93</v>
      </c>
      <c r="G11" s="7">
        <v>45052.82</v>
      </c>
      <c r="H11" s="7">
        <v>0</v>
      </c>
      <c r="I11" s="2">
        <v>656649.69999999995</v>
      </c>
      <c r="J11" s="2">
        <v>111512.7</v>
      </c>
      <c r="K11" s="7">
        <f t="shared" si="1"/>
        <v>768162.39999999991</v>
      </c>
    </row>
    <row r="12" spans="1:13" x14ac:dyDescent="0.25">
      <c r="A12" t="s">
        <v>171</v>
      </c>
      <c r="B12" t="s">
        <v>96</v>
      </c>
      <c r="C12" t="s">
        <v>97</v>
      </c>
      <c r="D12" s="2">
        <v>1855208.98</v>
      </c>
      <c r="E12" s="7">
        <f t="shared" si="0"/>
        <v>1140370.75</v>
      </c>
      <c r="F12" s="7">
        <v>219059.91</v>
      </c>
      <c r="G12" s="7">
        <v>65252.56</v>
      </c>
      <c r="H12" s="7">
        <v>0</v>
      </c>
      <c r="I12" s="2">
        <v>423298.6</v>
      </c>
      <c r="J12" s="2">
        <v>7227.16</v>
      </c>
      <c r="K12" s="7">
        <f t="shared" si="1"/>
        <v>430525.75999999995</v>
      </c>
    </row>
    <row r="13" spans="1:13" x14ac:dyDescent="0.25">
      <c r="A13" t="s">
        <v>130</v>
      </c>
      <c r="B13" t="s">
        <v>15</v>
      </c>
      <c r="C13" t="s">
        <v>16</v>
      </c>
      <c r="D13" s="2">
        <v>1664148.53</v>
      </c>
      <c r="E13" s="7">
        <f t="shared" si="0"/>
        <v>1511526.28</v>
      </c>
      <c r="F13" s="7">
        <v>39137.31</v>
      </c>
      <c r="G13" s="7">
        <v>17815.18</v>
      </c>
      <c r="H13" s="7">
        <v>28.4</v>
      </c>
      <c r="I13" s="2">
        <v>95641.36</v>
      </c>
      <c r="J13" s="2">
        <v>0</v>
      </c>
      <c r="K13" s="7">
        <f t="shared" si="1"/>
        <v>95641.36</v>
      </c>
    </row>
    <row r="14" spans="1:13" x14ac:dyDescent="0.25">
      <c r="A14" t="s">
        <v>133</v>
      </c>
      <c r="B14" t="s">
        <v>20</v>
      </c>
      <c r="C14" t="s">
        <v>21</v>
      </c>
      <c r="D14" s="2">
        <v>3574191.5</v>
      </c>
      <c r="E14" s="7">
        <f t="shared" si="0"/>
        <v>2938804.42</v>
      </c>
      <c r="F14" s="7">
        <v>37029.96</v>
      </c>
      <c r="G14" s="7">
        <v>5806.77</v>
      </c>
      <c r="H14" s="7">
        <v>0</v>
      </c>
      <c r="I14" s="2">
        <v>86335.32</v>
      </c>
      <c r="J14" s="2">
        <v>506215.03</v>
      </c>
      <c r="K14" s="7">
        <f t="shared" si="1"/>
        <v>592550.35000000009</v>
      </c>
    </row>
    <row r="15" spans="1:13" x14ac:dyDescent="0.25">
      <c r="A15" t="s">
        <v>134</v>
      </c>
      <c r="B15" t="s">
        <v>22</v>
      </c>
      <c r="C15" t="s">
        <v>23</v>
      </c>
      <c r="D15" s="2">
        <v>5350680.5599999996</v>
      </c>
      <c r="E15" s="7">
        <f t="shared" si="0"/>
        <v>3729305.9699999997</v>
      </c>
      <c r="F15" s="7">
        <v>447082.98</v>
      </c>
      <c r="G15" s="7">
        <v>3009.49</v>
      </c>
      <c r="H15" s="7">
        <v>11730.54</v>
      </c>
      <c r="I15" s="2">
        <v>985115.16</v>
      </c>
      <c r="J15" s="2">
        <v>174436.42</v>
      </c>
      <c r="K15" s="7">
        <f t="shared" si="1"/>
        <v>1159551.58</v>
      </c>
    </row>
    <row r="16" spans="1:13" x14ac:dyDescent="0.25">
      <c r="A16" t="s">
        <v>135</v>
      </c>
      <c r="B16" t="s">
        <v>24</v>
      </c>
      <c r="C16" t="s">
        <v>25</v>
      </c>
      <c r="D16" s="2">
        <v>5670608.1600000001</v>
      </c>
      <c r="E16" s="7">
        <f t="shared" si="0"/>
        <v>3195287.88</v>
      </c>
      <c r="F16" s="7">
        <v>733977.71</v>
      </c>
      <c r="G16" s="7">
        <v>76928.539999999994</v>
      </c>
      <c r="H16" s="7">
        <v>719.07</v>
      </c>
      <c r="I16" s="2">
        <v>1510542.5</v>
      </c>
      <c r="J16" s="2">
        <v>153152.46</v>
      </c>
      <c r="K16" s="7">
        <f t="shared" si="1"/>
        <v>1663694.96</v>
      </c>
    </row>
    <row r="17" spans="1:11" x14ac:dyDescent="0.25">
      <c r="A17" t="s">
        <v>132</v>
      </c>
      <c r="B17" t="s">
        <v>18</v>
      </c>
      <c r="C17" t="s">
        <v>19</v>
      </c>
      <c r="D17" s="2">
        <v>7382017.1799999997</v>
      </c>
      <c r="E17" s="7">
        <f t="shared" si="0"/>
        <v>4038890.0799999991</v>
      </c>
      <c r="F17" s="7">
        <v>1205386.81</v>
      </c>
      <c r="G17" s="7">
        <v>84583.22</v>
      </c>
      <c r="H17" s="7">
        <v>784.83</v>
      </c>
      <c r="I17" s="2">
        <v>2000055.48</v>
      </c>
      <c r="J17" s="2">
        <v>52316.76</v>
      </c>
      <c r="K17" s="7">
        <f t="shared" si="1"/>
        <v>2052372.24</v>
      </c>
    </row>
    <row r="18" spans="1:11" x14ac:dyDescent="0.25">
      <c r="A18" t="s">
        <v>165</v>
      </c>
      <c r="B18" t="s">
        <v>84</v>
      </c>
      <c r="C18" t="s">
        <v>85</v>
      </c>
      <c r="D18" s="2">
        <v>7185017.04</v>
      </c>
      <c r="E18" s="7">
        <f t="shared" si="0"/>
        <v>3323617.3500000006</v>
      </c>
      <c r="F18" s="7">
        <v>1190026.0900000001</v>
      </c>
      <c r="G18" s="7">
        <v>736059.72</v>
      </c>
      <c r="H18" s="7">
        <v>0</v>
      </c>
      <c r="I18" s="2">
        <v>1913338.24</v>
      </c>
      <c r="J18" s="2">
        <v>21975.64</v>
      </c>
      <c r="K18" s="7">
        <f t="shared" si="1"/>
        <v>1935313.88</v>
      </c>
    </row>
    <row r="19" spans="1:11" x14ac:dyDescent="0.25">
      <c r="A19" t="s">
        <v>137</v>
      </c>
      <c r="B19" t="s">
        <v>28</v>
      </c>
      <c r="C19" t="s">
        <v>29</v>
      </c>
      <c r="D19" s="2">
        <v>19385226.830000002</v>
      </c>
      <c r="E19" s="7">
        <f t="shared" si="0"/>
        <v>9869287.7599999998</v>
      </c>
      <c r="F19" s="7">
        <v>2148971.66</v>
      </c>
      <c r="G19" s="7">
        <v>257397.67</v>
      </c>
      <c r="H19" s="7">
        <v>9117.48</v>
      </c>
      <c r="I19" s="2">
        <v>6859427.29</v>
      </c>
      <c r="J19" s="2">
        <v>241024.97</v>
      </c>
      <c r="K19" s="7">
        <f t="shared" si="1"/>
        <v>7100452.2599999998</v>
      </c>
    </row>
    <row r="20" spans="1:11" x14ac:dyDescent="0.25">
      <c r="A20" t="s">
        <v>136</v>
      </c>
      <c r="B20" t="s">
        <v>26</v>
      </c>
      <c r="C20" t="s">
        <v>27</v>
      </c>
      <c r="D20" s="2">
        <v>5634786.3899999997</v>
      </c>
      <c r="E20" s="7">
        <f t="shared" si="0"/>
        <v>2752343.95</v>
      </c>
      <c r="F20" s="7">
        <v>1071389.03</v>
      </c>
      <c r="G20" s="7">
        <v>31630.39</v>
      </c>
      <c r="H20" s="7">
        <v>1640.17</v>
      </c>
      <c r="I20" s="2">
        <v>1679493.89</v>
      </c>
      <c r="J20" s="2">
        <v>98288.960000000006</v>
      </c>
      <c r="K20" s="7">
        <f t="shared" si="1"/>
        <v>1777782.8499999999</v>
      </c>
    </row>
    <row r="21" spans="1:11" x14ac:dyDescent="0.25">
      <c r="A21" t="s">
        <v>138</v>
      </c>
      <c r="B21" t="s">
        <v>30</v>
      </c>
      <c r="C21" t="s">
        <v>31</v>
      </c>
      <c r="D21" s="2">
        <v>2729115.71</v>
      </c>
      <c r="E21" s="7">
        <f t="shared" si="0"/>
        <v>1602325.11</v>
      </c>
      <c r="F21" s="7">
        <v>354013.69</v>
      </c>
      <c r="G21" s="7">
        <v>107731.42</v>
      </c>
      <c r="H21" s="7">
        <v>0</v>
      </c>
      <c r="I21" s="2">
        <v>603366.96</v>
      </c>
      <c r="J21" s="2">
        <v>61678.53</v>
      </c>
      <c r="K21" s="7">
        <f t="shared" si="1"/>
        <v>665045.49</v>
      </c>
    </row>
    <row r="22" spans="1:11" x14ac:dyDescent="0.25">
      <c r="A22" t="s">
        <v>139</v>
      </c>
      <c r="B22" t="s">
        <v>32</v>
      </c>
      <c r="C22" t="s">
        <v>33</v>
      </c>
      <c r="D22" s="2">
        <v>5184784.07</v>
      </c>
      <c r="E22" s="7">
        <f t="shared" si="0"/>
        <v>3209774.94</v>
      </c>
      <c r="F22" s="7">
        <v>618867</v>
      </c>
      <c r="G22" s="7">
        <v>79569.03</v>
      </c>
      <c r="H22" s="7">
        <v>0</v>
      </c>
      <c r="I22" s="2">
        <v>1183232.81</v>
      </c>
      <c r="J22" s="2">
        <v>93340.29</v>
      </c>
      <c r="K22" s="7">
        <f t="shared" si="1"/>
        <v>1276573.1000000001</v>
      </c>
    </row>
    <row r="23" spans="1:11" x14ac:dyDescent="0.25">
      <c r="A23" t="s">
        <v>141</v>
      </c>
      <c r="B23" t="s">
        <v>36</v>
      </c>
      <c r="C23" t="s">
        <v>37</v>
      </c>
      <c r="D23" s="2">
        <v>5809979.96</v>
      </c>
      <c r="E23" s="7">
        <f t="shared" si="0"/>
        <v>2643896.7999999998</v>
      </c>
      <c r="F23" s="7">
        <v>717727.36</v>
      </c>
      <c r="G23" s="7">
        <v>851748.02</v>
      </c>
      <c r="H23" s="7">
        <v>0</v>
      </c>
      <c r="I23" s="2">
        <v>1577974.75</v>
      </c>
      <c r="J23" s="2">
        <v>18633.03</v>
      </c>
      <c r="K23" s="7">
        <f t="shared" si="1"/>
        <v>1596607.78</v>
      </c>
    </row>
    <row r="24" spans="1:11" x14ac:dyDescent="0.25">
      <c r="A24" t="s">
        <v>143</v>
      </c>
      <c r="B24" t="s">
        <v>40</v>
      </c>
      <c r="C24" t="s">
        <v>41</v>
      </c>
      <c r="D24" s="2">
        <v>6857600.5099999998</v>
      </c>
      <c r="E24" s="7">
        <f t="shared" si="0"/>
        <v>4566343.3499999996</v>
      </c>
      <c r="F24" s="7">
        <v>824549.78</v>
      </c>
      <c r="G24" s="7">
        <v>68422.75</v>
      </c>
      <c r="H24" s="7">
        <v>1603.28</v>
      </c>
      <c r="I24" s="2">
        <v>1253370.43</v>
      </c>
      <c r="J24" s="2">
        <v>143310.92000000001</v>
      </c>
      <c r="K24" s="7">
        <f t="shared" si="1"/>
        <v>1396681.3499999999</v>
      </c>
    </row>
    <row r="25" spans="1:11" x14ac:dyDescent="0.25">
      <c r="A25" t="s">
        <v>144</v>
      </c>
      <c r="B25" t="s">
        <v>42</v>
      </c>
      <c r="C25" t="s">
        <v>43</v>
      </c>
      <c r="D25" s="2">
        <v>4466993.4000000004</v>
      </c>
      <c r="E25" s="7">
        <f t="shared" si="0"/>
        <v>2213978.7700000005</v>
      </c>
      <c r="F25" s="7">
        <v>625098.06000000006</v>
      </c>
      <c r="G25" s="7">
        <v>142577.44</v>
      </c>
      <c r="H25" s="7">
        <v>1151.83</v>
      </c>
      <c r="I25" s="2">
        <v>1250133.29</v>
      </c>
      <c r="J25" s="2">
        <v>234054.01</v>
      </c>
      <c r="K25" s="7">
        <f t="shared" si="1"/>
        <v>1484187.3</v>
      </c>
    </row>
    <row r="26" spans="1:11" x14ac:dyDescent="0.25">
      <c r="A26" t="s">
        <v>150</v>
      </c>
      <c r="B26" t="s">
        <v>54</v>
      </c>
      <c r="C26" t="s">
        <v>55</v>
      </c>
      <c r="D26" s="2">
        <v>4803736.4799999995</v>
      </c>
      <c r="E26" s="7">
        <f t="shared" si="0"/>
        <v>2759080.7199999997</v>
      </c>
      <c r="F26" s="7">
        <v>685723.48</v>
      </c>
      <c r="G26" s="7">
        <v>98817.53</v>
      </c>
      <c r="H26" s="7">
        <v>0</v>
      </c>
      <c r="I26" s="2">
        <v>1192524.3400000001</v>
      </c>
      <c r="J26" s="2">
        <v>67590.41</v>
      </c>
      <c r="K26" s="7">
        <f t="shared" si="1"/>
        <v>1260114.75</v>
      </c>
    </row>
    <row r="27" spans="1:11" x14ac:dyDescent="0.25">
      <c r="A27" t="s">
        <v>166</v>
      </c>
      <c r="B27" t="s">
        <v>86</v>
      </c>
      <c r="C27" t="s">
        <v>87</v>
      </c>
      <c r="D27" s="2">
        <v>7290385.1299999999</v>
      </c>
      <c r="E27" s="7">
        <f t="shared" si="0"/>
        <v>4455062.05</v>
      </c>
      <c r="F27" s="7">
        <v>705671.5</v>
      </c>
      <c r="G27" s="7">
        <v>558.24</v>
      </c>
      <c r="H27" s="7">
        <v>751.72</v>
      </c>
      <c r="I27" s="2">
        <v>2078801.64</v>
      </c>
      <c r="J27" s="2">
        <v>49539.98</v>
      </c>
      <c r="K27" s="7">
        <f t="shared" si="1"/>
        <v>2128341.62</v>
      </c>
    </row>
    <row r="28" spans="1:11" x14ac:dyDescent="0.25">
      <c r="A28" t="s">
        <v>145</v>
      </c>
      <c r="B28" t="s">
        <v>44</v>
      </c>
      <c r="C28" t="s">
        <v>45</v>
      </c>
      <c r="D28" s="2">
        <v>15324126.940000001</v>
      </c>
      <c r="E28" s="7">
        <f t="shared" si="0"/>
        <v>8998058.2500000019</v>
      </c>
      <c r="F28" s="7">
        <v>1281066.78</v>
      </c>
      <c r="G28" s="7">
        <v>73061.25</v>
      </c>
      <c r="H28" s="7">
        <v>0</v>
      </c>
      <c r="I28" s="2">
        <v>4704472.91</v>
      </c>
      <c r="J28" s="2">
        <v>267467.75</v>
      </c>
      <c r="K28" s="7">
        <f t="shared" si="1"/>
        <v>4971940.66</v>
      </c>
    </row>
    <row r="29" spans="1:11" x14ac:dyDescent="0.25">
      <c r="A29" t="s">
        <v>146</v>
      </c>
      <c r="B29" t="s">
        <v>46</v>
      </c>
      <c r="C29" t="s">
        <v>47</v>
      </c>
      <c r="D29" s="2">
        <v>8356202.0300000003</v>
      </c>
      <c r="E29" s="7">
        <f t="shared" si="0"/>
        <v>4635592.3100000005</v>
      </c>
      <c r="F29" s="7">
        <v>1077064.43</v>
      </c>
      <c r="G29" s="7">
        <v>176998.95</v>
      </c>
      <c r="H29" s="7">
        <v>0</v>
      </c>
      <c r="I29" s="2">
        <v>2431855.7400000002</v>
      </c>
      <c r="J29" s="2">
        <v>34690.6</v>
      </c>
      <c r="K29" s="7">
        <f t="shared" si="1"/>
        <v>2466546.3400000003</v>
      </c>
    </row>
    <row r="30" spans="1:11" x14ac:dyDescent="0.25">
      <c r="A30" t="s">
        <v>147</v>
      </c>
      <c r="B30" t="s">
        <v>48</v>
      </c>
      <c r="C30" t="s">
        <v>49</v>
      </c>
      <c r="D30" s="2">
        <v>6608346.2200000007</v>
      </c>
      <c r="E30" s="7">
        <f t="shared" si="0"/>
        <v>3618879.5300000012</v>
      </c>
      <c r="F30" s="7">
        <v>726474.85</v>
      </c>
      <c r="G30" s="7">
        <v>14984.97</v>
      </c>
      <c r="H30" s="7">
        <v>84.37</v>
      </c>
      <c r="I30" s="2">
        <v>2174737.81</v>
      </c>
      <c r="J30" s="2">
        <v>73184.69</v>
      </c>
      <c r="K30" s="7">
        <f t="shared" si="1"/>
        <v>2247922.5</v>
      </c>
    </row>
    <row r="31" spans="1:11" x14ac:dyDescent="0.25">
      <c r="A31" t="s">
        <v>148</v>
      </c>
      <c r="B31" t="s">
        <v>50</v>
      </c>
      <c r="C31" t="s">
        <v>51</v>
      </c>
      <c r="D31" s="2">
        <v>16695031.569999998</v>
      </c>
      <c r="E31" s="7">
        <f t="shared" si="0"/>
        <v>9613506.4999999963</v>
      </c>
      <c r="F31" s="7">
        <v>2322781.48</v>
      </c>
      <c r="G31" s="7">
        <v>160937.63</v>
      </c>
      <c r="H31" s="7">
        <v>547.27</v>
      </c>
      <c r="I31" s="2">
        <v>4417909.99</v>
      </c>
      <c r="J31" s="2">
        <v>179348.7</v>
      </c>
      <c r="K31" s="7">
        <f t="shared" si="1"/>
        <v>4597258.6900000004</v>
      </c>
    </row>
    <row r="32" spans="1:11" x14ac:dyDescent="0.25">
      <c r="A32" t="s">
        <v>152</v>
      </c>
      <c r="B32" t="s">
        <v>58</v>
      </c>
      <c r="C32" t="s">
        <v>59</v>
      </c>
      <c r="D32" s="2">
        <v>10387918.550000001</v>
      </c>
      <c r="E32" s="7">
        <f t="shared" si="0"/>
        <v>5632617.6800000016</v>
      </c>
      <c r="F32" s="7">
        <v>1294520.5900000001</v>
      </c>
      <c r="G32" s="7">
        <v>326695.25</v>
      </c>
      <c r="H32" s="7">
        <v>0</v>
      </c>
      <c r="I32" s="2">
        <v>3046593.96</v>
      </c>
      <c r="J32" s="2">
        <v>87491.07</v>
      </c>
      <c r="K32" s="7">
        <f t="shared" si="1"/>
        <v>3134085.03</v>
      </c>
    </row>
    <row r="33" spans="1:11" x14ac:dyDescent="0.25">
      <c r="A33" t="s">
        <v>149</v>
      </c>
      <c r="B33" t="s">
        <v>52</v>
      </c>
      <c r="C33" t="s">
        <v>53</v>
      </c>
      <c r="D33" s="2">
        <v>4583995.9400000004</v>
      </c>
      <c r="E33" s="7">
        <f t="shared" si="0"/>
        <v>2467530.2700000005</v>
      </c>
      <c r="F33" s="7">
        <v>709579.36</v>
      </c>
      <c r="G33" s="7">
        <v>233169.57</v>
      </c>
      <c r="H33" s="7">
        <v>0</v>
      </c>
      <c r="I33" s="2">
        <v>1123329.3799999999</v>
      </c>
      <c r="J33" s="2">
        <v>50387.360000000001</v>
      </c>
      <c r="K33" s="7">
        <f t="shared" si="1"/>
        <v>1173716.74</v>
      </c>
    </row>
    <row r="34" spans="1:11" x14ac:dyDescent="0.25">
      <c r="A34" t="s">
        <v>151</v>
      </c>
      <c r="B34" t="s">
        <v>56</v>
      </c>
      <c r="C34" t="s">
        <v>57</v>
      </c>
      <c r="D34" s="2">
        <v>11637709.9</v>
      </c>
      <c r="E34" s="7">
        <f t="shared" si="0"/>
        <v>6589005.5200000014</v>
      </c>
      <c r="F34" s="7">
        <v>1229201.6100000001</v>
      </c>
      <c r="G34" s="7">
        <v>177660.52</v>
      </c>
      <c r="H34" s="7">
        <v>3507.84</v>
      </c>
      <c r="I34" s="2">
        <v>3337470.82</v>
      </c>
      <c r="J34" s="2">
        <v>300863.59000000003</v>
      </c>
      <c r="K34" s="7">
        <f t="shared" si="1"/>
        <v>3638334.4099999997</v>
      </c>
    </row>
    <row r="35" spans="1:11" x14ac:dyDescent="0.25">
      <c r="A35" t="s">
        <v>131</v>
      </c>
      <c r="B35" t="s">
        <v>17</v>
      </c>
      <c r="C35" t="s">
        <v>16</v>
      </c>
      <c r="D35" s="2">
        <v>2719635.99</v>
      </c>
      <c r="E35" s="7">
        <f t="shared" si="0"/>
        <v>1361780.85</v>
      </c>
      <c r="F35" s="7">
        <v>291165.58</v>
      </c>
      <c r="G35" s="7">
        <v>1337.48</v>
      </c>
      <c r="H35" s="7">
        <v>0</v>
      </c>
      <c r="I35" s="2">
        <v>1065352.08</v>
      </c>
      <c r="J35" s="2">
        <v>0</v>
      </c>
      <c r="K35" s="7">
        <f t="shared" si="1"/>
        <v>1065352.08</v>
      </c>
    </row>
    <row r="36" spans="1:11" x14ac:dyDescent="0.25">
      <c r="A36" t="s">
        <v>169</v>
      </c>
      <c r="B36" t="s">
        <v>92</v>
      </c>
      <c r="C36" t="s">
        <v>93</v>
      </c>
      <c r="D36" s="2">
        <v>2682433.5</v>
      </c>
      <c r="E36" s="7">
        <f t="shared" si="0"/>
        <v>1795847.67</v>
      </c>
      <c r="F36" s="7">
        <v>149364.73000000001</v>
      </c>
      <c r="G36" s="7">
        <v>14552.33</v>
      </c>
      <c r="H36" s="7">
        <v>0</v>
      </c>
      <c r="I36" s="2">
        <v>522508.24</v>
      </c>
      <c r="J36" s="2">
        <v>200160.53</v>
      </c>
      <c r="K36" s="7">
        <f t="shared" si="1"/>
        <v>722668.77</v>
      </c>
    </row>
    <row r="37" spans="1:11" x14ac:dyDescent="0.25">
      <c r="A37" t="s">
        <v>155</v>
      </c>
      <c r="B37" t="s">
        <v>64</v>
      </c>
      <c r="C37" t="s">
        <v>65</v>
      </c>
      <c r="D37" s="2">
        <v>5388873.8199999994</v>
      </c>
      <c r="E37" s="7">
        <f t="shared" si="0"/>
        <v>2712974.01</v>
      </c>
      <c r="F37" s="7">
        <v>681343.46</v>
      </c>
      <c r="G37" s="7">
        <v>516308.63</v>
      </c>
      <c r="H37" s="7">
        <v>0</v>
      </c>
      <c r="I37" s="2">
        <v>1431356.65</v>
      </c>
      <c r="J37" s="2">
        <v>46891.07</v>
      </c>
      <c r="K37" s="7">
        <f t="shared" si="1"/>
        <v>1478247.72</v>
      </c>
    </row>
    <row r="38" spans="1:11" x14ac:dyDescent="0.25">
      <c r="A38" t="s">
        <v>125</v>
      </c>
      <c r="B38" t="s">
        <v>5</v>
      </c>
      <c r="C38" t="s">
        <v>6</v>
      </c>
      <c r="D38" s="2">
        <v>4287442.0200000005</v>
      </c>
      <c r="E38" s="7">
        <f t="shared" si="0"/>
        <v>2426338.9400000004</v>
      </c>
      <c r="F38" s="7">
        <v>370374.99</v>
      </c>
      <c r="G38" s="7">
        <v>48419.48</v>
      </c>
      <c r="H38" s="7">
        <v>0</v>
      </c>
      <c r="I38" s="2">
        <v>1324437.72</v>
      </c>
      <c r="J38" s="2">
        <v>117870.89</v>
      </c>
      <c r="K38" s="7">
        <f t="shared" si="1"/>
        <v>1442308.6099999999</v>
      </c>
    </row>
    <row r="39" spans="1:11" x14ac:dyDescent="0.25">
      <c r="A39" t="s">
        <v>156</v>
      </c>
      <c r="B39" t="s">
        <v>66</v>
      </c>
      <c r="C39" t="s">
        <v>67</v>
      </c>
      <c r="D39" s="2">
        <v>5869001.1899999995</v>
      </c>
      <c r="E39" s="7">
        <f t="shared" si="0"/>
        <v>3407062.9999999995</v>
      </c>
      <c r="F39" s="7">
        <v>683659.43</v>
      </c>
      <c r="G39" s="7">
        <v>120749.32</v>
      </c>
      <c r="H39" s="7">
        <v>7832.92</v>
      </c>
      <c r="I39" s="2">
        <v>1616917.44</v>
      </c>
      <c r="J39" s="2">
        <v>32779.08</v>
      </c>
      <c r="K39" s="7">
        <f t="shared" si="1"/>
        <v>1649696.52</v>
      </c>
    </row>
    <row r="40" spans="1:11" x14ac:dyDescent="0.25">
      <c r="A40" t="s">
        <v>163</v>
      </c>
      <c r="B40" t="s">
        <v>80</v>
      </c>
      <c r="C40" t="s">
        <v>81</v>
      </c>
      <c r="D40" s="2">
        <v>4339392.3100000005</v>
      </c>
      <c r="E40" s="7">
        <f t="shared" si="0"/>
        <v>2586887.6700000009</v>
      </c>
      <c r="F40" s="7">
        <v>651793.01</v>
      </c>
      <c r="G40" s="7">
        <v>50765.27</v>
      </c>
      <c r="H40" s="7">
        <v>0</v>
      </c>
      <c r="I40" s="2">
        <v>921086.18</v>
      </c>
      <c r="J40" s="2">
        <v>128860.18</v>
      </c>
      <c r="K40" s="7">
        <f t="shared" si="1"/>
        <v>1049946.3600000001</v>
      </c>
    </row>
    <row r="41" spans="1:11" x14ac:dyDescent="0.25">
      <c r="A41" t="s">
        <v>170</v>
      </c>
      <c r="B41" t="s">
        <v>94</v>
      </c>
      <c r="C41" t="s">
        <v>95</v>
      </c>
      <c r="D41" s="2">
        <v>1895598.3399999999</v>
      </c>
      <c r="E41" s="7">
        <f t="shared" si="0"/>
        <v>1446255.2899999996</v>
      </c>
      <c r="F41" s="7">
        <v>128738.52</v>
      </c>
      <c r="G41" s="7">
        <v>17506.87</v>
      </c>
      <c r="H41" s="7">
        <v>1876.35</v>
      </c>
      <c r="I41" s="2">
        <v>265790.08000000002</v>
      </c>
      <c r="J41" s="2">
        <v>35431.230000000003</v>
      </c>
      <c r="K41" s="7">
        <f t="shared" si="1"/>
        <v>301221.31</v>
      </c>
    </row>
    <row r="42" spans="1:11" x14ac:dyDescent="0.25">
      <c r="A42" t="s">
        <v>157</v>
      </c>
      <c r="B42" t="s">
        <v>68</v>
      </c>
      <c r="C42" t="s">
        <v>69</v>
      </c>
      <c r="D42" s="2">
        <v>3798313.36</v>
      </c>
      <c r="E42" s="7">
        <f t="shared" si="0"/>
        <v>1991243.9899999995</v>
      </c>
      <c r="F42" s="7">
        <v>480842.72</v>
      </c>
      <c r="G42" s="7">
        <v>207496.41</v>
      </c>
      <c r="H42" s="7">
        <v>0</v>
      </c>
      <c r="I42" s="2">
        <v>1049672.56</v>
      </c>
      <c r="J42" s="2">
        <v>69057.679999999993</v>
      </c>
      <c r="K42" s="7">
        <f t="shared" si="1"/>
        <v>1118730.24</v>
      </c>
    </row>
    <row r="43" spans="1:11" x14ac:dyDescent="0.25">
      <c r="A43" t="s">
        <v>172</v>
      </c>
      <c r="B43" t="s">
        <v>98</v>
      </c>
      <c r="C43" t="s">
        <v>99</v>
      </c>
      <c r="D43" s="2">
        <v>5783409.9100000001</v>
      </c>
      <c r="E43" s="7">
        <f t="shared" si="0"/>
        <v>4208864.24</v>
      </c>
      <c r="F43" s="7">
        <v>345967.76</v>
      </c>
      <c r="G43" s="7">
        <v>76608.95</v>
      </c>
      <c r="H43" s="7">
        <v>0</v>
      </c>
      <c r="I43" s="2">
        <v>1127483.8999999999</v>
      </c>
      <c r="J43" s="2">
        <v>24485.06</v>
      </c>
      <c r="K43" s="7">
        <f t="shared" si="1"/>
        <v>1151968.96</v>
      </c>
    </row>
    <row r="44" spans="1:11" x14ac:dyDescent="0.25">
      <c r="A44" t="s">
        <v>158</v>
      </c>
      <c r="B44" t="s">
        <v>70</v>
      </c>
      <c r="C44" t="s">
        <v>71</v>
      </c>
      <c r="D44" s="2">
        <v>7693579.2700000005</v>
      </c>
      <c r="E44" s="7">
        <f t="shared" si="0"/>
        <v>3978672.0900000008</v>
      </c>
      <c r="F44" s="7">
        <v>1515424.62</v>
      </c>
      <c r="G44" s="7">
        <v>199034.47</v>
      </c>
      <c r="H44" s="7">
        <v>0</v>
      </c>
      <c r="I44" s="2">
        <v>1950472.56</v>
      </c>
      <c r="J44" s="2">
        <v>49975.53</v>
      </c>
      <c r="K44" s="7">
        <f t="shared" si="1"/>
        <v>2000448.09</v>
      </c>
    </row>
    <row r="45" spans="1:11" x14ac:dyDescent="0.25">
      <c r="A45" t="s">
        <v>168</v>
      </c>
      <c r="B45" t="s">
        <v>90</v>
      </c>
      <c r="C45" t="s">
        <v>91</v>
      </c>
      <c r="D45" s="2">
        <v>2944334.44</v>
      </c>
      <c r="E45" s="7">
        <f t="shared" si="0"/>
        <v>1765557.1800000002</v>
      </c>
      <c r="F45" s="7">
        <v>276707.32</v>
      </c>
      <c r="G45" s="7">
        <v>60585.27</v>
      </c>
      <c r="H45" s="7">
        <v>0</v>
      </c>
      <c r="I45" s="2">
        <v>713943.79</v>
      </c>
      <c r="J45" s="2">
        <v>127540.88</v>
      </c>
      <c r="K45" s="7">
        <f t="shared" si="1"/>
        <v>841484.67</v>
      </c>
    </row>
    <row r="46" spans="1:11" x14ac:dyDescent="0.25">
      <c r="A46" t="s">
        <v>167</v>
      </c>
      <c r="B46" t="s">
        <v>88</v>
      </c>
      <c r="C46" t="s">
        <v>89</v>
      </c>
      <c r="D46" s="2">
        <v>10752537.210000001</v>
      </c>
      <c r="E46" s="7">
        <f t="shared" si="0"/>
        <v>5812828.4800000023</v>
      </c>
      <c r="F46" s="7">
        <v>1371228.94</v>
      </c>
      <c r="G46" s="7">
        <v>77656.12</v>
      </c>
      <c r="H46" s="7">
        <v>867.61</v>
      </c>
      <c r="I46" s="2">
        <v>3238139.61</v>
      </c>
      <c r="J46" s="2">
        <v>251816.45</v>
      </c>
      <c r="K46" s="7">
        <f t="shared" si="1"/>
        <v>3489956.06</v>
      </c>
    </row>
    <row r="47" spans="1:11" x14ac:dyDescent="0.25">
      <c r="A47" t="s">
        <v>153</v>
      </c>
      <c r="B47" t="s">
        <v>60</v>
      </c>
      <c r="C47" t="s">
        <v>61</v>
      </c>
      <c r="D47" s="2">
        <v>8242734.5999999996</v>
      </c>
      <c r="E47" s="7">
        <f t="shared" si="0"/>
        <v>5701717.1199999992</v>
      </c>
      <c r="F47" s="7">
        <v>485617.49</v>
      </c>
      <c r="G47" s="7">
        <v>89839.07</v>
      </c>
      <c r="H47" s="7">
        <v>350.78</v>
      </c>
      <c r="I47" s="2">
        <v>1870598.84</v>
      </c>
      <c r="J47" s="2">
        <v>94611.3</v>
      </c>
      <c r="K47" s="7">
        <f t="shared" si="1"/>
        <v>1965210.1400000001</v>
      </c>
    </row>
    <row r="48" spans="1:11" x14ac:dyDescent="0.25">
      <c r="A48" t="s">
        <v>160</v>
      </c>
      <c r="B48" t="s">
        <v>74</v>
      </c>
      <c r="C48" t="s">
        <v>75</v>
      </c>
      <c r="D48" s="2">
        <v>3849862.04</v>
      </c>
      <c r="E48" s="7">
        <f t="shared" si="0"/>
        <v>2402200.5099999998</v>
      </c>
      <c r="F48" s="7">
        <v>493603.39</v>
      </c>
      <c r="G48" s="7">
        <v>22152.21</v>
      </c>
      <c r="H48" s="7">
        <v>0</v>
      </c>
      <c r="I48" s="2">
        <v>843021.44</v>
      </c>
      <c r="J48" s="2">
        <v>88884.49</v>
      </c>
      <c r="K48" s="7">
        <f t="shared" si="1"/>
        <v>931905.92999999993</v>
      </c>
    </row>
    <row r="49" spans="1:11" x14ac:dyDescent="0.25">
      <c r="A49" t="s">
        <v>154</v>
      </c>
      <c r="B49" t="s">
        <v>62</v>
      </c>
      <c r="C49" t="s">
        <v>63</v>
      </c>
      <c r="D49" s="2">
        <v>7236174.3899999997</v>
      </c>
      <c r="E49" s="7">
        <f t="shared" si="0"/>
        <v>3853633.669999999</v>
      </c>
      <c r="F49" s="7">
        <v>879345.27</v>
      </c>
      <c r="G49" s="7">
        <v>10889.05</v>
      </c>
      <c r="H49" s="7">
        <v>2327.83</v>
      </c>
      <c r="I49" s="2">
        <v>2251793.1</v>
      </c>
      <c r="J49" s="2">
        <v>238185.47</v>
      </c>
      <c r="K49" s="7">
        <f t="shared" si="1"/>
        <v>2489978.5700000003</v>
      </c>
    </row>
    <row r="50" spans="1:11" x14ac:dyDescent="0.25">
      <c r="A50" t="s">
        <v>161</v>
      </c>
      <c r="B50" t="s">
        <v>76</v>
      </c>
      <c r="C50" t="s">
        <v>77</v>
      </c>
      <c r="D50" s="2">
        <v>3627725.8000000003</v>
      </c>
      <c r="E50" s="7">
        <f t="shared" si="0"/>
        <v>2086119.5000000002</v>
      </c>
      <c r="F50" s="7">
        <v>392399.42</v>
      </c>
      <c r="G50" s="7">
        <v>102798.95</v>
      </c>
      <c r="H50" s="7">
        <v>0</v>
      </c>
      <c r="I50" s="2">
        <v>1024665.33</v>
      </c>
      <c r="J50" s="2">
        <v>21742.6</v>
      </c>
      <c r="K50" s="7">
        <f t="shared" si="1"/>
        <v>1046407.9299999999</v>
      </c>
    </row>
    <row r="51" spans="1:11" x14ac:dyDescent="0.25">
      <c r="A51" t="s">
        <v>162</v>
      </c>
      <c r="B51" t="s">
        <v>78</v>
      </c>
      <c r="C51" t="s">
        <v>79</v>
      </c>
      <c r="D51" s="2">
        <v>6038915.8700000001</v>
      </c>
      <c r="E51" s="7">
        <f t="shared" si="0"/>
        <v>3454171.46</v>
      </c>
      <c r="F51" s="7">
        <v>932821.82</v>
      </c>
      <c r="G51" s="7">
        <v>167130.06</v>
      </c>
      <c r="H51" s="7">
        <v>0</v>
      </c>
      <c r="I51" s="2">
        <v>1387588.43</v>
      </c>
      <c r="J51" s="2">
        <v>97204.1</v>
      </c>
      <c r="K51" s="7">
        <f t="shared" si="1"/>
        <v>1484792.53</v>
      </c>
    </row>
    <row r="52" spans="1:11" x14ac:dyDescent="0.25">
      <c r="D52" s="8">
        <f>SUM(D3:D51)</f>
        <v>323578498.36000001</v>
      </c>
      <c r="E52" s="8">
        <v>187411384.16999999</v>
      </c>
      <c r="F52" s="8">
        <v>37198419.509999998</v>
      </c>
      <c r="G52" s="8">
        <v>6278621.8099999987</v>
      </c>
      <c r="H52" s="8">
        <f>SUM(H3:H51)</f>
        <v>108614.82</v>
      </c>
      <c r="I52" s="8">
        <f>SUM(I3:I51)</f>
        <v>87870045.610000044</v>
      </c>
      <c r="J52" s="8">
        <f>SUM(J3:J51)</f>
        <v>5465545.2499999981</v>
      </c>
      <c r="K52" s="8">
        <f t="shared" ref="K52" si="2">SUM(K3:K51)</f>
        <v>93335590.860000014</v>
      </c>
    </row>
  </sheetData>
  <autoFilter ref="A2:K2" xr:uid="{F6002EC0-B77E-45AE-BEEE-CA75625B3F65}">
    <sortState xmlns:xlrd2="http://schemas.microsoft.com/office/spreadsheetml/2017/richdata2" ref="A3:K51">
      <sortCondition ref="B2"/>
    </sortState>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050EA-4D8D-4D58-83DE-8EEA11EA0DB5}">
  <dimension ref="A1:H52"/>
  <sheetViews>
    <sheetView workbookViewId="0">
      <pane xSplit="3" ySplit="2" topLeftCell="D3" activePane="bottomRight" state="frozen"/>
      <selection pane="topRight" activeCell="D1" sqref="D1"/>
      <selection pane="bottomLeft" activeCell="A3" sqref="A3"/>
      <selection pane="bottomRight" activeCell="H50" sqref="H50"/>
    </sheetView>
  </sheetViews>
  <sheetFormatPr defaultRowHeight="15" x14ac:dyDescent="0.25"/>
  <cols>
    <col min="1" max="1" width="8.85546875" bestFit="1" customWidth="1"/>
    <col min="2" max="2" width="46" bestFit="1" customWidth="1"/>
    <col min="3" max="3" width="12.42578125" bestFit="1" customWidth="1"/>
    <col min="4" max="4" width="18.28515625" customWidth="1"/>
    <col min="5" max="5" width="16.85546875" customWidth="1"/>
    <col min="6" max="7" width="18.28515625" customWidth="1"/>
    <col min="8" max="8" width="14.85546875" bestFit="1" customWidth="1"/>
  </cols>
  <sheetData>
    <row r="1" spans="1:8" ht="18.75" x14ac:dyDescent="0.3">
      <c r="A1" s="4"/>
      <c r="B1" s="4"/>
      <c r="C1" s="4"/>
      <c r="D1" s="4"/>
      <c r="E1" s="9"/>
      <c r="F1" s="4"/>
      <c r="G1" s="4"/>
      <c r="H1" s="19" t="s">
        <v>104</v>
      </c>
    </row>
    <row r="2" spans="1:8" s="3" customFormat="1" ht="45" x14ac:dyDescent="0.25">
      <c r="A2" s="10" t="s">
        <v>0</v>
      </c>
      <c r="B2" s="10" t="s">
        <v>1</v>
      </c>
      <c r="C2" s="10" t="s">
        <v>2</v>
      </c>
      <c r="D2" s="11" t="s">
        <v>197</v>
      </c>
      <c r="E2" s="11" t="s">
        <v>196</v>
      </c>
      <c r="F2" s="11" t="s">
        <v>199</v>
      </c>
      <c r="G2" s="11" t="s">
        <v>198</v>
      </c>
      <c r="H2" s="11" t="s">
        <v>105</v>
      </c>
    </row>
    <row r="3" spans="1:8" x14ac:dyDescent="0.25">
      <c r="A3" t="s">
        <v>124</v>
      </c>
      <c r="B3" t="s">
        <v>3</v>
      </c>
      <c r="C3" t="s">
        <v>4</v>
      </c>
      <c r="D3" s="38">
        <v>5971677.21</v>
      </c>
      <c r="E3" s="38">
        <v>1204662.1599999999</v>
      </c>
      <c r="F3" s="38">
        <v>0</v>
      </c>
      <c r="G3" s="38">
        <v>200715.73</v>
      </c>
      <c r="H3" s="7">
        <f>D3+E3+F3+G3</f>
        <v>7377055.1000000006</v>
      </c>
    </row>
    <row r="4" spans="1:8" x14ac:dyDescent="0.25">
      <c r="A4" t="s">
        <v>125</v>
      </c>
      <c r="B4" t="s">
        <v>5</v>
      </c>
      <c r="C4" t="s">
        <v>6</v>
      </c>
      <c r="D4" s="38">
        <v>3928409.93</v>
      </c>
      <c r="E4" s="38">
        <v>404002.56</v>
      </c>
      <c r="F4" s="38">
        <v>0</v>
      </c>
      <c r="G4" s="38">
        <v>196023.38</v>
      </c>
      <c r="H4" s="7">
        <f t="shared" ref="H4:H51" si="0">D4+E4+F4+G4</f>
        <v>4528435.87</v>
      </c>
    </row>
    <row r="5" spans="1:8" x14ac:dyDescent="0.25">
      <c r="A5" t="s">
        <v>126</v>
      </c>
      <c r="B5" t="s">
        <v>7</v>
      </c>
      <c r="C5" t="s">
        <v>8</v>
      </c>
      <c r="D5" s="38">
        <v>5258546.49</v>
      </c>
      <c r="E5" s="38">
        <v>68487.929999999993</v>
      </c>
      <c r="F5" s="38">
        <v>0</v>
      </c>
      <c r="G5" s="38">
        <v>279111.67999999999</v>
      </c>
      <c r="H5" s="7">
        <f t="shared" si="0"/>
        <v>5606146.0999999996</v>
      </c>
    </row>
    <row r="6" spans="1:8" x14ac:dyDescent="0.25">
      <c r="A6" t="s">
        <v>127</v>
      </c>
      <c r="B6" t="s">
        <v>9</v>
      </c>
      <c r="C6" t="s">
        <v>10</v>
      </c>
      <c r="D6" s="38">
        <v>4317689.0999999996</v>
      </c>
      <c r="E6" s="38">
        <v>196703.7</v>
      </c>
      <c r="F6" s="38">
        <v>0</v>
      </c>
      <c r="G6" s="38">
        <v>149554.91</v>
      </c>
      <c r="H6" s="7">
        <f t="shared" si="0"/>
        <v>4663947.71</v>
      </c>
    </row>
    <row r="7" spans="1:8" x14ac:dyDescent="0.25">
      <c r="A7" t="s">
        <v>128</v>
      </c>
      <c r="B7" t="s">
        <v>11</v>
      </c>
      <c r="C7" t="s">
        <v>12</v>
      </c>
      <c r="D7" s="38">
        <v>29924880.629999999</v>
      </c>
      <c r="E7" s="38">
        <v>319751.83</v>
      </c>
      <c r="F7" s="38">
        <v>0</v>
      </c>
      <c r="G7" s="38">
        <v>657527.75</v>
      </c>
      <c r="H7" s="7">
        <f t="shared" si="0"/>
        <v>30902160.209999997</v>
      </c>
    </row>
    <row r="8" spans="1:8" x14ac:dyDescent="0.25">
      <c r="A8" t="s">
        <v>129</v>
      </c>
      <c r="B8" t="s">
        <v>13</v>
      </c>
      <c r="C8" t="s">
        <v>14</v>
      </c>
      <c r="D8" s="38">
        <v>3531426.42</v>
      </c>
      <c r="E8" s="38">
        <v>408265.46</v>
      </c>
      <c r="F8" s="38">
        <v>0</v>
      </c>
      <c r="G8" s="38">
        <v>115612</v>
      </c>
      <c r="H8" s="7">
        <f t="shared" si="0"/>
        <v>4055303.88</v>
      </c>
    </row>
    <row r="9" spans="1:8" x14ac:dyDescent="0.25">
      <c r="A9" t="s">
        <v>130</v>
      </c>
      <c r="B9" t="s">
        <v>15</v>
      </c>
      <c r="C9" t="s">
        <v>16</v>
      </c>
      <c r="D9" s="38">
        <v>1664148.53</v>
      </c>
      <c r="E9" s="38">
        <v>10503.79</v>
      </c>
      <c r="F9" s="38">
        <v>0</v>
      </c>
      <c r="G9" s="38">
        <v>52446.89</v>
      </c>
      <c r="H9" s="7">
        <f t="shared" si="0"/>
        <v>1727099.21</v>
      </c>
    </row>
    <row r="10" spans="1:8" x14ac:dyDescent="0.25">
      <c r="A10" t="s">
        <v>131</v>
      </c>
      <c r="B10" t="s">
        <v>17</v>
      </c>
      <c r="C10" t="s">
        <v>16</v>
      </c>
      <c r="D10" s="38">
        <v>2719635.99</v>
      </c>
      <c r="E10" s="38">
        <v>0</v>
      </c>
      <c r="F10" s="38">
        <v>0</v>
      </c>
      <c r="G10" s="38">
        <v>79579.02</v>
      </c>
      <c r="H10" s="7">
        <f t="shared" si="0"/>
        <v>2799215.0100000002</v>
      </c>
    </row>
    <row r="11" spans="1:8" x14ac:dyDescent="0.25">
      <c r="A11" t="s">
        <v>132</v>
      </c>
      <c r="B11" t="s">
        <v>18</v>
      </c>
      <c r="C11" t="s">
        <v>19</v>
      </c>
      <c r="D11" s="38">
        <v>7222243.4199999999</v>
      </c>
      <c r="E11" s="38">
        <v>120015</v>
      </c>
      <c r="F11" s="38">
        <v>0</v>
      </c>
      <c r="G11" s="38">
        <v>245369.94</v>
      </c>
      <c r="H11" s="7">
        <f t="shared" si="0"/>
        <v>7587628.3600000003</v>
      </c>
    </row>
    <row r="12" spans="1:8" x14ac:dyDescent="0.25">
      <c r="A12" t="s">
        <v>133</v>
      </c>
      <c r="B12" t="s">
        <v>20</v>
      </c>
      <c r="C12" t="s">
        <v>21</v>
      </c>
      <c r="D12" s="38">
        <v>2301028.4700000002</v>
      </c>
      <c r="E12" s="38">
        <v>1478961.5</v>
      </c>
      <c r="F12" s="38">
        <v>0</v>
      </c>
      <c r="G12" s="38">
        <v>58476.27</v>
      </c>
      <c r="H12" s="7">
        <f t="shared" si="0"/>
        <v>3838466.24</v>
      </c>
    </row>
    <row r="13" spans="1:8" x14ac:dyDescent="0.25">
      <c r="A13" t="s">
        <v>134</v>
      </c>
      <c r="B13" t="s">
        <v>22</v>
      </c>
      <c r="C13" t="s">
        <v>23</v>
      </c>
      <c r="D13" s="38">
        <v>4829191.1399999997</v>
      </c>
      <c r="E13" s="38">
        <v>392690.89</v>
      </c>
      <c r="F13" s="38">
        <v>0</v>
      </c>
      <c r="G13" s="38">
        <v>287752.75</v>
      </c>
      <c r="H13" s="7">
        <f t="shared" si="0"/>
        <v>5509634.7799999993</v>
      </c>
    </row>
    <row r="14" spans="1:8" x14ac:dyDescent="0.25">
      <c r="A14" t="s">
        <v>135</v>
      </c>
      <c r="B14" t="s">
        <v>24</v>
      </c>
      <c r="C14" t="s">
        <v>25</v>
      </c>
      <c r="D14" s="38">
        <v>5194542.9000000004</v>
      </c>
      <c r="E14" s="38">
        <v>409009.65</v>
      </c>
      <c r="F14" s="38">
        <v>0</v>
      </c>
      <c r="G14" s="38">
        <v>198325.16</v>
      </c>
      <c r="H14" s="7">
        <f t="shared" si="0"/>
        <v>5801877.7100000009</v>
      </c>
    </row>
    <row r="15" spans="1:8" x14ac:dyDescent="0.25">
      <c r="A15" t="s">
        <v>136</v>
      </c>
      <c r="B15" t="s">
        <v>26</v>
      </c>
      <c r="C15" t="s">
        <v>27</v>
      </c>
      <c r="D15" s="38">
        <v>5334285.63</v>
      </c>
      <c r="E15" s="38">
        <v>224663.09</v>
      </c>
      <c r="F15" s="38">
        <v>0</v>
      </c>
      <c r="G15" s="38">
        <v>220460.41</v>
      </c>
      <c r="H15" s="7">
        <f t="shared" si="0"/>
        <v>5779409.1299999999</v>
      </c>
    </row>
    <row r="16" spans="1:8" x14ac:dyDescent="0.25">
      <c r="A16" t="s">
        <v>137</v>
      </c>
      <c r="B16" t="s">
        <v>28</v>
      </c>
      <c r="C16" t="s">
        <v>29</v>
      </c>
      <c r="D16" s="38">
        <v>18595900.260000002</v>
      </c>
      <c r="E16" s="38">
        <v>835062.06</v>
      </c>
      <c r="F16" s="38">
        <v>0</v>
      </c>
      <c r="G16" s="38">
        <v>849807.39</v>
      </c>
      <c r="H16" s="7">
        <f t="shared" si="0"/>
        <v>20280769.710000001</v>
      </c>
    </row>
    <row r="17" spans="1:8" x14ac:dyDescent="0.25">
      <c r="A17" t="s">
        <v>138</v>
      </c>
      <c r="B17" t="s">
        <v>30</v>
      </c>
      <c r="C17" t="s">
        <v>31</v>
      </c>
      <c r="D17" s="38">
        <v>2531204.58</v>
      </c>
      <c r="E17" s="38">
        <v>192596.15</v>
      </c>
      <c r="F17" s="38">
        <v>0</v>
      </c>
      <c r="G17" s="38">
        <v>124004.07</v>
      </c>
      <c r="H17" s="7">
        <f t="shared" si="0"/>
        <v>2847804.8</v>
      </c>
    </row>
    <row r="18" spans="1:8" x14ac:dyDescent="0.25">
      <c r="A18" t="s">
        <v>139</v>
      </c>
      <c r="B18" t="s">
        <v>32</v>
      </c>
      <c r="C18" t="s">
        <v>33</v>
      </c>
      <c r="D18" s="38">
        <v>4895251.9800000004</v>
      </c>
      <c r="E18" s="38">
        <v>201491.9</v>
      </c>
      <c r="F18" s="38">
        <v>0</v>
      </c>
      <c r="G18" s="38">
        <v>180059.63</v>
      </c>
      <c r="H18" s="7">
        <f t="shared" si="0"/>
        <v>5276803.5100000007</v>
      </c>
    </row>
    <row r="19" spans="1:8" x14ac:dyDescent="0.25">
      <c r="A19" t="s">
        <v>140</v>
      </c>
      <c r="B19" t="s">
        <v>34</v>
      </c>
      <c r="C19" t="s">
        <v>35</v>
      </c>
      <c r="D19" s="38">
        <v>1776051.87</v>
      </c>
      <c r="E19" s="38">
        <v>102331.36</v>
      </c>
      <c r="F19" s="38">
        <v>0</v>
      </c>
      <c r="G19" s="38">
        <v>68658.679999999993</v>
      </c>
      <c r="H19" s="7">
        <f t="shared" si="0"/>
        <v>1947041.9100000001</v>
      </c>
    </row>
    <row r="20" spans="1:8" x14ac:dyDescent="0.25">
      <c r="A20" t="s">
        <v>141</v>
      </c>
      <c r="B20" t="s">
        <v>36</v>
      </c>
      <c r="C20" t="s">
        <v>37</v>
      </c>
      <c r="D20" s="38">
        <v>5757093.1299999999</v>
      </c>
      <c r="E20" s="38">
        <v>63462.8</v>
      </c>
      <c r="F20" s="38">
        <v>0</v>
      </c>
      <c r="G20" s="38">
        <v>257914.66</v>
      </c>
      <c r="H20" s="7">
        <f t="shared" si="0"/>
        <v>6078470.5899999999</v>
      </c>
    </row>
    <row r="21" spans="1:8" x14ac:dyDescent="0.25">
      <c r="A21" t="s">
        <v>142</v>
      </c>
      <c r="B21" t="s">
        <v>38</v>
      </c>
      <c r="C21" t="s">
        <v>39</v>
      </c>
      <c r="D21" s="38">
        <v>4954042.3899999997</v>
      </c>
      <c r="E21" s="38">
        <v>196135.44</v>
      </c>
      <c r="F21" s="38">
        <v>0</v>
      </c>
      <c r="G21" s="38">
        <v>206558.14</v>
      </c>
      <c r="H21" s="7">
        <f t="shared" si="0"/>
        <v>5356735.97</v>
      </c>
    </row>
    <row r="22" spans="1:8" x14ac:dyDescent="0.25">
      <c r="A22" t="s">
        <v>143</v>
      </c>
      <c r="B22" t="s">
        <v>40</v>
      </c>
      <c r="C22" t="s">
        <v>41</v>
      </c>
      <c r="D22" s="38">
        <v>6384634.3899999997</v>
      </c>
      <c r="E22" s="38">
        <v>421173.48</v>
      </c>
      <c r="F22" s="38">
        <v>0</v>
      </c>
      <c r="G22" s="38">
        <v>203228.23</v>
      </c>
      <c r="H22" s="7">
        <f t="shared" si="0"/>
        <v>7009036.0999999996</v>
      </c>
    </row>
    <row r="23" spans="1:8" x14ac:dyDescent="0.25">
      <c r="A23" t="s">
        <v>144</v>
      </c>
      <c r="B23" t="s">
        <v>42</v>
      </c>
      <c r="C23" t="s">
        <v>43</v>
      </c>
      <c r="D23" s="38">
        <v>3803713.39</v>
      </c>
      <c r="E23" s="38">
        <v>563036.93000000005</v>
      </c>
      <c r="F23" s="38">
        <v>0</v>
      </c>
      <c r="G23" s="38">
        <v>197572.83</v>
      </c>
      <c r="H23" s="7">
        <f t="shared" si="0"/>
        <v>4564323.1500000004</v>
      </c>
    </row>
    <row r="24" spans="1:8" x14ac:dyDescent="0.25">
      <c r="A24" t="s">
        <v>145</v>
      </c>
      <c r="B24" t="s">
        <v>44</v>
      </c>
      <c r="C24" t="s">
        <v>45</v>
      </c>
      <c r="D24" s="38">
        <v>14505287.390000001</v>
      </c>
      <c r="E24" s="38">
        <v>749115.88</v>
      </c>
      <c r="F24" s="38">
        <v>0</v>
      </c>
      <c r="G24" s="38">
        <v>480971.84</v>
      </c>
      <c r="H24" s="7">
        <f t="shared" si="0"/>
        <v>15735375.110000001</v>
      </c>
    </row>
    <row r="25" spans="1:8" x14ac:dyDescent="0.25">
      <c r="A25" t="s">
        <v>146</v>
      </c>
      <c r="B25" t="s">
        <v>46</v>
      </c>
      <c r="C25" t="s">
        <v>47</v>
      </c>
      <c r="D25" s="38">
        <v>8252100.8300000001</v>
      </c>
      <c r="E25" s="38">
        <v>68730.070000000007</v>
      </c>
      <c r="F25" s="38">
        <v>0</v>
      </c>
      <c r="G25" s="38">
        <v>392237.63</v>
      </c>
      <c r="H25" s="7">
        <f t="shared" si="0"/>
        <v>8713068.5300000012</v>
      </c>
    </row>
    <row r="26" spans="1:8" x14ac:dyDescent="0.25">
      <c r="A26" t="s">
        <v>147</v>
      </c>
      <c r="B26" t="s">
        <v>48</v>
      </c>
      <c r="C26" t="s">
        <v>49</v>
      </c>
      <c r="D26" s="38">
        <v>6397664.7300000004</v>
      </c>
      <c r="E26" s="38">
        <v>223591.45</v>
      </c>
      <c r="F26" s="38">
        <v>0</v>
      </c>
      <c r="G26" s="38">
        <v>291865.82</v>
      </c>
      <c r="H26" s="7">
        <f t="shared" si="0"/>
        <v>6913122.0000000009</v>
      </c>
    </row>
    <row r="27" spans="1:8" x14ac:dyDescent="0.25">
      <c r="A27" t="s">
        <v>148</v>
      </c>
      <c r="B27" t="s">
        <v>50</v>
      </c>
      <c r="C27" t="s">
        <v>51</v>
      </c>
      <c r="D27" s="38">
        <v>16157492.869999999</v>
      </c>
      <c r="E27" s="38">
        <v>733948.39</v>
      </c>
      <c r="F27" s="38">
        <v>0</v>
      </c>
      <c r="G27" s="38">
        <v>323858.36</v>
      </c>
      <c r="H27" s="7">
        <f t="shared" si="0"/>
        <v>17215299.619999997</v>
      </c>
    </row>
    <row r="28" spans="1:8" x14ac:dyDescent="0.25">
      <c r="A28" t="s">
        <v>149</v>
      </c>
      <c r="B28" t="s">
        <v>52</v>
      </c>
      <c r="C28" t="s">
        <v>53</v>
      </c>
      <c r="D28" s="38">
        <v>4419950.9800000004</v>
      </c>
      <c r="E28" s="38">
        <v>144121.18</v>
      </c>
      <c r="F28" s="38">
        <v>0</v>
      </c>
      <c r="G28" s="38">
        <v>205031.56</v>
      </c>
      <c r="H28" s="7">
        <f t="shared" si="0"/>
        <v>4769103.72</v>
      </c>
    </row>
    <row r="29" spans="1:8" x14ac:dyDescent="0.25">
      <c r="A29" t="s">
        <v>150</v>
      </c>
      <c r="B29" t="s">
        <v>54</v>
      </c>
      <c r="C29" t="s">
        <v>55</v>
      </c>
      <c r="D29" s="38">
        <v>4584502.2699999996</v>
      </c>
      <c r="E29" s="38">
        <v>357618.25</v>
      </c>
      <c r="F29" s="38">
        <v>0</v>
      </c>
      <c r="G29" s="38">
        <v>139799.29</v>
      </c>
      <c r="H29" s="7">
        <f t="shared" si="0"/>
        <v>5081919.8099999996</v>
      </c>
    </row>
    <row r="30" spans="1:8" x14ac:dyDescent="0.25">
      <c r="A30" t="s">
        <v>151</v>
      </c>
      <c r="B30" t="s">
        <v>56</v>
      </c>
      <c r="C30" t="s">
        <v>57</v>
      </c>
      <c r="D30" s="38">
        <v>10747307.710000001</v>
      </c>
      <c r="E30" s="38">
        <v>736100.24</v>
      </c>
      <c r="F30" s="38">
        <v>0</v>
      </c>
      <c r="G30" s="38">
        <v>417610.87</v>
      </c>
      <c r="H30" s="7">
        <f t="shared" si="0"/>
        <v>11901018.82</v>
      </c>
    </row>
    <row r="31" spans="1:8" x14ac:dyDescent="0.25">
      <c r="A31" t="s">
        <v>152</v>
      </c>
      <c r="B31" t="s">
        <v>58</v>
      </c>
      <c r="C31" t="s">
        <v>59</v>
      </c>
      <c r="D31" s="38">
        <v>10140777.08</v>
      </c>
      <c r="E31" s="38">
        <v>216869.48</v>
      </c>
      <c r="F31" s="38">
        <v>0</v>
      </c>
      <c r="G31" s="38">
        <v>380254.91</v>
      </c>
      <c r="H31" s="7">
        <f t="shared" si="0"/>
        <v>10737901.470000001</v>
      </c>
    </row>
    <row r="32" spans="1:8" x14ac:dyDescent="0.25">
      <c r="A32" t="s">
        <v>153</v>
      </c>
      <c r="B32" t="s">
        <v>60</v>
      </c>
      <c r="C32" t="s">
        <v>61</v>
      </c>
      <c r="D32" s="38">
        <v>8000272.0999999996</v>
      </c>
      <c r="E32" s="38">
        <v>254927.24</v>
      </c>
      <c r="F32" s="38">
        <v>0</v>
      </c>
      <c r="G32" s="38">
        <v>235188.88</v>
      </c>
      <c r="H32" s="7">
        <f t="shared" si="0"/>
        <v>8490388.2200000007</v>
      </c>
    </row>
    <row r="33" spans="1:8" x14ac:dyDescent="0.25">
      <c r="A33" t="s">
        <v>154</v>
      </c>
      <c r="B33" t="s">
        <v>62</v>
      </c>
      <c r="C33" t="s">
        <v>63</v>
      </c>
      <c r="D33" s="38">
        <v>6498810.5199999996</v>
      </c>
      <c r="E33" s="38">
        <v>1106003.8899999999</v>
      </c>
      <c r="F33" s="38">
        <v>0</v>
      </c>
      <c r="G33" s="38">
        <v>121542.14</v>
      </c>
      <c r="H33" s="7">
        <f t="shared" si="0"/>
        <v>7726356.5499999989</v>
      </c>
    </row>
    <row r="34" spans="1:8" x14ac:dyDescent="0.25">
      <c r="A34" t="s">
        <v>155</v>
      </c>
      <c r="B34" t="s">
        <v>64</v>
      </c>
      <c r="C34" t="s">
        <v>65</v>
      </c>
      <c r="D34" s="38">
        <v>5222967.3499999996</v>
      </c>
      <c r="E34" s="38">
        <v>164817.79</v>
      </c>
      <c r="F34" s="38">
        <v>0</v>
      </c>
      <c r="G34" s="38">
        <v>225895.8</v>
      </c>
      <c r="H34" s="7">
        <f t="shared" si="0"/>
        <v>5613680.9399999995</v>
      </c>
    </row>
    <row r="35" spans="1:8" x14ac:dyDescent="0.25">
      <c r="A35" t="s">
        <v>156</v>
      </c>
      <c r="B35" t="s">
        <v>66</v>
      </c>
      <c r="C35" t="s">
        <v>67</v>
      </c>
      <c r="D35" s="38">
        <v>5777286.3099999996</v>
      </c>
      <c r="E35" s="38">
        <v>89517.89</v>
      </c>
      <c r="F35" s="38">
        <v>0</v>
      </c>
      <c r="G35" s="38">
        <v>172565.39</v>
      </c>
      <c r="H35" s="7">
        <f t="shared" si="0"/>
        <v>6039369.5899999989</v>
      </c>
    </row>
    <row r="36" spans="1:8" x14ac:dyDescent="0.25">
      <c r="A36" t="s">
        <v>157</v>
      </c>
      <c r="B36" t="s">
        <v>68</v>
      </c>
      <c r="C36" t="s">
        <v>69</v>
      </c>
      <c r="D36" s="38">
        <v>3590253.88</v>
      </c>
      <c r="E36" s="38">
        <v>219687.07</v>
      </c>
      <c r="F36" s="38">
        <v>0</v>
      </c>
      <c r="G36" s="38">
        <v>181211.81</v>
      </c>
      <c r="H36" s="7">
        <f t="shared" si="0"/>
        <v>3991152.76</v>
      </c>
    </row>
    <row r="37" spans="1:8" x14ac:dyDescent="0.25">
      <c r="A37" t="s">
        <v>158</v>
      </c>
      <c r="B37" t="s">
        <v>70</v>
      </c>
      <c r="C37" t="s">
        <v>71</v>
      </c>
      <c r="D37" s="38">
        <v>7538012.9400000004</v>
      </c>
      <c r="E37" s="38">
        <v>161478.20000000001</v>
      </c>
      <c r="F37" s="38">
        <v>0</v>
      </c>
      <c r="G37" s="38">
        <v>258384.21</v>
      </c>
      <c r="H37" s="7">
        <f t="shared" si="0"/>
        <v>7957875.3500000006</v>
      </c>
    </row>
    <row r="38" spans="1:8" x14ac:dyDescent="0.25">
      <c r="A38" t="s">
        <v>159</v>
      </c>
      <c r="B38" t="s">
        <v>72</v>
      </c>
      <c r="C38" t="s">
        <v>73</v>
      </c>
      <c r="D38" s="38">
        <v>6899219.6600000001</v>
      </c>
      <c r="E38" s="38">
        <v>344853.13</v>
      </c>
      <c r="F38" s="38">
        <v>0</v>
      </c>
      <c r="G38" s="38">
        <v>317490.89</v>
      </c>
      <c r="H38" s="7">
        <f t="shared" si="0"/>
        <v>7561563.6799999997</v>
      </c>
    </row>
    <row r="39" spans="1:8" x14ac:dyDescent="0.25">
      <c r="A39" t="s">
        <v>160</v>
      </c>
      <c r="B39" t="s">
        <v>74</v>
      </c>
      <c r="C39" t="s">
        <v>75</v>
      </c>
      <c r="D39" s="38">
        <v>3586758.75</v>
      </c>
      <c r="E39" s="38">
        <v>211032.03</v>
      </c>
      <c r="F39" s="38">
        <v>0</v>
      </c>
      <c r="G39" s="38">
        <v>113343.45</v>
      </c>
      <c r="H39" s="7">
        <f t="shared" si="0"/>
        <v>3911134.23</v>
      </c>
    </row>
    <row r="40" spans="1:8" x14ac:dyDescent="0.25">
      <c r="A40" t="s">
        <v>161</v>
      </c>
      <c r="B40" t="s">
        <v>76</v>
      </c>
      <c r="C40" t="s">
        <v>77</v>
      </c>
      <c r="D40" s="38">
        <v>3563060.6</v>
      </c>
      <c r="E40" s="38">
        <v>106532.3</v>
      </c>
      <c r="F40" s="38">
        <v>0</v>
      </c>
      <c r="G40" s="38">
        <v>152323.35</v>
      </c>
      <c r="H40" s="7">
        <f t="shared" si="0"/>
        <v>3821916.25</v>
      </c>
    </row>
    <row r="41" spans="1:8" x14ac:dyDescent="0.25">
      <c r="A41" t="s">
        <v>162</v>
      </c>
      <c r="B41" t="s">
        <v>78</v>
      </c>
      <c r="C41" t="s">
        <v>79</v>
      </c>
      <c r="D41" s="38">
        <v>5743834.3700000001</v>
      </c>
      <c r="E41" s="38">
        <v>257093.59</v>
      </c>
      <c r="F41" s="38">
        <v>0</v>
      </c>
      <c r="G41" s="38">
        <v>224781.57</v>
      </c>
      <c r="H41" s="7">
        <f t="shared" si="0"/>
        <v>6225709.5300000003</v>
      </c>
    </row>
    <row r="42" spans="1:8" x14ac:dyDescent="0.25">
      <c r="A42" t="s">
        <v>163</v>
      </c>
      <c r="B42" t="s">
        <v>80</v>
      </c>
      <c r="C42" t="s">
        <v>81</v>
      </c>
      <c r="D42" s="38">
        <v>3884187.93</v>
      </c>
      <c r="E42" s="38">
        <v>449009.84</v>
      </c>
      <c r="F42" s="38">
        <v>0</v>
      </c>
      <c r="G42" s="38">
        <v>145285.53</v>
      </c>
      <c r="H42" s="7">
        <f t="shared" si="0"/>
        <v>4478483.3000000007</v>
      </c>
    </row>
    <row r="43" spans="1:8" x14ac:dyDescent="0.25">
      <c r="A43" t="s">
        <v>164</v>
      </c>
      <c r="B43" t="s">
        <v>82</v>
      </c>
      <c r="C43" t="s">
        <v>83</v>
      </c>
      <c r="D43" s="38">
        <v>2626756.5699999998</v>
      </c>
      <c r="E43" s="38">
        <v>357174.25</v>
      </c>
      <c r="F43" s="38">
        <v>0</v>
      </c>
      <c r="G43" s="38">
        <v>139945.82999999999</v>
      </c>
      <c r="H43" s="7">
        <f t="shared" si="0"/>
        <v>3123876.65</v>
      </c>
    </row>
    <row r="44" spans="1:8" x14ac:dyDescent="0.25">
      <c r="A44" t="s">
        <v>165</v>
      </c>
      <c r="B44" t="s">
        <v>84</v>
      </c>
      <c r="C44" t="s">
        <v>85</v>
      </c>
      <c r="D44" s="38">
        <v>7126560.2000000002</v>
      </c>
      <c r="E44" s="38">
        <v>78677.34</v>
      </c>
      <c r="F44" s="38">
        <v>0</v>
      </c>
      <c r="G44" s="38">
        <v>340844.94</v>
      </c>
      <c r="H44" s="7">
        <f t="shared" si="0"/>
        <v>7546082.4800000004</v>
      </c>
    </row>
    <row r="45" spans="1:8" x14ac:dyDescent="0.25">
      <c r="A45" t="s">
        <v>166</v>
      </c>
      <c r="B45" t="s">
        <v>86</v>
      </c>
      <c r="C45" t="s">
        <v>87</v>
      </c>
      <c r="D45" s="38">
        <v>7125441.75</v>
      </c>
      <c r="E45" s="38">
        <v>133806.1</v>
      </c>
      <c r="F45" s="38">
        <v>0</v>
      </c>
      <c r="G45" s="38">
        <v>101642.31</v>
      </c>
      <c r="H45" s="7">
        <f t="shared" si="0"/>
        <v>7360890.1599999992</v>
      </c>
    </row>
    <row r="46" spans="1:8" x14ac:dyDescent="0.25">
      <c r="A46" t="s">
        <v>167</v>
      </c>
      <c r="B46" t="s">
        <v>88</v>
      </c>
      <c r="C46" t="s">
        <v>89</v>
      </c>
      <c r="D46" s="38">
        <v>10013461.960000001</v>
      </c>
      <c r="E46" s="38">
        <v>660145.27</v>
      </c>
      <c r="F46" s="38">
        <v>0</v>
      </c>
      <c r="G46" s="38">
        <v>354781.26</v>
      </c>
      <c r="H46" s="7">
        <f t="shared" si="0"/>
        <v>11028388.49</v>
      </c>
    </row>
    <row r="47" spans="1:8" x14ac:dyDescent="0.25">
      <c r="A47" t="s">
        <v>168</v>
      </c>
      <c r="B47" t="s">
        <v>90</v>
      </c>
      <c r="C47" t="s">
        <v>91</v>
      </c>
      <c r="D47" s="38">
        <v>2545953.7599999998</v>
      </c>
      <c r="E47" s="38">
        <v>458356.31</v>
      </c>
      <c r="F47" s="38">
        <v>0</v>
      </c>
      <c r="G47" s="38">
        <v>79536.070000000007</v>
      </c>
      <c r="H47" s="7">
        <f t="shared" si="0"/>
        <v>3083846.1399999997</v>
      </c>
    </row>
    <row r="48" spans="1:8" x14ac:dyDescent="0.25">
      <c r="A48" t="s">
        <v>169</v>
      </c>
      <c r="B48" t="s">
        <v>92</v>
      </c>
      <c r="C48" t="s">
        <v>93</v>
      </c>
      <c r="D48" s="38">
        <v>2130163.17</v>
      </c>
      <c r="E48" s="38">
        <v>490769.24</v>
      </c>
      <c r="F48" s="38">
        <v>0</v>
      </c>
      <c r="G48" s="38">
        <v>59291.79</v>
      </c>
      <c r="H48" s="7">
        <f t="shared" si="0"/>
        <v>2680224.2000000002</v>
      </c>
    </row>
    <row r="49" spans="1:8" x14ac:dyDescent="0.25">
      <c r="A49" t="s">
        <v>170</v>
      </c>
      <c r="B49" t="s">
        <v>94</v>
      </c>
      <c r="C49" t="s">
        <v>95</v>
      </c>
      <c r="D49" s="38">
        <v>1788468.91</v>
      </c>
      <c r="E49" s="38">
        <v>161933.65</v>
      </c>
      <c r="F49" s="38">
        <v>0</v>
      </c>
      <c r="G49" s="38">
        <v>88219.38</v>
      </c>
      <c r="H49" s="7">
        <f t="shared" si="0"/>
        <v>2038621.94</v>
      </c>
    </row>
    <row r="50" spans="1:8" x14ac:dyDescent="0.25">
      <c r="A50" t="s">
        <v>171</v>
      </c>
      <c r="B50" t="s">
        <v>96</v>
      </c>
      <c r="C50" t="s">
        <v>97</v>
      </c>
      <c r="D50" s="38">
        <v>1837507.02</v>
      </c>
      <c r="E50" s="38">
        <v>33105.17</v>
      </c>
      <c r="F50" s="38">
        <v>0</v>
      </c>
      <c r="G50" s="38">
        <v>94502.56</v>
      </c>
      <c r="H50" s="7">
        <f t="shared" si="0"/>
        <v>1965114.75</v>
      </c>
    </row>
    <row r="51" spans="1:8" x14ac:dyDescent="0.25">
      <c r="A51" t="s">
        <v>172</v>
      </c>
      <c r="B51" t="s">
        <v>98</v>
      </c>
      <c r="C51" t="s">
        <v>99</v>
      </c>
      <c r="D51" s="38">
        <v>5720216.25</v>
      </c>
      <c r="E51" s="38">
        <v>163852.92000000001</v>
      </c>
      <c r="F51" s="38">
        <v>0</v>
      </c>
      <c r="G51" s="38">
        <v>154082.20000000001</v>
      </c>
      <c r="H51" s="7">
        <f t="shared" si="0"/>
        <v>6038151.3700000001</v>
      </c>
    </row>
    <row r="52" spans="1:8" x14ac:dyDescent="0.25">
      <c r="D52" s="8">
        <f>SUM(D3:D51)</f>
        <v>307319875.71000004</v>
      </c>
      <c r="E52" s="8">
        <f>SUM(E3:E51)</f>
        <v>16945875.840000004</v>
      </c>
      <c r="F52" s="8">
        <f>SUM(F3:F51)</f>
        <v>0</v>
      </c>
      <c r="G52" s="8">
        <f>SUM(G3:G51)</f>
        <v>11021249.16</v>
      </c>
      <c r="H52" s="8">
        <f>SUM(H3:H51)</f>
        <v>335287000.71000004</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Component Fa</vt:lpstr>
      <vt:lpstr>Component Aa-Fa</vt:lpstr>
      <vt:lpstr>FY21 Funding 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Sarkar, Prabir</dc:creator>
  <cp:lastModifiedBy>Sanders, Elena</cp:lastModifiedBy>
  <dcterms:created xsi:type="dcterms:W3CDTF">2022-02-04T14:17:21Z</dcterms:created>
  <dcterms:modified xsi:type="dcterms:W3CDTF">2022-02-07T19:59:51Z</dcterms:modified>
</cp:coreProperties>
</file>