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bookViews>
    <workbookView xWindow="0" yWindow="0" windowWidth="28800" windowHeight="13020"/>
  </bookViews>
  <sheets>
    <sheet name="Traditional School Districts" sheetId="1" r:id="rId1"/>
    <sheet name="Joint Vocational Schools" sheetId="2" r:id="rId2"/>
  </sheets>
  <calcPr calcId="152511"/>
</workbook>
</file>

<file path=xl/calcChain.xml><?xml version="1.0" encoding="utf-8"?>
<calcChain xmlns="http://schemas.openxmlformats.org/spreadsheetml/2006/main">
  <c r="AH624" i="1" l="1"/>
  <c r="AG624" i="1"/>
  <c r="AH332" i="1"/>
  <c r="AH167" i="1"/>
  <c r="AE167" i="1"/>
  <c r="AD164" i="1"/>
  <c r="J59" i="2" l="1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I61" i="2" l="1"/>
  <c r="H61" i="2"/>
  <c r="G61" i="2"/>
  <c r="F61" i="2"/>
  <c r="E61" i="2"/>
  <c r="D61" i="2"/>
  <c r="C61" i="2"/>
  <c r="L61" i="2"/>
  <c r="K61" i="2"/>
  <c r="J61" i="2"/>
  <c r="O61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N29" i="2"/>
  <c r="P29" i="2" s="1"/>
  <c r="N27" i="2"/>
  <c r="P27" i="2" s="1"/>
  <c r="N25" i="2"/>
  <c r="P25" i="2" s="1"/>
  <c r="N23" i="2"/>
  <c r="P23" i="2" s="1"/>
  <c r="N21" i="2"/>
  <c r="P21" i="2" s="1"/>
  <c r="N19" i="2"/>
  <c r="P19" i="2" s="1"/>
  <c r="N17" i="2"/>
  <c r="P17" i="2" s="1"/>
  <c r="N15" i="2"/>
  <c r="P15" i="2" s="1"/>
  <c r="N13" i="2"/>
  <c r="P13" i="2" s="1"/>
  <c r="M30" i="2"/>
  <c r="N30" i="2" s="1"/>
  <c r="P30" i="2" s="1"/>
  <c r="M29" i="2"/>
  <c r="M28" i="2"/>
  <c r="N28" i="2" s="1"/>
  <c r="P28" i="2" s="1"/>
  <c r="M27" i="2"/>
  <c r="M26" i="2"/>
  <c r="N26" i="2" s="1"/>
  <c r="P26" i="2" s="1"/>
  <c r="M25" i="2"/>
  <c r="M24" i="2"/>
  <c r="N24" i="2" s="1"/>
  <c r="P24" i="2" s="1"/>
  <c r="M23" i="2"/>
  <c r="M22" i="2"/>
  <c r="N22" i="2" s="1"/>
  <c r="P22" i="2" s="1"/>
  <c r="M21" i="2"/>
  <c r="M20" i="2"/>
  <c r="N20" i="2" s="1"/>
  <c r="P20" i="2" s="1"/>
  <c r="M19" i="2"/>
  <c r="M18" i="2"/>
  <c r="N18" i="2" s="1"/>
  <c r="P18" i="2" s="1"/>
  <c r="M17" i="2"/>
  <c r="M16" i="2"/>
  <c r="N16" i="2" s="1"/>
  <c r="P16" i="2" s="1"/>
  <c r="M15" i="2"/>
  <c r="M14" i="2"/>
  <c r="N14" i="2" s="1"/>
  <c r="P14" i="2" s="1"/>
  <c r="M13" i="2"/>
  <c r="M12" i="2"/>
  <c r="N12" i="2" s="1"/>
  <c r="P12" i="2" s="1"/>
  <c r="M11" i="2"/>
  <c r="N11" i="2" s="1"/>
  <c r="M59" i="2"/>
  <c r="N59" i="2" s="1"/>
  <c r="P59" i="2" s="1"/>
  <c r="M58" i="2"/>
  <c r="N58" i="2" s="1"/>
  <c r="P58" i="2" s="1"/>
  <c r="M57" i="2"/>
  <c r="N57" i="2" s="1"/>
  <c r="P57" i="2" s="1"/>
  <c r="M56" i="2"/>
  <c r="N56" i="2" s="1"/>
  <c r="P56" i="2" s="1"/>
  <c r="M55" i="2"/>
  <c r="N55" i="2" s="1"/>
  <c r="P55" i="2" s="1"/>
  <c r="M54" i="2"/>
  <c r="N54" i="2" s="1"/>
  <c r="P54" i="2" s="1"/>
  <c r="M53" i="2"/>
  <c r="N53" i="2" s="1"/>
  <c r="P53" i="2" s="1"/>
  <c r="M52" i="2"/>
  <c r="N52" i="2" s="1"/>
  <c r="P52" i="2" s="1"/>
  <c r="M51" i="2"/>
  <c r="N51" i="2" s="1"/>
  <c r="P51" i="2" s="1"/>
  <c r="M50" i="2"/>
  <c r="N50" i="2" s="1"/>
  <c r="P50" i="2" s="1"/>
  <c r="M49" i="2"/>
  <c r="N49" i="2" s="1"/>
  <c r="P49" i="2" s="1"/>
  <c r="M48" i="2"/>
  <c r="N48" i="2" s="1"/>
  <c r="P48" i="2" s="1"/>
  <c r="M47" i="2"/>
  <c r="N47" i="2" s="1"/>
  <c r="P47" i="2" s="1"/>
  <c r="M46" i="2"/>
  <c r="N46" i="2" s="1"/>
  <c r="P46" i="2" s="1"/>
  <c r="M45" i="2"/>
  <c r="N45" i="2" s="1"/>
  <c r="P45" i="2" s="1"/>
  <c r="M44" i="2"/>
  <c r="N44" i="2" s="1"/>
  <c r="P44" i="2" s="1"/>
  <c r="M43" i="2"/>
  <c r="N43" i="2" s="1"/>
  <c r="P43" i="2" s="1"/>
  <c r="M42" i="2"/>
  <c r="N42" i="2" s="1"/>
  <c r="P42" i="2" s="1"/>
  <c r="M41" i="2"/>
  <c r="N41" i="2" s="1"/>
  <c r="P41" i="2" s="1"/>
  <c r="M40" i="2"/>
  <c r="N40" i="2" s="1"/>
  <c r="P40" i="2" s="1"/>
  <c r="M39" i="2"/>
  <c r="N39" i="2" s="1"/>
  <c r="P39" i="2" s="1"/>
  <c r="M38" i="2"/>
  <c r="N38" i="2" s="1"/>
  <c r="P38" i="2" s="1"/>
  <c r="M37" i="2"/>
  <c r="N37" i="2" s="1"/>
  <c r="P37" i="2" s="1"/>
  <c r="M36" i="2"/>
  <c r="N36" i="2" s="1"/>
  <c r="P36" i="2" s="1"/>
  <c r="M35" i="2"/>
  <c r="N35" i="2" s="1"/>
  <c r="P35" i="2" s="1"/>
  <c r="M34" i="2"/>
  <c r="N34" i="2" s="1"/>
  <c r="P34" i="2" s="1"/>
  <c r="M33" i="2"/>
  <c r="N33" i="2" s="1"/>
  <c r="P33" i="2" s="1"/>
  <c r="M32" i="2"/>
  <c r="N32" i="2" s="1"/>
  <c r="P32" i="2" s="1"/>
  <c r="M31" i="2"/>
  <c r="N31" i="2" s="1"/>
  <c r="P31" i="2" s="1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N61" i="2" l="1"/>
  <c r="P11" i="2"/>
  <c r="P61" i="2" s="1"/>
  <c r="R59" i="2"/>
  <c r="Q59" i="2"/>
  <c r="R58" i="2"/>
  <c r="Q58" i="2"/>
  <c r="R57" i="2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  <c r="Q11" i="2"/>
  <c r="Q61" i="2" s="1"/>
  <c r="R11" i="2" l="1"/>
  <c r="R61" i="2" s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AF62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E622" i="1"/>
  <c r="AE621" i="1"/>
  <c r="AE620" i="1"/>
  <c r="AE619" i="1"/>
  <c r="AE618" i="1"/>
  <c r="AE617" i="1"/>
  <c r="AE616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2" i="1"/>
  <c r="AE511" i="1"/>
  <c r="AE510" i="1"/>
  <c r="AE509" i="1"/>
  <c r="AE508" i="1"/>
  <c r="AE507" i="1"/>
  <c r="AE506" i="1"/>
  <c r="AE505" i="1"/>
  <c r="AE504" i="1"/>
  <c r="AE503" i="1"/>
  <c r="AE502" i="1"/>
  <c r="AE501" i="1"/>
  <c r="AE500" i="1"/>
  <c r="AE499" i="1"/>
  <c r="AE498" i="1"/>
  <c r="AE497" i="1"/>
  <c r="AE496" i="1"/>
  <c r="AE495" i="1"/>
  <c r="AE494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6" i="1"/>
  <c r="AD555" i="1"/>
  <c r="AD554" i="1"/>
  <c r="AD553" i="1"/>
  <c r="AD552" i="1"/>
  <c r="AD551" i="1"/>
  <c r="AD550" i="1"/>
  <c r="AD549" i="1"/>
  <c r="AD548" i="1"/>
  <c r="AD547" i="1"/>
  <c r="AD546" i="1"/>
  <c r="AD545" i="1"/>
  <c r="AD544" i="1"/>
  <c r="AD543" i="1"/>
  <c r="AD542" i="1"/>
  <c r="AD541" i="1"/>
  <c r="AD540" i="1"/>
  <c r="AD539" i="1"/>
  <c r="AD538" i="1"/>
  <c r="AD537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624" i="1" s="1"/>
  <c r="AF624" i="1"/>
  <c r="AE624" i="1"/>
  <c r="W622" i="1"/>
  <c r="AC622" i="1" s="1"/>
  <c r="W621" i="1"/>
  <c r="AC621" i="1" s="1"/>
  <c r="W620" i="1"/>
  <c r="AC620" i="1" s="1"/>
  <c r="W619" i="1"/>
  <c r="AC619" i="1" s="1"/>
  <c r="W618" i="1"/>
  <c r="AC618" i="1" s="1"/>
  <c r="W617" i="1"/>
  <c r="AC617" i="1" s="1"/>
  <c r="W616" i="1"/>
  <c r="AC616" i="1" s="1"/>
  <c r="W615" i="1"/>
  <c r="AC615" i="1" s="1"/>
  <c r="W614" i="1"/>
  <c r="AC614" i="1" s="1"/>
  <c r="W613" i="1"/>
  <c r="AC613" i="1" s="1"/>
  <c r="W612" i="1"/>
  <c r="AC612" i="1" s="1"/>
  <c r="W611" i="1"/>
  <c r="AC611" i="1" s="1"/>
  <c r="W610" i="1"/>
  <c r="AC610" i="1" s="1"/>
  <c r="W609" i="1"/>
  <c r="AC609" i="1" s="1"/>
  <c r="W608" i="1"/>
  <c r="AC608" i="1" s="1"/>
  <c r="W607" i="1"/>
  <c r="AC607" i="1" s="1"/>
  <c r="W606" i="1"/>
  <c r="AC606" i="1" s="1"/>
  <c r="W605" i="1"/>
  <c r="AC605" i="1" s="1"/>
  <c r="W604" i="1"/>
  <c r="AC604" i="1" s="1"/>
  <c r="W603" i="1"/>
  <c r="AC603" i="1" s="1"/>
  <c r="W602" i="1"/>
  <c r="AC602" i="1" s="1"/>
  <c r="W601" i="1"/>
  <c r="AC601" i="1" s="1"/>
  <c r="W600" i="1"/>
  <c r="AC600" i="1" s="1"/>
  <c r="W599" i="1"/>
  <c r="AC599" i="1" s="1"/>
  <c r="W598" i="1"/>
  <c r="AC598" i="1" s="1"/>
  <c r="W597" i="1"/>
  <c r="AC597" i="1" s="1"/>
  <c r="W596" i="1"/>
  <c r="AC596" i="1" s="1"/>
  <c r="W595" i="1"/>
  <c r="AC595" i="1" s="1"/>
  <c r="W594" i="1"/>
  <c r="AC594" i="1" s="1"/>
  <c r="W593" i="1"/>
  <c r="AC593" i="1" s="1"/>
  <c r="W592" i="1"/>
  <c r="AC592" i="1" s="1"/>
  <c r="W591" i="1"/>
  <c r="AC591" i="1" s="1"/>
  <c r="W590" i="1"/>
  <c r="AC590" i="1" s="1"/>
  <c r="W589" i="1"/>
  <c r="AC589" i="1" s="1"/>
  <c r="W588" i="1"/>
  <c r="AC588" i="1" s="1"/>
  <c r="W587" i="1"/>
  <c r="AC587" i="1" s="1"/>
  <c r="W586" i="1"/>
  <c r="AC586" i="1" s="1"/>
  <c r="W585" i="1"/>
  <c r="AC585" i="1" s="1"/>
  <c r="W584" i="1"/>
  <c r="AC584" i="1" s="1"/>
  <c r="W583" i="1"/>
  <c r="AC583" i="1" s="1"/>
  <c r="W582" i="1"/>
  <c r="AC582" i="1" s="1"/>
  <c r="W581" i="1"/>
  <c r="AC581" i="1" s="1"/>
  <c r="W580" i="1"/>
  <c r="AC580" i="1" s="1"/>
  <c r="W579" i="1"/>
  <c r="AC579" i="1" s="1"/>
  <c r="W578" i="1"/>
  <c r="AC578" i="1" s="1"/>
  <c r="W577" i="1"/>
  <c r="AC577" i="1" s="1"/>
  <c r="W576" i="1"/>
  <c r="AC576" i="1" s="1"/>
  <c r="W575" i="1"/>
  <c r="AC575" i="1" s="1"/>
  <c r="W574" i="1"/>
  <c r="AC574" i="1" s="1"/>
  <c r="W573" i="1"/>
  <c r="AC573" i="1" s="1"/>
  <c r="W572" i="1"/>
  <c r="AC572" i="1" s="1"/>
  <c r="W571" i="1"/>
  <c r="AC571" i="1" s="1"/>
  <c r="W570" i="1"/>
  <c r="AC570" i="1" s="1"/>
  <c r="W569" i="1"/>
  <c r="AC569" i="1" s="1"/>
  <c r="W568" i="1"/>
  <c r="AC568" i="1" s="1"/>
  <c r="W567" i="1"/>
  <c r="AC567" i="1" s="1"/>
  <c r="W566" i="1"/>
  <c r="AC566" i="1" s="1"/>
  <c r="W565" i="1"/>
  <c r="AC565" i="1" s="1"/>
  <c r="W564" i="1"/>
  <c r="AC564" i="1" s="1"/>
  <c r="W563" i="1"/>
  <c r="AC563" i="1" s="1"/>
  <c r="W562" i="1"/>
  <c r="AC562" i="1" s="1"/>
  <c r="W561" i="1"/>
  <c r="AC561" i="1" s="1"/>
  <c r="W560" i="1"/>
  <c r="AC560" i="1" s="1"/>
  <c r="W559" i="1"/>
  <c r="AC559" i="1" s="1"/>
  <c r="W558" i="1"/>
  <c r="AC558" i="1" s="1"/>
  <c r="W557" i="1"/>
  <c r="AC557" i="1" s="1"/>
  <c r="W556" i="1"/>
  <c r="AC556" i="1" s="1"/>
  <c r="W555" i="1"/>
  <c r="AC555" i="1" s="1"/>
  <c r="W554" i="1"/>
  <c r="AC554" i="1" s="1"/>
  <c r="W553" i="1"/>
  <c r="AC553" i="1" s="1"/>
  <c r="W552" i="1"/>
  <c r="AC552" i="1" s="1"/>
  <c r="W551" i="1"/>
  <c r="AC551" i="1" s="1"/>
  <c r="W550" i="1"/>
  <c r="AC550" i="1" s="1"/>
  <c r="W549" i="1"/>
  <c r="AC549" i="1" s="1"/>
  <c r="W548" i="1"/>
  <c r="AC548" i="1" s="1"/>
  <c r="W547" i="1"/>
  <c r="AC547" i="1" s="1"/>
  <c r="W546" i="1"/>
  <c r="AC546" i="1" s="1"/>
  <c r="W545" i="1"/>
  <c r="AC545" i="1" s="1"/>
  <c r="W544" i="1"/>
  <c r="AC544" i="1" s="1"/>
  <c r="W543" i="1"/>
  <c r="AC543" i="1" s="1"/>
  <c r="W542" i="1"/>
  <c r="AC542" i="1" s="1"/>
  <c r="W541" i="1"/>
  <c r="AC541" i="1" s="1"/>
  <c r="W540" i="1"/>
  <c r="AC540" i="1" s="1"/>
  <c r="W539" i="1"/>
  <c r="AC539" i="1" s="1"/>
  <c r="W538" i="1"/>
  <c r="AC538" i="1" s="1"/>
  <c r="W537" i="1"/>
  <c r="AC537" i="1" s="1"/>
  <c r="W536" i="1"/>
  <c r="AC536" i="1" s="1"/>
  <c r="W535" i="1"/>
  <c r="AC535" i="1" s="1"/>
  <c r="W534" i="1"/>
  <c r="AC534" i="1" s="1"/>
  <c r="W533" i="1"/>
  <c r="AC533" i="1" s="1"/>
  <c r="W532" i="1"/>
  <c r="AC532" i="1" s="1"/>
  <c r="W531" i="1"/>
  <c r="AC531" i="1" s="1"/>
  <c r="W530" i="1"/>
  <c r="AC530" i="1" s="1"/>
  <c r="W529" i="1"/>
  <c r="AC529" i="1" s="1"/>
  <c r="W528" i="1"/>
  <c r="AC528" i="1" s="1"/>
  <c r="W527" i="1"/>
  <c r="AC527" i="1" s="1"/>
  <c r="W526" i="1"/>
  <c r="AC526" i="1" s="1"/>
  <c r="W525" i="1"/>
  <c r="AC525" i="1" s="1"/>
  <c r="W524" i="1"/>
  <c r="AC524" i="1" s="1"/>
  <c r="W523" i="1"/>
  <c r="AC523" i="1" s="1"/>
  <c r="W522" i="1"/>
  <c r="AC522" i="1" s="1"/>
  <c r="W521" i="1"/>
  <c r="AC521" i="1" s="1"/>
  <c r="W520" i="1"/>
  <c r="AC520" i="1" s="1"/>
  <c r="W519" i="1"/>
  <c r="AC519" i="1" s="1"/>
  <c r="W518" i="1"/>
  <c r="AC518" i="1" s="1"/>
  <c r="W517" i="1"/>
  <c r="AC517" i="1" s="1"/>
  <c r="W516" i="1"/>
  <c r="AC516" i="1" s="1"/>
  <c r="W515" i="1"/>
  <c r="AC515" i="1" s="1"/>
  <c r="W514" i="1"/>
  <c r="AC514" i="1" s="1"/>
  <c r="W513" i="1"/>
  <c r="AC513" i="1" s="1"/>
  <c r="W512" i="1"/>
  <c r="AC512" i="1" s="1"/>
  <c r="W511" i="1"/>
  <c r="AC511" i="1" s="1"/>
  <c r="W510" i="1"/>
  <c r="AC510" i="1" s="1"/>
  <c r="W509" i="1"/>
  <c r="AC509" i="1" s="1"/>
  <c r="W508" i="1"/>
  <c r="AC508" i="1" s="1"/>
  <c r="W507" i="1"/>
  <c r="AC507" i="1" s="1"/>
  <c r="W506" i="1"/>
  <c r="AC506" i="1" s="1"/>
  <c r="W505" i="1"/>
  <c r="AC505" i="1" s="1"/>
  <c r="W504" i="1"/>
  <c r="AC504" i="1" s="1"/>
  <c r="W503" i="1"/>
  <c r="AC503" i="1" s="1"/>
  <c r="W502" i="1"/>
  <c r="AC502" i="1" s="1"/>
  <c r="W501" i="1"/>
  <c r="AC501" i="1" s="1"/>
  <c r="W500" i="1"/>
  <c r="AC500" i="1" s="1"/>
  <c r="W499" i="1"/>
  <c r="AC499" i="1" s="1"/>
  <c r="W498" i="1"/>
  <c r="AC498" i="1" s="1"/>
  <c r="W497" i="1"/>
  <c r="AC497" i="1" s="1"/>
  <c r="W496" i="1"/>
  <c r="AC496" i="1" s="1"/>
  <c r="W495" i="1"/>
  <c r="AC495" i="1" s="1"/>
  <c r="W494" i="1"/>
  <c r="AC494" i="1" s="1"/>
  <c r="W493" i="1"/>
  <c r="AC493" i="1" s="1"/>
  <c r="W492" i="1"/>
  <c r="AC492" i="1" s="1"/>
  <c r="W491" i="1"/>
  <c r="AC491" i="1" s="1"/>
  <c r="W490" i="1"/>
  <c r="AC490" i="1" s="1"/>
  <c r="W489" i="1"/>
  <c r="AC489" i="1" s="1"/>
  <c r="W488" i="1"/>
  <c r="AC488" i="1" s="1"/>
  <c r="W487" i="1"/>
  <c r="AC487" i="1" s="1"/>
  <c r="W486" i="1"/>
  <c r="AC486" i="1" s="1"/>
  <c r="W485" i="1"/>
  <c r="AC485" i="1" s="1"/>
  <c r="W484" i="1"/>
  <c r="AC484" i="1" s="1"/>
  <c r="W483" i="1"/>
  <c r="AC483" i="1" s="1"/>
  <c r="W482" i="1"/>
  <c r="AC482" i="1" s="1"/>
  <c r="W481" i="1"/>
  <c r="AC481" i="1" s="1"/>
  <c r="W480" i="1"/>
  <c r="AC480" i="1" s="1"/>
  <c r="W479" i="1"/>
  <c r="AC479" i="1" s="1"/>
  <c r="W478" i="1"/>
  <c r="AC478" i="1" s="1"/>
  <c r="W477" i="1"/>
  <c r="AC477" i="1" s="1"/>
  <c r="W476" i="1"/>
  <c r="AC476" i="1" s="1"/>
  <c r="W475" i="1"/>
  <c r="AC475" i="1" s="1"/>
  <c r="W474" i="1"/>
  <c r="AC474" i="1" s="1"/>
  <c r="W473" i="1"/>
  <c r="AC473" i="1" s="1"/>
  <c r="W472" i="1"/>
  <c r="AC472" i="1" s="1"/>
  <c r="W471" i="1"/>
  <c r="AC471" i="1" s="1"/>
  <c r="W470" i="1"/>
  <c r="AC470" i="1" s="1"/>
  <c r="W469" i="1"/>
  <c r="AC469" i="1" s="1"/>
  <c r="W468" i="1"/>
  <c r="AC468" i="1" s="1"/>
  <c r="W467" i="1"/>
  <c r="AC467" i="1" s="1"/>
  <c r="W466" i="1"/>
  <c r="AC466" i="1" s="1"/>
  <c r="W465" i="1"/>
  <c r="AC465" i="1" s="1"/>
  <c r="W464" i="1"/>
  <c r="AC464" i="1" s="1"/>
  <c r="W463" i="1"/>
  <c r="AC463" i="1" s="1"/>
  <c r="W462" i="1"/>
  <c r="AC462" i="1" s="1"/>
  <c r="W461" i="1"/>
  <c r="AC461" i="1" s="1"/>
  <c r="W460" i="1"/>
  <c r="AC460" i="1" s="1"/>
  <c r="W459" i="1"/>
  <c r="AC459" i="1" s="1"/>
  <c r="W458" i="1"/>
  <c r="AC458" i="1" s="1"/>
  <c r="W457" i="1"/>
  <c r="AC457" i="1" s="1"/>
  <c r="W456" i="1"/>
  <c r="AC456" i="1" s="1"/>
  <c r="W455" i="1"/>
  <c r="AC455" i="1" s="1"/>
  <c r="W454" i="1"/>
  <c r="AC454" i="1" s="1"/>
  <c r="W453" i="1"/>
  <c r="AC453" i="1" s="1"/>
  <c r="W452" i="1"/>
  <c r="AC452" i="1" s="1"/>
  <c r="W451" i="1"/>
  <c r="AC451" i="1" s="1"/>
  <c r="W450" i="1"/>
  <c r="AC450" i="1" s="1"/>
  <c r="W449" i="1"/>
  <c r="AC449" i="1" s="1"/>
  <c r="W448" i="1"/>
  <c r="AC448" i="1" s="1"/>
  <c r="W447" i="1"/>
  <c r="AC447" i="1" s="1"/>
  <c r="W446" i="1"/>
  <c r="AC446" i="1" s="1"/>
  <c r="W445" i="1"/>
  <c r="AC445" i="1" s="1"/>
  <c r="W444" i="1"/>
  <c r="AC444" i="1" s="1"/>
  <c r="W443" i="1"/>
  <c r="AC443" i="1" s="1"/>
  <c r="W442" i="1"/>
  <c r="AC442" i="1" s="1"/>
  <c r="W441" i="1"/>
  <c r="AC441" i="1" s="1"/>
  <c r="W440" i="1"/>
  <c r="AC440" i="1" s="1"/>
  <c r="W439" i="1"/>
  <c r="AC439" i="1" s="1"/>
  <c r="W438" i="1"/>
  <c r="AC438" i="1" s="1"/>
  <c r="W437" i="1"/>
  <c r="AC437" i="1" s="1"/>
  <c r="W436" i="1"/>
  <c r="AC436" i="1" s="1"/>
  <c r="W435" i="1"/>
  <c r="AC435" i="1" s="1"/>
  <c r="W434" i="1"/>
  <c r="AC434" i="1" s="1"/>
  <c r="W433" i="1"/>
  <c r="AC433" i="1" s="1"/>
  <c r="W432" i="1"/>
  <c r="AC432" i="1" s="1"/>
  <c r="W431" i="1"/>
  <c r="AC431" i="1" s="1"/>
  <c r="W430" i="1"/>
  <c r="AC430" i="1" s="1"/>
  <c r="W429" i="1"/>
  <c r="AC429" i="1" s="1"/>
  <c r="W428" i="1"/>
  <c r="AC428" i="1" s="1"/>
  <c r="W427" i="1"/>
  <c r="AC427" i="1" s="1"/>
  <c r="W426" i="1"/>
  <c r="AC426" i="1" s="1"/>
  <c r="W425" i="1"/>
  <c r="AC425" i="1" s="1"/>
  <c r="W424" i="1"/>
  <c r="AC424" i="1" s="1"/>
  <c r="W423" i="1"/>
  <c r="AC423" i="1" s="1"/>
  <c r="W422" i="1"/>
  <c r="AC422" i="1" s="1"/>
  <c r="W421" i="1"/>
  <c r="AC421" i="1" s="1"/>
  <c r="W420" i="1"/>
  <c r="AC420" i="1" s="1"/>
  <c r="W419" i="1"/>
  <c r="AC419" i="1" s="1"/>
  <c r="W418" i="1"/>
  <c r="AC418" i="1" s="1"/>
  <c r="W417" i="1"/>
  <c r="AC417" i="1" s="1"/>
  <c r="W416" i="1"/>
  <c r="AC416" i="1" s="1"/>
  <c r="W415" i="1"/>
  <c r="AC415" i="1" s="1"/>
  <c r="W414" i="1"/>
  <c r="AC414" i="1" s="1"/>
  <c r="W413" i="1"/>
  <c r="AC413" i="1" s="1"/>
  <c r="W412" i="1"/>
  <c r="AC412" i="1" s="1"/>
  <c r="W411" i="1"/>
  <c r="AC411" i="1" s="1"/>
  <c r="W410" i="1"/>
  <c r="AC410" i="1" s="1"/>
  <c r="W409" i="1"/>
  <c r="AC409" i="1" s="1"/>
  <c r="W408" i="1"/>
  <c r="AC408" i="1" s="1"/>
  <c r="W407" i="1"/>
  <c r="AC407" i="1" s="1"/>
  <c r="W406" i="1"/>
  <c r="AC406" i="1" s="1"/>
  <c r="W405" i="1"/>
  <c r="AC405" i="1" s="1"/>
  <c r="W404" i="1"/>
  <c r="AC404" i="1" s="1"/>
  <c r="W403" i="1"/>
  <c r="AC403" i="1" s="1"/>
  <c r="W402" i="1"/>
  <c r="AC402" i="1" s="1"/>
  <c r="W401" i="1"/>
  <c r="AC401" i="1" s="1"/>
  <c r="W400" i="1"/>
  <c r="AC400" i="1" s="1"/>
  <c r="W399" i="1"/>
  <c r="AC399" i="1" s="1"/>
  <c r="W398" i="1"/>
  <c r="AC398" i="1" s="1"/>
  <c r="W397" i="1"/>
  <c r="AC397" i="1" s="1"/>
  <c r="W396" i="1"/>
  <c r="AC396" i="1" s="1"/>
  <c r="W395" i="1"/>
  <c r="AC395" i="1" s="1"/>
  <c r="W394" i="1"/>
  <c r="AC394" i="1" s="1"/>
  <c r="W393" i="1"/>
  <c r="AC393" i="1" s="1"/>
  <c r="W392" i="1"/>
  <c r="AC392" i="1" s="1"/>
  <c r="W391" i="1"/>
  <c r="AC391" i="1" s="1"/>
  <c r="W390" i="1"/>
  <c r="AC390" i="1" s="1"/>
  <c r="W389" i="1"/>
  <c r="AC389" i="1" s="1"/>
  <c r="W388" i="1"/>
  <c r="AC388" i="1" s="1"/>
  <c r="W387" i="1"/>
  <c r="AC387" i="1" s="1"/>
  <c r="W386" i="1"/>
  <c r="AC386" i="1" s="1"/>
  <c r="W385" i="1"/>
  <c r="AC385" i="1" s="1"/>
  <c r="W384" i="1"/>
  <c r="AC384" i="1" s="1"/>
  <c r="W383" i="1"/>
  <c r="AC383" i="1" s="1"/>
  <c r="W382" i="1"/>
  <c r="AC382" i="1" s="1"/>
  <c r="W381" i="1"/>
  <c r="AC381" i="1" s="1"/>
  <c r="W380" i="1"/>
  <c r="AC380" i="1" s="1"/>
  <c r="W379" i="1"/>
  <c r="AC379" i="1" s="1"/>
  <c r="W378" i="1"/>
  <c r="AC378" i="1" s="1"/>
  <c r="W377" i="1"/>
  <c r="AC377" i="1" s="1"/>
  <c r="W376" i="1"/>
  <c r="AC376" i="1" s="1"/>
  <c r="W375" i="1"/>
  <c r="AC375" i="1" s="1"/>
  <c r="W374" i="1"/>
  <c r="AC374" i="1" s="1"/>
  <c r="W373" i="1"/>
  <c r="AC373" i="1" s="1"/>
  <c r="W372" i="1"/>
  <c r="AC372" i="1" s="1"/>
  <c r="W371" i="1"/>
  <c r="AC371" i="1" s="1"/>
  <c r="W370" i="1"/>
  <c r="AC370" i="1" s="1"/>
  <c r="W369" i="1"/>
  <c r="AC369" i="1" s="1"/>
  <c r="W368" i="1"/>
  <c r="AC368" i="1" s="1"/>
  <c r="W367" i="1"/>
  <c r="AC367" i="1" s="1"/>
  <c r="W366" i="1"/>
  <c r="AC366" i="1" s="1"/>
  <c r="W365" i="1"/>
  <c r="AC365" i="1" s="1"/>
  <c r="W364" i="1"/>
  <c r="AC364" i="1" s="1"/>
  <c r="W363" i="1"/>
  <c r="AC363" i="1" s="1"/>
  <c r="W362" i="1"/>
  <c r="AC362" i="1" s="1"/>
  <c r="W361" i="1"/>
  <c r="AC361" i="1" s="1"/>
  <c r="W360" i="1"/>
  <c r="AC360" i="1" s="1"/>
  <c r="W359" i="1"/>
  <c r="AC359" i="1" s="1"/>
  <c r="W358" i="1"/>
  <c r="AC358" i="1" s="1"/>
  <c r="W357" i="1"/>
  <c r="AC357" i="1" s="1"/>
  <c r="W356" i="1"/>
  <c r="AC356" i="1" s="1"/>
  <c r="W355" i="1"/>
  <c r="AC355" i="1" s="1"/>
  <c r="W354" i="1"/>
  <c r="AC354" i="1" s="1"/>
  <c r="W353" i="1"/>
  <c r="AC353" i="1" s="1"/>
  <c r="W352" i="1"/>
  <c r="AC352" i="1" s="1"/>
  <c r="W351" i="1"/>
  <c r="AC351" i="1" s="1"/>
  <c r="W350" i="1"/>
  <c r="AC350" i="1" s="1"/>
  <c r="W349" i="1"/>
  <c r="AC349" i="1" s="1"/>
  <c r="W348" i="1"/>
  <c r="AC348" i="1" s="1"/>
  <c r="W347" i="1"/>
  <c r="AC347" i="1" s="1"/>
  <c r="W346" i="1"/>
  <c r="AC346" i="1" s="1"/>
  <c r="W345" i="1"/>
  <c r="AC345" i="1" s="1"/>
  <c r="W344" i="1"/>
  <c r="AC344" i="1" s="1"/>
  <c r="W343" i="1"/>
  <c r="AC343" i="1" s="1"/>
  <c r="W342" i="1"/>
  <c r="AC342" i="1" s="1"/>
  <c r="W341" i="1"/>
  <c r="AC341" i="1" s="1"/>
  <c r="W340" i="1"/>
  <c r="AC340" i="1" s="1"/>
  <c r="W339" i="1"/>
  <c r="AC339" i="1" s="1"/>
  <c r="W338" i="1"/>
  <c r="AC338" i="1" s="1"/>
  <c r="W337" i="1"/>
  <c r="AC337" i="1" s="1"/>
  <c r="W336" i="1"/>
  <c r="AC336" i="1" s="1"/>
  <c r="W335" i="1"/>
  <c r="AC335" i="1" s="1"/>
  <c r="W334" i="1"/>
  <c r="AC334" i="1" s="1"/>
  <c r="W333" i="1"/>
  <c r="AC333" i="1" s="1"/>
  <c r="W332" i="1"/>
  <c r="AC332" i="1" s="1"/>
  <c r="W331" i="1"/>
  <c r="AC331" i="1" s="1"/>
  <c r="W330" i="1"/>
  <c r="AC330" i="1" s="1"/>
  <c r="W329" i="1"/>
  <c r="AC329" i="1" s="1"/>
  <c r="W328" i="1"/>
  <c r="AC328" i="1" s="1"/>
  <c r="W327" i="1"/>
  <c r="AC327" i="1" s="1"/>
  <c r="W326" i="1"/>
  <c r="AC326" i="1" s="1"/>
  <c r="W325" i="1"/>
  <c r="AC325" i="1" s="1"/>
  <c r="W324" i="1"/>
  <c r="AC324" i="1" s="1"/>
  <c r="W323" i="1"/>
  <c r="AC323" i="1" s="1"/>
  <c r="W322" i="1"/>
  <c r="AC322" i="1" s="1"/>
  <c r="W321" i="1"/>
  <c r="AC321" i="1" s="1"/>
  <c r="W320" i="1"/>
  <c r="AC320" i="1" s="1"/>
  <c r="W319" i="1"/>
  <c r="AC319" i="1" s="1"/>
  <c r="W318" i="1"/>
  <c r="AC318" i="1" s="1"/>
  <c r="W317" i="1"/>
  <c r="AC317" i="1" s="1"/>
  <c r="W316" i="1"/>
  <c r="AC316" i="1" s="1"/>
  <c r="W315" i="1"/>
  <c r="AC315" i="1" s="1"/>
  <c r="W314" i="1"/>
  <c r="AC314" i="1" s="1"/>
  <c r="W313" i="1"/>
  <c r="AC313" i="1" s="1"/>
  <c r="W312" i="1"/>
  <c r="AC312" i="1" s="1"/>
  <c r="W311" i="1"/>
  <c r="AC311" i="1" s="1"/>
  <c r="W310" i="1"/>
  <c r="AC310" i="1" s="1"/>
  <c r="W309" i="1"/>
  <c r="AC309" i="1" s="1"/>
  <c r="W308" i="1"/>
  <c r="AC308" i="1" s="1"/>
  <c r="W307" i="1"/>
  <c r="AC307" i="1" s="1"/>
  <c r="W306" i="1"/>
  <c r="AC306" i="1" s="1"/>
  <c r="W305" i="1"/>
  <c r="AC305" i="1" s="1"/>
  <c r="W304" i="1"/>
  <c r="AC304" i="1" s="1"/>
  <c r="W303" i="1"/>
  <c r="AC303" i="1" s="1"/>
  <c r="W302" i="1"/>
  <c r="AC302" i="1" s="1"/>
  <c r="W301" i="1"/>
  <c r="AC301" i="1" s="1"/>
  <c r="W300" i="1"/>
  <c r="AC300" i="1" s="1"/>
  <c r="W299" i="1"/>
  <c r="AC299" i="1" s="1"/>
  <c r="W298" i="1"/>
  <c r="AC298" i="1" s="1"/>
  <c r="W297" i="1"/>
  <c r="AC297" i="1" s="1"/>
  <c r="W296" i="1"/>
  <c r="AC296" i="1" s="1"/>
  <c r="W295" i="1"/>
  <c r="AC295" i="1" s="1"/>
  <c r="W294" i="1"/>
  <c r="AC294" i="1" s="1"/>
  <c r="W293" i="1"/>
  <c r="AC293" i="1" s="1"/>
  <c r="W292" i="1"/>
  <c r="AC292" i="1" s="1"/>
  <c r="W291" i="1"/>
  <c r="AC291" i="1" s="1"/>
  <c r="W290" i="1"/>
  <c r="AC290" i="1" s="1"/>
  <c r="W289" i="1"/>
  <c r="AC289" i="1" s="1"/>
  <c r="W288" i="1"/>
  <c r="AC288" i="1" s="1"/>
  <c r="W287" i="1"/>
  <c r="AC287" i="1" s="1"/>
  <c r="W286" i="1"/>
  <c r="AC286" i="1" s="1"/>
  <c r="W285" i="1"/>
  <c r="AC285" i="1" s="1"/>
  <c r="W284" i="1"/>
  <c r="AC284" i="1" s="1"/>
  <c r="W283" i="1"/>
  <c r="AC283" i="1" s="1"/>
  <c r="W282" i="1"/>
  <c r="AC282" i="1" s="1"/>
  <c r="W281" i="1"/>
  <c r="AC281" i="1" s="1"/>
  <c r="W280" i="1"/>
  <c r="AC280" i="1" s="1"/>
  <c r="W279" i="1"/>
  <c r="AC279" i="1" s="1"/>
  <c r="W278" i="1"/>
  <c r="AC278" i="1" s="1"/>
  <c r="W277" i="1"/>
  <c r="AC277" i="1" s="1"/>
  <c r="W276" i="1"/>
  <c r="AC276" i="1" s="1"/>
  <c r="W275" i="1"/>
  <c r="AC275" i="1" s="1"/>
  <c r="W274" i="1"/>
  <c r="AC274" i="1" s="1"/>
  <c r="W273" i="1"/>
  <c r="AC273" i="1" s="1"/>
  <c r="W272" i="1"/>
  <c r="AC272" i="1" s="1"/>
  <c r="W271" i="1"/>
  <c r="AC271" i="1" s="1"/>
  <c r="W270" i="1"/>
  <c r="AC270" i="1" s="1"/>
  <c r="W269" i="1"/>
  <c r="AC269" i="1" s="1"/>
  <c r="W268" i="1"/>
  <c r="AC268" i="1" s="1"/>
  <c r="W267" i="1"/>
  <c r="AC267" i="1" s="1"/>
  <c r="W266" i="1"/>
  <c r="AC266" i="1" s="1"/>
  <c r="W265" i="1"/>
  <c r="AC265" i="1" s="1"/>
  <c r="W264" i="1"/>
  <c r="AC264" i="1" s="1"/>
  <c r="W263" i="1"/>
  <c r="AC263" i="1" s="1"/>
  <c r="W262" i="1"/>
  <c r="AC262" i="1" s="1"/>
  <c r="W261" i="1"/>
  <c r="AC261" i="1" s="1"/>
  <c r="W260" i="1"/>
  <c r="AC260" i="1" s="1"/>
  <c r="W259" i="1"/>
  <c r="AC259" i="1" s="1"/>
  <c r="W258" i="1"/>
  <c r="AC258" i="1" s="1"/>
  <c r="W257" i="1"/>
  <c r="AC257" i="1" s="1"/>
  <c r="W256" i="1"/>
  <c r="AC256" i="1" s="1"/>
  <c r="W255" i="1"/>
  <c r="AC255" i="1" s="1"/>
  <c r="W254" i="1"/>
  <c r="AC254" i="1" s="1"/>
  <c r="W253" i="1"/>
  <c r="AC253" i="1" s="1"/>
  <c r="W252" i="1"/>
  <c r="AC252" i="1" s="1"/>
  <c r="W251" i="1"/>
  <c r="AC251" i="1" s="1"/>
  <c r="W250" i="1"/>
  <c r="AC250" i="1" s="1"/>
  <c r="W249" i="1"/>
  <c r="AC249" i="1" s="1"/>
  <c r="W248" i="1"/>
  <c r="AC248" i="1" s="1"/>
  <c r="W247" i="1"/>
  <c r="AC247" i="1" s="1"/>
  <c r="W246" i="1"/>
  <c r="AC246" i="1" s="1"/>
  <c r="W245" i="1"/>
  <c r="AC245" i="1" s="1"/>
  <c r="W244" i="1"/>
  <c r="AC244" i="1" s="1"/>
  <c r="W243" i="1"/>
  <c r="AC243" i="1" s="1"/>
  <c r="W242" i="1"/>
  <c r="AC242" i="1" s="1"/>
  <c r="W241" i="1"/>
  <c r="AC241" i="1" s="1"/>
  <c r="W240" i="1"/>
  <c r="AC240" i="1" s="1"/>
  <c r="W239" i="1"/>
  <c r="AC239" i="1" s="1"/>
  <c r="W238" i="1"/>
  <c r="AC238" i="1" s="1"/>
  <c r="W237" i="1"/>
  <c r="AC237" i="1" s="1"/>
  <c r="W236" i="1"/>
  <c r="AC236" i="1" s="1"/>
  <c r="W235" i="1"/>
  <c r="AC235" i="1" s="1"/>
  <c r="W234" i="1"/>
  <c r="AC234" i="1" s="1"/>
  <c r="W233" i="1"/>
  <c r="AC233" i="1" s="1"/>
  <c r="W232" i="1"/>
  <c r="AC232" i="1" s="1"/>
  <c r="W231" i="1"/>
  <c r="AC231" i="1" s="1"/>
  <c r="W230" i="1"/>
  <c r="AC230" i="1" s="1"/>
  <c r="W229" i="1"/>
  <c r="AC229" i="1" s="1"/>
  <c r="W228" i="1"/>
  <c r="AC228" i="1" s="1"/>
  <c r="W227" i="1"/>
  <c r="AC227" i="1" s="1"/>
  <c r="W226" i="1"/>
  <c r="AC226" i="1" s="1"/>
  <c r="W225" i="1"/>
  <c r="AC225" i="1" s="1"/>
  <c r="W224" i="1"/>
  <c r="AC224" i="1" s="1"/>
  <c r="W223" i="1"/>
  <c r="AC223" i="1" s="1"/>
  <c r="W222" i="1"/>
  <c r="AC222" i="1" s="1"/>
  <c r="W221" i="1"/>
  <c r="AC221" i="1" s="1"/>
  <c r="W220" i="1"/>
  <c r="AC220" i="1" s="1"/>
  <c r="W219" i="1"/>
  <c r="AC219" i="1" s="1"/>
  <c r="W218" i="1"/>
  <c r="AC218" i="1" s="1"/>
  <c r="W217" i="1"/>
  <c r="AC217" i="1" s="1"/>
  <c r="W216" i="1"/>
  <c r="AC216" i="1" s="1"/>
  <c r="W215" i="1"/>
  <c r="AC215" i="1" s="1"/>
  <c r="W214" i="1"/>
  <c r="AC214" i="1" s="1"/>
  <c r="W213" i="1"/>
  <c r="AC213" i="1" s="1"/>
  <c r="W212" i="1"/>
  <c r="AC212" i="1" s="1"/>
  <c r="W211" i="1"/>
  <c r="AC211" i="1" s="1"/>
  <c r="W210" i="1"/>
  <c r="AC210" i="1" s="1"/>
  <c r="W209" i="1"/>
  <c r="AC209" i="1" s="1"/>
  <c r="W208" i="1"/>
  <c r="AC208" i="1" s="1"/>
  <c r="W207" i="1"/>
  <c r="AC207" i="1" s="1"/>
  <c r="W206" i="1"/>
  <c r="AC206" i="1" s="1"/>
  <c r="W205" i="1"/>
  <c r="AC205" i="1" s="1"/>
  <c r="W204" i="1"/>
  <c r="AC204" i="1" s="1"/>
  <c r="W203" i="1"/>
  <c r="AC203" i="1" s="1"/>
  <c r="W202" i="1"/>
  <c r="AC202" i="1" s="1"/>
  <c r="W201" i="1"/>
  <c r="AC201" i="1" s="1"/>
  <c r="W200" i="1"/>
  <c r="AC200" i="1" s="1"/>
  <c r="W199" i="1"/>
  <c r="AC199" i="1" s="1"/>
  <c r="W198" i="1"/>
  <c r="AC198" i="1" s="1"/>
  <c r="W197" i="1"/>
  <c r="AC197" i="1" s="1"/>
  <c r="W196" i="1"/>
  <c r="AC196" i="1" s="1"/>
  <c r="W195" i="1"/>
  <c r="AC195" i="1" s="1"/>
  <c r="W194" i="1"/>
  <c r="AC194" i="1" s="1"/>
  <c r="W193" i="1"/>
  <c r="AC193" i="1" s="1"/>
  <c r="W192" i="1"/>
  <c r="AC192" i="1" s="1"/>
  <c r="W191" i="1"/>
  <c r="AC191" i="1" s="1"/>
  <c r="W190" i="1"/>
  <c r="AC190" i="1" s="1"/>
  <c r="W189" i="1"/>
  <c r="AC189" i="1" s="1"/>
  <c r="W188" i="1"/>
  <c r="AC188" i="1" s="1"/>
  <c r="W187" i="1"/>
  <c r="AC187" i="1" s="1"/>
  <c r="W186" i="1"/>
  <c r="AC186" i="1" s="1"/>
  <c r="W185" i="1"/>
  <c r="AC185" i="1" s="1"/>
  <c r="W184" i="1"/>
  <c r="AC184" i="1" s="1"/>
  <c r="W183" i="1"/>
  <c r="AC183" i="1" s="1"/>
  <c r="W182" i="1"/>
  <c r="AC182" i="1" s="1"/>
  <c r="W181" i="1"/>
  <c r="AC181" i="1" s="1"/>
  <c r="W180" i="1"/>
  <c r="AC180" i="1" s="1"/>
  <c r="W179" i="1"/>
  <c r="AC179" i="1" s="1"/>
  <c r="W178" i="1"/>
  <c r="AC178" i="1" s="1"/>
  <c r="W177" i="1"/>
  <c r="AC177" i="1" s="1"/>
  <c r="W176" i="1"/>
  <c r="AC176" i="1" s="1"/>
  <c r="W175" i="1"/>
  <c r="AC175" i="1" s="1"/>
  <c r="W174" i="1"/>
  <c r="AC174" i="1" s="1"/>
  <c r="W173" i="1"/>
  <c r="AC173" i="1" s="1"/>
  <c r="W172" i="1"/>
  <c r="AC172" i="1" s="1"/>
  <c r="W171" i="1"/>
  <c r="AC171" i="1" s="1"/>
  <c r="W170" i="1"/>
  <c r="AC170" i="1" s="1"/>
  <c r="W169" i="1"/>
  <c r="AC169" i="1" s="1"/>
  <c r="W168" i="1"/>
  <c r="AC168" i="1" s="1"/>
  <c r="W167" i="1"/>
  <c r="AC167" i="1" s="1"/>
  <c r="W166" i="1"/>
  <c r="AC166" i="1" s="1"/>
  <c r="W165" i="1"/>
  <c r="AC165" i="1" s="1"/>
  <c r="W164" i="1"/>
  <c r="AC164" i="1" s="1"/>
  <c r="W163" i="1"/>
  <c r="AC163" i="1" s="1"/>
  <c r="W162" i="1"/>
  <c r="AC162" i="1" s="1"/>
  <c r="W161" i="1"/>
  <c r="AC161" i="1" s="1"/>
  <c r="W160" i="1"/>
  <c r="AC160" i="1" s="1"/>
  <c r="W159" i="1"/>
  <c r="AC159" i="1" s="1"/>
  <c r="W158" i="1"/>
  <c r="AC158" i="1" s="1"/>
  <c r="W157" i="1"/>
  <c r="AC157" i="1" s="1"/>
  <c r="W156" i="1"/>
  <c r="AC156" i="1" s="1"/>
  <c r="W155" i="1"/>
  <c r="AC155" i="1" s="1"/>
  <c r="W154" i="1"/>
  <c r="AC154" i="1" s="1"/>
  <c r="W153" i="1"/>
  <c r="AC153" i="1" s="1"/>
  <c r="W152" i="1"/>
  <c r="AC152" i="1" s="1"/>
  <c r="W151" i="1"/>
  <c r="AC151" i="1" s="1"/>
  <c r="W150" i="1"/>
  <c r="AC150" i="1" s="1"/>
  <c r="W149" i="1"/>
  <c r="AC149" i="1" s="1"/>
  <c r="W148" i="1"/>
  <c r="AC148" i="1" s="1"/>
  <c r="W147" i="1"/>
  <c r="AC147" i="1" s="1"/>
  <c r="W146" i="1"/>
  <c r="AC146" i="1" s="1"/>
  <c r="W145" i="1"/>
  <c r="AC145" i="1" s="1"/>
  <c r="W144" i="1"/>
  <c r="AC144" i="1" s="1"/>
  <c r="W143" i="1"/>
  <c r="AC143" i="1" s="1"/>
  <c r="W142" i="1"/>
  <c r="AC142" i="1" s="1"/>
  <c r="W141" i="1"/>
  <c r="AC141" i="1" s="1"/>
  <c r="W140" i="1"/>
  <c r="AC140" i="1" s="1"/>
  <c r="W139" i="1"/>
  <c r="AC139" i="1" s="1"/>
  <c r="W138" i="1"/>
  <c r="AC138" i="1" s="1"/>
  <c r="W137" i="1"/>
  <c r="AC137" i="1" s="1"/>
  <c r="W136" i="1"/>
  <c r="AC136" i="1" s="1"/>
  <c r="W135" i="1"/>
  <c r="AC135" i="1" s="1"/>
  <c r="W134" i="1"/>
  <c r="AC134" i="1" s="1"/>
  <c r="W133" i="1"/>
  <c r="AC133" i="1" s="1"/>
  <c r="W132" i="1"/>
  <c r="AC132" i="1" s="1"/>
  <c r="W131" i="1"/>
  <c r="AC131" i="1" s="1"/>
  <c r="W130" i="1"/>
  <c r="AC130" i="1" s="1"/>
  <c r="W129" i="1"/>
  <c r="AC129" i="1" s="1"/>
  <c r="W128" i="1"/>
  <c r="AC128" i="1" s="1"/>
  <c r="W127" i="1"/>
  <c r="AC127" i="1" s="1"/>
  <c r="W126" i="1"/>
  <c r="AC126" i="1" s="1"/>
  <c r="W125" i="1"/>
  <c r="AC125" i="1" s="1"/>
  <c r="W124" i="1"/>
  <c r="AC124" i="1" s="1"/>
  <c r="W123" i="1"/>
  <c r="AC123" i="1" s="1"/>
  <c r="W122" i="1"/>
  <c r="AC122" i="1" s="1"/>
  <c r="W121" i="1"/>
  <c r="AC121" i="1" s="1"/>
  <c r="W120" i="1"/>
  <c r="AC120" i="1" s="1"/>
  <c r="W119" i="1"/>
  <c r="AC119" i="1" s="1"/>
  <c r="W118" i="1"/>
  <c r="AC118" i="1" s="1"/>
  <c r="W117" i="1"/>
  <c r="AC117" i="1" s="1"/>
  <c r="W116" i="1"/>
  <c r="AC116" i="1" s="1"/>
  <c r="W115" i="1"/>
  <c r="AC115" i="1" s="1"/>
  <c r="W114" i="1"/>
  <c r="AC114" i="1" s="1"/>
  <c r="W113" i="1"/>
  <c r="AC113" i="1" s="1"/>
  <c r="W112" i="1"/>
  <c r="AC112" i="1" s="1"/>
  <c r="W111" i="1"/>
  <c r="AC111" i="1" s="1"/>
  <c r="W110" i="1"/>
  <c r="AC110" i="1" s="1"/>
  <c r="W109" i="1"/>
  <c r="AC109" i="1" s="1"/>
  <c r="W108" i="1"/>
  <c r="AC108" i="1" s="1"/>
  <c r="W107" i="1"/>
  <c r="AC107" i="1" s="1"/>
  <c r="W106" i="1"/>
  <c r="AC106" i="1" s="1"/>
  <c r="W105" i="1"/>
  <c r="AC105" i="1" s="1"/>
  <c r="W104" i="1"/>
  <c r="AC104" i="1" s="1"/>
  <c r="W103" i="1"/>
  <c r="AC103" i="1" s="1"/>
  <c r="W102" i="1"/>
  <c r="AC102" i="1" s="1"/>
  <c r="W101" i="1"/>
  <c r="AC101" i="1" s="1"/>
  <c r="W100" i="1"/>
  <c r="AC100" i="1" s="1"/>
  <c r="W99" i="1"/>
  <c r="AC99" i="1" s="1"/>
  <c r="W98" i="1"/>
  <c r="AC98" i="1" s="1"/>
  <c r="W97" i="1"/>
  <c r="AC97" i="1" s="1"/>
  <c r="W96" i="1"/>
  <c r="AC96" i="1" s="1"/>
  <c r="W95" i="1"/>
  <c r="AC95" i="1" s="1"/>
  <c r="W94" i="1"/>
  <c r="AC94" i="1" s="1"/>
  <c r="W93" i="1"/>
  <c r="AC93" i="1" s="1"/>
  <c r="W92" i="1"/>
  <c r="AC92" i="1" s="1"/>
  <c r="W91" i="1"/>
  <c r="AC91" i="1" s="1"/>
  <c r="W90" i="1"/>
  <c r="AC90" i="1" s="1"/>
  <c r="W89" i="1"/>
  <c r="AC89" i="1" s="1"/>
  <c r="W88" i="1"/>
  <c r="AC88" i="1" s="1"/>
  <c r="W87" i="1"/>
  <c r="AC87" i="1" s="1"/>
  <c r="W86" i="1"/>
  <c r="AC86" i="1" s="1"/>
  <c r="W85" i="1"/>
  <c r="AC85" i="1" s="1"/>
  <c r="W84" i="1"/>
  <c r="AC84" i="1" s="1"/>
  <c r="W83" i="1"/>
  <c r="AC83" i="1" s="1"/>
  <c r="W82" i="1"/>
  <c r="AC82" i="1" s="1"/>
  <c r="W81" i="1"/>
  <c r="AC81" i="1" s="1"/>
  <c r="W80" i="1"/>
  <c r="AC80" i="1" s="1"/>
  <c r="W79" i="1"/>
  <c r="AC79" i="1" s="1"/>
  <c r="W78" i="1"/>
  <c r="AC78" i="1" s="1"/>
  <c r="W77" i="1"/>
  <c r="AC77" i="1" s="1"/>
  <c r="W76" i="1"/>
  <c r="AC76" i="1" s="1"/>
  <c r="W75" i="1"/>
  <c r="AC75" i="1" s="1"/>
  <c r="W74" i="1"/>
  <c r="AC74" i="1" s="1"/>
  <c r="W73" i="1"/>
  <c r="AC73" i="1" s="1"/>
  <c r="W72" i="1"/>
  <c r="AC72" i="1" s="1"/>
  <c r="W71" i="1"/>
  <c r="AC71" i="1" s="1"/>
  <c r="W70" i="1"/>
  <c r="AC70" i="1" s="1"/>
  <c r="W69" i="1"/>
  <c r="AC69" i="1" s="1"/>
  <c r="W68" i="1"/>
  <c r="AC68" i="1" s="1"/>
  <c r="W67" i="1"/>
  <c r="AC67" i="1" s="1"/>
  <c r="W66" i="1"/>
  <c r="AC66" i="1" s="1"/>
  <c r="W65" i="1"/>
  <c r="AC65" i="1" s="1"/>
  <c r="W64" i="1"/>
  <c r="AC64" i="1" s="1"/>
  <c r="W63" i="1"/>
  <c r="AC63" i="1" s="1"/>
  <c r="W62" i="1"/>
  <c r="AC62" i="1" s="1"/>
  <c r="W61" i="1"/>
  <c r="AC61" i="1" s="1"/>
  <c r="W60" i="1"/>
  <c r="AC60" i="1" s="1"/>
  <c r="W59" i="1"/>
  <c r="AC59" i="1" s="1"/>
  <c r="W58" i="1"/>
  <c r="AC58" i="1" s="1"/>
  <c r="W57" i="1"/>
  <c r="AC57" i="1" s="1"/>
  <c r="W56" i="1"/>
  <c r="AC56" i="1" s="1"/>
  <c r="W55" i="1"/>
  <c r="AC55" i="1" s="1"/>
  <c r="W54" i="1"/>
  <c r="AC54" i="1" s="1"/>
  <c r="W53" i="1"/>
  <c r="AC53" i="1" s="1"/>
  <c r="W52" i="1"/>
  <c r="AC52" i="1" s="1"/>
  <c r="W51" i="1"/>
  <c r="AC51" i="1" s="1"/>
  <c r="W50" i="1"/>
  <c r="AC50" i="1" s="1"/>
  <c r="W49" i="1"/>
  <c r="AC49" i="1" s="1"/>
  <c r="W48" i="1"/>
  <c r="AC48" i="1" s="1"/>
  <c r="W47" i="1"/>
  <c r="AC47" i="1" s="1"/>
  <c r="W46" i="1"/>
  <c r="AC46" i="1" s="1"/>
  <c r="W45" i="1"/>
  <c r="AC45" i="1" s="1"/>
  <c r="W44" i="1"/>
  <c r="AC44" i="1" s="1"/>
  <c r="W43" i="1"/>
  <c r="AC43" i="1" s="1"/>
  <c r="W42" i="1"/>
  <c r="AC42" i="1" s="1"/>
  <c r="W41" i="1"/>
  <c r="AC41" i="1" s="1"/>
  <c r="W40" i="1"/>
  <c r="AC40" i="1" s="1"/>
  <c r="W39" i="1"/>
  <c r="AC39" i="1" s="1"/>
  <c r="W38" i="1"/>
  <c r="AC38" i="1" s="1"/>
  <c r="W37" i="1"/>
  <c r="AC37" i="1" s="1"/>
  <c r="W36" i="1"/>
  <c r="AC36" i="1" s="1"/>
  <c r="W35" i="1"/>
  <c r="AC35" i="1" s="1"/>
  <c r="W34" i="1"/>
  <c r="AC34" i="1" s="1"/>
  <c r="W33" i="1"/>
  <c r="AC33" i="1" s="1"/>
  <c r="W32" i="1"/>
  <c r="AC32" i="1" s="1"/>
  <c r="W31" i="1"/>
  <c r="AC31" i="1" s="1"/>
  <c r="W30" i="1"/>
  <c r="AC30" i="1" s="1"/>
  <c r="W29" i="1"/>
  <c r="AC29" i="1" s="1"/>
  <c r="W28" i="1"/>
  <c r="AC28" i="1" s="1"/>
  <c r="W27" i="1"/>
  <c r="AC27" i="1" s="1"/>
  <c r="W26" i="1"/>
  <c r="AC26" i="1" s="1"/>
  <c r="W25" i="1"/>
  <c r="AC25" i="1" s="1"/>
  <c r="W24" i="1"/>
  <c r="AC24" i="1" s="1"/>
  <c r="W23" i="1"/>
  <c r="AC23" i="1" s="1"/>
  <c r="W22" i="1"/>
  <c r="AC22" i="1" s="1"/>
  <c r="W21" i="1"/>
  <c r="AC21" i="1" s="1"/>
  <c r="W20" i="1"/>
  <c r="AC20" i="1" s="1"/>
  <c r="W19" i="1"/>
  <c r="AC19" i="1" s="1"/>
  <c r="W18" i="1"/>
  <c r="AC18" i="1" s="1"/>
  <c r="W17" i="1"/>
  <c r="AC17" i="1" s="1"/>
  <c r="W16" i="1"/>
  <c r="AC16" i="1" s="1"/>
  <c r="W15" i="1"/>
  <c r="AC15" i="1" s="1"/>
  <c r="W14" i="1"/>
  <c r="AC14" i="1" s="1"/>
  <c r="W13" i="1"/>
  <c r="AC13" i="1" s="1"/>
  <c r="W12" i="1"/>
  <c r="AC12" i="1" s="1"/>
  <c r="W11" i="1"/>
  <c r="AC11" i="1" s="1"/>
  <c r="V622" i="1"/>
  <c r="AA622" i="1" s="1"/>
  <c r="AB622" i="1" s="1"/>
  <c r="V621" i="1"/>
  <c r="V620" i="1"/>
  <c r="AA620" i="1" s="1"/>
  <c r="AB620" i="1" s="1"/>
  <c r="V619" i="1"/>
  <c r="V618" i="1"/>
  <c r="AA618" i="1" s="1"/>
  <c r="AB618" i="1" s="1"/>
  <c r="V617" i="1"/>
  <c r="V616" i="1"/>
  <c r="AA616" i="1" s="1"/>
  <c r="AB616" i="1" s="1"/>
  <c r="V615" i="1"/>
  <c r="V614" i="1"/>
  <c r="AA614" i="1" s="1"/>
  <c r="AB614" i="1" s="1"/>
  <c r="V613" i="1"/>
  <c r="V612" i="1"/>
  <c r="AA612" i="1" s="1"/>
  <c r="AB612" i="1" s="1"/>
  <c r="V611" i="1"/>
  <c r="V610" i="1"/>
  <c r="AA610" i="1" s="1"/>
  <c r="AB610" i="1" s="1"/>
  <c r="V609" i="1"/>
  <c r="V608" i="1"/>
  <c r="AA608" i="1" s="1"/>
  <c r="AB608" i="1" s="1"/>
  <c r="V607" i="1"/>
  <c r="V606" i="1"/>
  <c r="AA606" i="1" s="1"/>
  <c r="AB606" i="1" s="1"/>
  <c r="V605" i="1"/>
  <c r="V604" i="1"/>
  <c r="AA604" i="1" s="1"/>
  <c r="AB604" i="1" s="1"/>
  <c r="V603" i="1"/>
  <c r="V602" i="1"/>
  <c r="AA602" i="1" s="1"/>
  <c r="AB602" i="1" s="1"/>
  <c r="V601" i="1"/>
  <c r="V600" i="1"/>
  <c r="AA600" i="1" s="1"/>
  <c r="AB600" i="1" s="1"/>
  <c r="V599" i="1"/>
  <c r="V598" i="1"/>
  <c r="AA598" i="1" s="1"/>
  <c r="AB598" i="1" s="1"/>
  <c r="V597" i="1"/>
  <c r="V596" i="1"/>
  <c r="AA596" i="1" s="1"/>
  <c r="AB596" i="1" s="1"/>
  <c r="V595" i="1"/>
  <c r="V594" i="1"/>
  <c r="AA594" i="1" s="1"/>
  <c r="AB594" i="1" s="1"/>
  <c r="V593" i="1"/>
  <c r="V592" i="1"/>
  <c r="AA592" i="1" s="1"/>
  <c r="AB592" i="1" s="1"/>
  <c r="V591" i="1"/>
  <c r="V590" i="1"/>
  <c r="AA590" i="1" s="1"/>
  <c r="AB590" i="1" s="1"/>
  <c r="V589" i="1"/>
  <c r="V588" i="1"/>
  <c r="AA588" i="1" s="1"/>
  <c r="AB588" i="1" s="1"/>
  <c r="V587" i="1"/>
  <c r="V586" i="1"/>
  <c r="AA586" i="1" s="1"/>
  <c r="AB586" i="1" s="1"/>
  <c r="V585" i="1"/>
  <c r="V584" i="1"/>
  <c r="AA584" i="1" s="1"/>
  <c r="AB584" i="1" s="1"/>
  <c r="V583" i="1"/>
  <c r="V582" i="1"/>
  <c r="AA582" i="1" s="1"/>
  <c r="AB582" i="1" s="1"/>
  <c r="V581" i="1"/>
  <c r="V580" i="1"/>
  <c r="AA580" i="1" s="1"/>
  <c r="AB580" i="1" s="1"/>
  <c r="V579" i="1"/>
  <c r="V578" i="1"/>
  <c r="AA578" i="1" s="1"/>
  <c r="AB578" i="1" s="1"/>
  <c r="V577" i="1"/>
  <c r="V576" i="1"/>
  <c r="AA576" i="1" s="1"/>
  <c r="AB576" i="1" s="1"/>
  <c r="V575" i="1"/>
  <c r="V574" i="1"/>
  <c r="AA574" i="1" s="1"/>
  <c r="AB574" i="1" s="1"/>
  <c r="V573" i="1"/>
  <c r="V572" i="1"/>
  <c r="AA572" i="1" s="1"/>
  <c r="AB572" i="1" s="1"/>
  <c r="V571" i="1"/>
  <c r="V570" i="1"/>
  <c r="AA570" i="1" s="1"/>
  <c r="AB570" i="1" s="1"/>
  <c r="V569" i="1"/>
  <c r="V568" i="1"/>
  <c r="AA568" i="1" s="1"/>
  <c r="AB568" i="1" s="1"/>
  <c r="V567" i="1"/>
  <c r="V566" i="1"/>
  <c r="AA566" i="1" s="1"/>
  <c r="AB566" i="1" s="1"/>
  <c r="V565" i="1"/>
  <c r="V564" i="1"/>
  <c r="AA564" i="1" s="1"/>
  <c r="AB564" i="1" s="1"/>
  <c r="V563" i="1"/>
  <c r="V562" i="1"/>
  <c r="AA562" i="1" s="1"/>
  <c r="AB562" i="1" s="1"/>
  <c r="V561" i="1"/>
  <c r="V560" i="1"/>
  <c r="AA560" i="1" s="1"/>
  <c r="AB560" i="1" s="1"/>
  <c r="V559" i="1"/>
  <c r="V558" i="1"/>
  <c r="AA558" i="1" s="1"/>
  <c r="AB558" i="1" s="1"/>
  <c r="V557" i="1"/>
  <c r="V556" i="1"/>
  <c r="AA556" i="1" s="1"/>
  <c r="AB556" i="1" s="1"/>
  <c r="V555" i="1"/>
  <c r="V554" i="1"/>
  <c r="AA554" i="1" s="1"/>
  <c r="AB554" i="1" s="1"/>
  <c r="V553" i="1"/>
  <c r="V552" i="1"/>
  <c r="AA552" i="1" s="1"/>
  <c r="AB552" i="1" s="1"/>
  <c r="V551" i="1"/>
  <c r="V550" i="1"/>
  <c r="AA550" i="1" s="1"/>
  <c r="AB550" i="1" s="1"/>
  <c r="V549" i="1"/>
  <c r="V548" i="1"/>
  <c r="AA548" i="1" s="1"/>
  <c r="AB548" i="1" s="1"/>
  <c r="V547" i="1"/>
  <c r="V546" i="1"/>
  <c r="AA546" i="1" s="1"/>
  <c r="AB546" i="1" s="1"/>
  <c r="V545" i="1"/>
  <c r="V544" i="1"/>
  <c r="AA544" i="1" s="1"/>
  <c r="AB544" i="1" s="1"/>
  <c r="V543" i="1"/>
  <c r="V542" i="1"/>
  <c r="AA542" i="1" s="1"/>
  <c r="AB542" i="1" s="1"/>
  <c r="V541" i="1"/>
  <c r="V540" i="1"/>
  <c r="AA540" i="1" s="1"/>
  <c r="AB540" i="1" s="1"/>
  <c r="V539" i="1"/>
  <c r="V538" i="1"/>
  <c r="AA538" i="1" s="1"/>
  <c r="AB538" i="1" s="1"/>
  <c r="V537" i="1"/>
  <c r="V536" i="1"/>
  <c r="AA536" i="1" s="1"/>
  <c r="AB536" i="1" s="1"/>
  <c r="V535" i="1"/>
  <c r="V534" i="1"/>
  <c r="AA534" i="1" s="1"/>
  <c r="AB534" i="1" s="1"/>
  <c r="V533" i="1"/>
  <c r="V532" i="1"/>
  <c r="AA532" i="1" s="1"/>
  <c r="AB532" i="1" s="1"/>
  <c r="V531" i="1"/>
  <c r="V530" i="1"/>
  <c r="AA530" i="1" s="1"/>
  <c r="AB530" i="1" s="1"/>
  <c r="V529" i="1"/>
  <c r="V528" i="1"/>
  <c r="AA528" i="1" s="1"/>
  <c r="AB528" i="1" s="1"/>
  <c r="V527" i="1"/>
  <c r="V526" i="1"/>
  <c r="AA526" i="1" s="1"/>
  <c r="AB526" i="1" s="1"/>
  <c r="V525" i="1"/>
  <c r="V524" i="1"/>
  <c r="AA524" i="1" s="1"/>
  <c r="AB524" i="1" s="1"/>
  <c r="V523" i="1"/>
  <c r="V522" i="1"/>
  <c r="AA522" i="1" s="1"/>
  <c r="AB522" i="1" s="1"/>
  <c r="V521" i="1"/>
  <c r="V520" i="1"/>
  <c r="AA520" i="1" s="1"/>
  <c r="AB520" i="1" s="1"/>
  <c r="V519" i="1"/>
  <c r="V518" i="1"/>
  <c r="AA518" i="1" s="1"/>
  <c r="AB518" i="1" s="1"/>
  <c r="V517" i="1"/>
  <c r="V516" i="1"/>
  <c r="AA516" i="1" s="1"/>
  <c r="AB516" i="1" s="1"/>
  <c r="V515" i="1"/>
  <c r="V514" i="1"/>
  <c r="AA514" i="1" s="1"/>
  <c r="AB514" i="1" s="1"/>
  <c r="V513" i="1"/>
  <c r="V512" i="1"/>
  <c r="AA512" i="1" s="1"/>
  <c r="AB512" i="1" s="1"/>
  <c r="V511" i="1"/>
  <c r="V510" i="1"/>
  <c r="AA510" i="1" s="1"/>
  <c r="AB510" i="1" s="1"/>
  <c r="V509" i="1"/>
  <c r="V508" i="1"/>
  <c r="AA508" i="1" s="1"/>
  <c r="AB508" i="1" s="1"/>
  <c r="V507" i="1"/>
  <c r="V506" i="1"/>
  <c r="AA506" i="1" s="1"/>
  <c r="AB506" i="1" s="1"/>
  <c r="V505" i="1"/>
  <c r="V504" i="1"/>
  <c r="AA504" i="1" s="1"/>
  <c r="AB504" i="1" s="1"/>
  <c r="V503" i="1"/>
  <c r="V502" i="1"/>
  <c r="AA502" i="1" s="1"/>
  <c r="AB502" i="1" s="1"/>
  <c r="V501" i="1"/>
  <c r="V500" i="1"/>
  <c r="AA500" i="1" s="1"/>
  <c r="AB500" i="1" s="1"/>
  <c r="V499" i="1"/>
  <c r="V498" i="1"/>
  <c r="AA498" i="1" s="1"/>
  <c r="AB498" i="1" s="1"/>
  <c r="V497" i="1"/>
  <c r="V496" i="1"/>
  <c r="AA496" i="1" s="1"/>
  <c r="AB496" i="1" s="1"/>
  <c r="V495" i="1"/>
  <c r="V494" i="1"/>
  <c r="AA494" i="1" s="1"/>
  <c r="AB494" i="1" s="1"/>
  <c r="V493" i="1"/>
  <c r="V492" i="1"/>
  <c r="AA492" i="1" s="1"/>
  <c r="AB492" i="1" s="1"/>
  <c r="V491" i="1"/>
  <c r="V490" i="1"/>
  <c r="AA490" i="1" s="1"/>
  <c r="AB490" i="1" s="1"/>
  <c r="V489" i="1"/>
  <c r="V488" i="1"/>
  <c r="AA488" i="1" s="1"/>
  <c r="AB488" i="1" s="1"/>
  <c r="V487" i="1"/>
  <c r="V486" i="1"/>
  <c r="AA486" i="1" s="1"/>
  <c r="AB486" i="1" s="1"/>
  <c r="V485" i="1"/>
  <c r="V484" i="1"/>
  <c r="AA484" i="1" s="1"/>
  <c r="AB484" i="1" s="1"/>
  <c r="V483" i="1"/>
  <c r="V482" i="1"/>
  <c r="AA482" i="1" s="1"/>
  <c r="AB482" i="1" s="1"/>
  <c r="V481" i="1"/>
  <c r="V480" i="1"/>
  <c r="AA480" i="1" s="1"/>
  <c r="AB480" i="1" s="1"/>
  <c r="V479" i="1"/>
  <c r="V478" i="1"/>
  <c r="AA478" i="1" s="1"/>
  <c r="AB478" i="1" s="1"/>
  <c r="V477" i="1"/>
  <c r="V476" i="1"/>
  <c r="AA476" i="1" s="1"/>
  <c r="AB476" i="1" s="1"/>
  <c r="V475" i="1"/>
  <c r="V474" i="1"/>
  <c r="AA474" i="1" s="1"/>
  <c r="AB474" i="1" s="1"/>
  <c r="V473" i="1"/>
  <c r="V472" i="1"/>
  <c r="AA472" i="1" s="1"/>
  <c r="AB472" i="1" s="1"/>
  <c r="V471" i="1"/>
  <c r="V470" i="1"/>
  <c r="AA470" i="1" s="1"/>
  <c r="AB470" i="1" s="1"/>
  <c r="V469" i="1"/>
  <c r="V468" i="1"/>
  <c r="AA468" i="1" s="1"/>
  <c r="AB468" i="1" s="1"/>
  <c r="V467" i="1"/>
  <c r="V466" i="1"/>
  <c r="AA466" i="1" s="1"/>
  <c r="AB466" i="1" s="1"/>
  <c r="V465" i="1"/>
  <c r="V464" i="1"/>
  <c r="AA464" i="1" s="1"/>
  <c r="AB464" i="1" s="1"/>
  <c r="V463" i="1"/>
  <c r="V462" i="1"/>
  <c r="AA462" i="1" s="1"/>
  <c r="AB462" i="1" s="1"/>
  <c r="V461" i="1"/>
  <c r="V460" i="1"/>
  <c r="AA460" i="1" s="1"/>
  <c r="AB460" i="1" s="1"/>
  <c r="V459" i="1"/>
  <c r="V458" i="1"/>
  <c r="AA458" i="1" s="1"/>
  <c r="AB458" i="1" s="1"/>
  <c r="V457" i="1"/>
  <c r="V456" i="1"/>
  <c r="AA456" i="1" s="1"/>
  <c r="AB456" i="1" s="1"/>
  <c r="V455" i="1"/>
  <c r="V454" i="1"/>
  <c r="AA454" i="1" s="1"/>
  <c r="AB454" i="1" s="1"/>
  <c r="V453" i="1"/>
  <c r="V452" i="1"/>
  <c r="AA452" i="1" s="1"/>
  <c r="AB452" i="1" s="1"/>
  <c r="V451" i="1"/>
  <c r="V450" i="1"/>
  <c r="AA450" i="1" s="1"/>
  <c r="AB450" i="1" s="1"/>
  <c r="V449" i="1"/>
  <c r="V448" i="1"/>
  <c r="AA448" i="1" s="1"/>
  <c r="AB448" i="1" s="1"/>
  <c r="V447" i="1"/>
  <c r="V446" i="1"/>
  <c r="AA446" i="1" s="1"/>
  <c r="AB446" i="1" s="1"/>
  <c r="V445" i="1"/>
  <c r="V444" i="1"/>
  <c r="AA444" i="1" s="1"/>
  <c r="AB444" i="1" s="1"/>
  <c r="V443" i="1"/>
  <c r="V442" i="1"/>
  <c r="AA442" i="1" s="1"/>
  <c r="AB442" i="1" s="1"/>
  <c r="V441" i="1"/>
  <c r="V440" i="1"/>
  <c r="AA440" i="1" s="1"/>
  <c r="AB440" i="1" s="1"/>
  <c r="V439" i="1"/>
  <c r="V438" i="1"/>
  <c r="AA438" i="1" s="1"/>
  <c r="AB438" i="1" s="1"/>
  <c r="V437" i="1"/>
  <c r="V436" i="1"/>
  <c r="AA436" i="1" s="1"/>
  <c r="AB436" i="1" s="1"/>
  <c r="V435" i="1"/>
  <c r="V434" i="1"/>
  <c r="AA434" i="1" s="1"/>
  <c r="AB434" i="1" s="1"/>
  <c r="V433" i="1"/>
  <c r="V432" i="1"/>
  <c r="AA432" i="1" s="1"/>
  <c r="AB432" i="1" s="1"/>
  <c r="V431" i="1"/>
  <c r="V430" i="1"/>
  <c r="AA430" i="1" s="1"/>
  <c r="AB430" i="1" s="1"/>
  <c r="V429" i="1"/>
  <c r="V428" i="1"/>
  <c r="AA428" i="1" s="1"/>
  <c r="AB428" i="1" s="1"/>
  <c r="V427" i="1"/>
  <c r="V426" i="1"/>
  <c r="AA426" i="1" s="1"/>
  <c r="AB426" i="1" s="1"/>
  <c r="V425" i="1"/>
  <c r="V424" i="1"/>
  <c r="AA424" i="1" s="1"/>
  <c r="AB424" i="1" s="1"/>
  <c r="V423" i="1"/>
  <c r="V422" i="1"/>
  <c r="AA422" i="1" s="1"/>
  <c r="AB422" i="1" s="1"/>
  <c r="V421" i="1"/>
  <c r="V420" i="1"/>
  <c r="AA420" i="1" s="1"/>
  <c r="AB420" i="1" s="1"/>
  <c r="V419" i="1"/>
  <c r="V418" i="1"/>
  <c r="AA418" i="1" s="1"/>
  <c r="AB418" i="1" s="1"/>
  <c r="V417" i="1"/>
  <c r="V416" i="1"/>
  <c r="AA416" i="1" s="1"/>
  <c r="AB416" i="1" s="1"/>
  <c r="V415" i="1"/>
  <c r="V414" i="1"/>
  <c r="AA414" i="1" s="1"/>
  <c r="AB414" i="1" s="1"/>
  <c r="V413" i="1"/>
  <c r="V412" i="1"/>
  <c r="AA412" i="1" s="1"/>
  <c r="AB412" i="1" s="1"/>
  <c r="V411" i="1"/>
  <c r="V410" i="1"/>
  <c r="AA410" i="1" s="1"/>
  <c r="AB410" i="1" s="1"/>
  <c r="V409" i="1"/>
  <c r="V408" i="1"/>
  <c r="AA408" i="1" s="1"/>
  <c r="AB408" i="1" s="1"/>
  <c r="V407" i="1"/>
  <c r="V406" i="1"/>
  <c r="AA406" i="1" s="1"/>
  <c r="AB406" i="1" s="1"/>
  <c r="V405" i="1"/>
  <c r="V404" i="1"/>
  <c r="AA404" i="1" s="1"/>
  <c r="AB404" i="1" s="1"/>
  <c r="V403" i="1"/>
  <c r="V402" i="1"/>
  <c r="AA402" i="1" s="1"/>
  <c r="AB402" i="1" s="1"/>
  <c r="V401" i="1"/>
  <c r="V400" i="1"/>
  <c r="AA400" i="1" s="1"/>
  <c r="AB400" i="1" s="1"/>
  <c r="V399" i="1"/>
  <c r="V398" i="1"/>
  <c r="AA398" i="1" s="1"/>
  <c r="AB398" i="1" s="1"/>
  <c r="V397" i="1"/>
  <c r="V396" i="1"/>
  <c r="AA396" i="1" s="1"/>
  <c r="AB396" i="1" s="1"/>
  <c r="V395" i="1"/>
  <c r="V394" i="1"/>
  <c r="AA394" i="1" s="1"/>
  <c r="AB394" i="1" s="1"/>
  <c r="V393" i="1"/>
  <c r="V392" i="1"/>
  <c r="AA392" i="1" s="1"/>
  <c r="AB392" i="1" s="1"/>
  <c r="V391" i="1"/>
  <c r="V390" i="1"/>
  <c r="AA390" i="1" s="1"/>
  <c r="AB390" i="1" s="1"/>
  <c r="V389" i="1"/>
  <c r="V388" i="1"/>
  <c r="AA388" i="1" s="1"/>
  <c r="AB388" i="1" s="1"/>
  <c r="V387" i="1"/>
  <c r="V386" i="1"/>
  <c r="AA386" i="1" s="1"/>
  <c r="AB386" i="1" s="1"/>
  <c r="V385" i="1"/>
  <c r="V384" i="1"/>
  <c r="AA384" i="1" s="1"/>
  <c r="AB384" i="1" s="1"/>
  <c r="V383" i="1"/>
  <c r="V382" i="1"/>
  <c r="AA382" i="1" s="1"/>
  <c r="AB382" i="1" s="1"/>
  <c r="V381" i="1"/>
  <c r="V380" i="1"/>
  <c r="AA380" i="1" s="1"/>
  <c r="AB380" i="1" s="1"/>
  <c r="V379" i="1"/>
  <c r="V378" i="1"/>
  <c r="AA378" i="1" s="1"/>
  <c r="AB378" i="1" s="1"/>
  <c r="V377" i="1"/>
  <c r="V376" i="1"/>
  <c r="AA376" i="1" s="1"/>
  <c r="AB376" i="1" s="1"/>
  <c r="V375" i="1"/>
  <c r="V374" i="1"/>
  <c r="AA374" i="1" s="1"/>
  <c r="AB374" i="1" s="1"/>
  <c r="V373" i="1"/>
  <c r="V372" i="1"/>
  <c r="AA372" i="1" s="1"/>
  <c r="AB372" i="1" s="1"/>
  <c r="V371" i="1"/>
  <c r="V370" i="1"/>
  <c r="AA370" i="1" s="1"/>
  <c r="AB370" i="1" s="1"/>
  <c r="V369" i="1"/>
  <c r="V368" i="1"/>
  <c r="AA368" i="1" s="1"/>
  <c r="AB368" i="1" s="1"/>
  <c r="V367" i="1"/>
  <c r="V366" i="1"/>
  <c r="AA366" i="1" s="1"/>
  <c r="AB366" i="1" s="1"/>
  <c r="V365" i="1"/>
  <c r="V364" i="1"/>
  <c r="AA364" i="1" s="1"/>
  <c r="AB364" i="1" s="1"/>
  <c r="V363" i="1"/>
  <c r="V362" i="1"/>
  <c r="AA362" i="1" s="1"/>
  <c r="AB362" i="1" s="1"/>
  <c r="V361" i="1"/>
  <c r="V360" i="1"/>
  <c r="AA360" i="1" s="1"/>
  <c r="AB360" i="1" s="1"/>
  <c r="V359" i="1"/>
  <c r="V358" i="1"/>
  <c r="AA358" i="1" s="1"/>
  <c r="AB358" i="1" s="1"/>
  <c r="V357" i="1"/>
  <c r="V356" i="1"/>
  <c r="AA356" i="1" s="1"/>
  <c r="AB356" i="1" s="1"/>
  <c r="V355" i="1"/>
  <c r="V354" i="1"/>
  <c r="AA354" i="1" s="1"/>
  <c r="AB354" i="1" s="1"/>
  <c r="V353" i="1"/>
  <c r="V352" i="1"/>
  <c r="AA352" i="1" s="1"/>
  <c r="AB352" i="1" s="1"/>
  <c r="V351" i="1"/>
  <c r="V350" i="1"/>
  <c r="AA350" i="1" s="1"/>
  <c r="AB350" i="1" s="1"/>
  <c r="V349" i="1"/>
  <c r="V348" i="1"/>
  <c r="AA348" i="1" s="1"/>
  <c r="AB348" i="1" s="1"/>
  <c r="V347" i="1"/>
  <c r="V346" i="1"/>
  <c r="AA346" i="1" s="1"/>
  <c r="AB346" i="1" s="1"/>
  <c r="V345" i="1"/>
  <c r="V344" i="1"/>
  <c r="AA344" i="1" s="1"/>
  <c r="AB344" i="1" s="1"/>
  <c r="V343" i="1"/>
  <c r="V342" i="1"/>
  <c r="AA342" i="1" s="1"/>
  <c r="AB342" i="1" s="1"/>
  <c r="V341" i="1"/>
  <c r="V340" i="1"/>
  <c r="AA340" i="1" s="1"/>
  <c r="AB340" i="1" s="1"/>
  <c r="V339" i="1"/>
  <c r="V338" i="1"/>
  <c r="AA338" i="1" s="1"/>
  <c r="AB338" i="1" s="1"/>
  <c r="V337" i="1"/>
  <c r="V336" i="1"/>
  <c r="AA336" i="1" s="1"/>
  <c r="AB336" i="1" s="1"/>
  <c r="V335" i="1"/>
  <c r="V334" i="1"/>
  <c r="AA334" i="1" s="1"/>
  <c r="AB334" i="1" s="1"/>
  <c r="V333" i="1"/>
  <c r="V332" i="1"/>
  <c r="AA332" i="1" s="1"/>
  <c r="AB332" i="1" s="1"/>
  <c r="V331" i="1"/>
  <c r="V330" i="1"/>
  <c r="AA330" i="1" s="1"/>
  <c r="AB330" i="1" s="1"/>
  <c r="V329" i="1"/>
  <c r="V328" i="1"/>
  <c r="AA328" i="1" s="1"/>
  <c r="AB328" i="1" s="1"/>
  <c r="V327" i="1"/>
  <c r="V326" i="1"/>
  <c r="AA326" i="1" s="1"/>
  <c r="AB326" i="1" s="1"/>
  <c r="V325" i="1"/>
  <c r="V324" i="1"/>
  <c r="AA324" i="1" s="1"/>
  <c r="AB324" i="1" s="1"/>
  <c r="V323" i="1"/>
  <c r="V322" i="1"/>
  <c r="AA322" i="1" s="1"/>
  <c r="AB322" i="1" s="1"/>
  <c r="V321" i="1"/>
  <c r="V320" i="1"/>
  <c r="AA320" i="1" s="1"/>
  <c r="AB320" i="1" s="1"/>
  <c r="V319" i="1"/>
  <c r="V318" i="1"/>
  <c r="AA318" i="1" s="1"/>
  <c r="AB318" i="1" s="1"/>
  <c r="V317" i="1"/>
  <c r="V316" i="1"/>
  <c r="AA316" i="1" s="1"/>
  <c r="AB316" i="1" s="1"/>
  <c r="V315" i="1"/>
  <c r="V314" i="1"/>
  <c r="AA314" i="1" s="1"/>
  <c r="AB314" i="1" s="1"/>
  <c r="V313" i="1"/>
  <c r="V312" i="1"/>
  <c r="AA312" i="1" s="1"/>
  <c r="AB312" i="1" s="1"/>
  <c r="V311" i="1"/>
  <c r="V310" i="1"/>
  <c r="AA310" i="1" s="1"/>
  <c r="AB310" i="1" s="1"/>
  <c r="V309" i="1"/>
  <c r="V308" i="1"/>
  <c r="AA308" i="1" s="1"/>
  <c r="AB308" i="1" s="1"/>
  <c r="V307" i="1"/>
  <c r="V306" i="1"/>
  <c r="AA306" i="1" s="1"/>
  <c r="AB306" i="1" s="1"/>
  <c r="V305" i="1"/>
  <c r="V304" i="1"/>
  <c r="AA304" i="1" s="1"/>
  <c r="AB304" i="1" s="1"/>
  <c r="V303" i="1"/>
  <c r="V302" i="1"/>
  <c r="AA302" i="1" s="1"/>
  <c r="AB302" i="1" s="1"/>
  <c r="V301" i="1"/>
  <c r="V300" i="1"/>
  <c r="AA300" i="1" s="1"/>
  <c r="AB300" i="1" s="1"/>
  <c r="V299" i="1"/>
  <c r="V298" i="1"/>
  <c r="AA298" i="1" s="1"/>
  <c r="AB298" i="1" s="1"/>
  <c r="V297" i="1"/>
  <c r="V296" i="1"/>
  <c r="AA296" i="1" s="1"/>
  <c r="AB296" i="1" s="1"/>
  <c r="V295" i="1"/>
  <c r="V294" i="1"/>
  <c r="AA294" i="1" s="1"/>
  <c r="AB294" i="1" s="1"/>
  <c r="V293" i="1"/>
  <c r="V292" i="1"/>
  <c r="AA292" i="1" s="1"/>
  <c r="AB292" i="1" s="1"/>
  <c r="V291" i="1"/>
  <c r="V290" i="1"/>
  <c r="AA290" i="1" s="1"/>
  <c r="AB290" i="1" s="1"/>
  <c r="V289" i="1"/>
  <c r="V288" i="1"/>
  <c r="AA288" i="1" s="1"/>
  <c r="AB288" i="1" s="1"/>
  <c r="V287" i="1"/>
  <c r="V286" i="1"/>
  <c r="AA286" i="1" s="1"/>
  <c r="AB286" i="1" s="1"/>
  <c r="V285" i="1"/>
  <c r="V284" i="1"/>
  <c r="AA284" i="1" s="1"/>
  <c r="AB284" i="1" s="1"/>
  <c r="V283" i="1"/>
  <c r="V282" i="1"/>
  <c r="AA282" i="1" s="1"/>
  <c r="AB282" i="1" s="1"/>
  <c r="V281" i="1"/>
  <c r="V280" i="1"/>
  <c r="AA280" i="1" s="1"/>
  <c r="AB280" i="1" s="1"/>
  <c r="V279" i="1"/>
  <c r="V278" i="1"/>
  <c r="AA278" i="1" s="1"/>
  <c r="AB278" i="1" s="1"/>
  <c r="V277" i="1"/>
  <c r="V276" i="1"/>
  <c r="AA276" i="1" s="1"/>
  <c r="AB276" i="1" s="1"/>
  <c r="V275" i="1"/>
  <c r="V274" i="1"/>
  <c r="AA274" i="1" s="1"/>
  <c r="AB274" i="1" s="1"/>
  <c r="V273" i="1"/>
  <c r="V272" i="1"/>
  <c r="AA272" i="1" s="1"/>
  <c r="AB272" i="1" s="1"/>
  <c r="V271" i="1"/>
  <c r="V270" i="1"/>
  <c r="AA270" i="1" s="1"/>
  <c r="AB270" i="1" s="1"/>
  <c r="V269" i="1"/>
  <c r="V268" i="1"/>
  <c r="AA268" i="1" s="1"/>
  <c r="AB268" i="1" s="1"/>
  <c r="V267" i="1"/>
  <c r="V266" i="1"/>
  <c r="AA266" i="1" s="1"/>
  <c r="AB266" i="1" s="1"/>
  <c r="V265" i="1"/>
  <c r="V264" i="1"/>
  <c r="AA264" i="1" s="1"/>
  <c r="AB264" i="1" s="1"/>
  <c r="V263" i="1"/>
  <c r="V262" i="1"/>
  <c r="AA262" i="1" s="1"/>
  <c r="AB262" i="1" s="1"/>
  <c r="V261" i="1"/>
  <c r="V260" i="1"/>
  <c r="AA260" i="1" s="1"/>
  <c r="AB260" i="1" s="1"/>
  <c r="V259" i="1"/>
  <c r="V258" i="1"/>
  <c r="AA258" i="1" s="1"/>
  <c r="AB258" i="1" s="1"/>
  <c r="V257" i="1"/>
  <c r="V256" i="1"/>
  <c r="AA256" i="1" s="1"/>
  <c r="AB256" i="1" s="1"/>
  <c r="V255" i="1"/>
  <c r="V254" i="1"/>
  <c r="AA254" i="1" s="1"/>
  <c r="AB254" i="1" s="1"/>
  <c r="V253" i="1"/>
  <c r="V252" i="1"/>
  <c r="AA252" i="1" s="1"/>
  <c r="AB252" i="1" s="1"/>
  <c r="V251" i="1"/>
  <c r="V250" i="1"/>
  <c r="AA250" i="1" s="1"/>
  <c r="AB250" i="1" s="1"/>
  <c r="V249" i="1"/>
  <c r="V248" i="1"/>
  <c r="AA248" i="1" s="1"/>
  <c r="AB248" i="1" s="1"/>
  <c r="V247" i="1"/>
  <c r="V246" i="1"/>
  <c r="AA246" i="1" s="1"/>
  <c r="AB246" i="1" s="1"/>
  <c r="V245" i="1"/>
  <c r="V244" i="1"/>
  <c r="AA244" i="1" s="1"/>
  <c r="AB244" i="1" s="1"/>
  <c r="V243" i="1"/>
  <c r="V242" i="1"/>
  <c r="AA242" i="1" s="1"/>
  <c r="AB242" i="1" s="1"/>
  <c r="V241" i="1"/>
  <c r="V240" i="1"/>
  <c r="AA240" i="1" s="1"/>
  <c r="AB240" i="1" s="1"/>
  <c r="V239" i="1"/>
  <c r="V238" i="1"/>
  <c r="AA238" i="1" s="1"/>
  <c r="AB238" i="1" s="1"/>
  <c r="V237" i="1"/>
  <c r="V236" i="1"/>
  <c r="AA236" i="1" s="1"/>
  <c r="AB236" i="1" s="1"/>
  <c r="V235" i="1"/>
  <c r="V234" i="1"/>
  <c r="AA234" i="1" s="1"/>
  <c r="AB234" i="1" s="1"/>
  <c r="V233" i="1"/>
  <c r="V232" i="1"/>
  <c r="AA232" i="1" s="1"/>
  <c r="AB232" i="1" s="1"/>
  <c r="V231" i="1"/>
  <c r="V230" i="1"/>
  <c r="AA230" i="1" s="1"/>
  <c r="AB230" i="1" s="1"/>
  <c r="V229" i="1"/>
  <c r="V228" i="1"/>
  <c r="AA228" i="1" s="1"/>
  <c r="AB228" i="1" s="1"/>
  <c r="V227" i="1"/>
  <c r="V226" i="1"/>
  <c r="AA226" i="1" s="1"/>
  <c r="AB226" i="1" s="1"/>
  <c r="V225" i="1"/>
  <c r="V224" i="1"/>
  <c r="AA224" i="1" s="1"/>
  <c r="AB224" i="1" s="1"/>
  <c r="V223" i="1"/>
  <c r="V222" i="1"/>
  <c r="AA222" i="1" s="1"/>
  <c r="AB222" i="1" s="1"/>
  <c r="V221" i="1"/>
  <c r="V220" i="1"/>
  <c r="AA220" i="1" s="1"/>
  <c r="AB220" i="1" s="1"/>
  <c r="V219" i="1"/>
  <c r="V218" i="1"/>
  <c r="AA218" i="1" s="1"/>
  <c r="AB218" i="1" s="1"/>
  <c r="V217" i="1"/>
  <c r="V216" i="1"/>
  <c r="AA216" i="1" s="1"/>
  <c r="AB216" i="1" s="1"/>
  <c r="V215" i="1"/>
  <c r="V214" i="1"/>
  <c r="AA214" i="1" s="1"/>
  <c r="AB214" i="1" s="1"/>
  <c r="V213" i="1"/>
  <c r="V212" i="1"/>
  <c r="AA212" i="1" s="1"/>
  <c r="AB212" i="1" s="1"/>
  <c r="V211" i="1"/>
  <c r="V210" i="1"/>
  <c r="AA210" i="1" s="1"/>
  <c r="AB210" i="1" s="1"/>
  <c r="V209" i="1"/>
  <c r="V208" i="1"/>
  <c r="AA208" i="1" s="1"/>
  <c r="AB208" i="1" s="1"/>
  <c r="V207" i="1"/>
  <c r="V206" i="1"/>
  <c r="AA206" i="1" s="1"/>
  <c r="AB206" i="1" s="1"/>
  <c r="V205" i="1"/>
  <c r="V204" i="1"/>
  <c r="AA204" i="1" s="1"/>
  <c r="AB204" i="1" s="1"/>
  <c r="V203" i="1"/>
  <c r="V202" i="1"/>
  <c r="AA202" i="1" s="1"/>
  <c r="AB202" i="1" s="1"/>
  <c r="V201" i="1"/>
  <c r="V200" i="1"/>
  <c r="AA200" i="1" s="1"/>
  <c r="AB200" i="1" s="1"/>
  <c r="V199" i="1"/>
  <c r="V198" i="1"/>
  <c r="AA198" i="1" s="1"/>
  <c r="AB198" i="1" s="1"/>
  <c r="V197" i="1"/>
  <c r="V196" i="1"/>
  <c r="AA196" i="1" s="1"/>
  <c r="AB196" i="1" s="1"/>
  <c r="V195" i="1"/>
  <c r="V194" i="1"/>
  <c r="AA194" i="1" s="1"/>
  <c r="AB194" i="1" s="1"/>
  <c r="V193" i="1"/>
  <c r="V192" i="1"/>
  <c r="AA192" i="1" s="1"/>
  <c r="AB192" i="1" s="1"/>
  <c r="V191" i="1"/>
  <c r="V190" i="1"/>
  <c r="AA190" i="1" s="1"/>
  <c r="AB190" i="1" s="1"/>
  <c r="V189" i="1"/>
  <c r="V188" i="1"/>
  <c r="AA188" i="1" s="1"/>
  <c r="AB188" i="1" s="1"/>
  <c r="V187" i="1"/>
  <c r="V186" i="1"/>
  <c r="AA186" i="1" s="1"/>
  <c r="AB186" i="1" s="1"/>
  <c r="V185" i="1"/>
  <c r="V184" i="1"/>
  <c r="AA184" i="1" s="1"/>
  <c r="AB184" i="1" s="1"/>
  <c r="V183" i="1"/>
  <c r="V182" i="1"/>
  <c r="AA182" i="1" s="1"/>
  <c r="AB182" i="1" s="1"/>
  <c r="V181" i="1"/>
  <c r="V180" i="1"/>
  <c r="AA180" i="1" s="1"/>
  <c r="AB180" i="1" s="1"/>
  <c r="V179" i="1"/>
  <c r="V178" i="1"/>
  <c r="AA178" i="1" s="1"/>
  <c r="AB178" i="1" s="1"/>
  <c r="V177" i="1"/>
  <c r="V176" i="1"/>
  <c r="AA176" i="1" s="1"/>
  <c r="AB176" i="1" s="1"/>
  <c r="V175" i="1"/>
  <c r="V174" i="1"/>
  <c r="AA174" i="1" s="1"/>
  <c r="AB174" i="1" s="1"/>
  <c r="V173" i="1"/>
  <c r="V172" i="1"/>
  <c r="AA172" i="1" s="1"/>
  <c r="AB172" i="1" s="1"/>
  <c r="V171" i="1"/>
  <c r="V170" i="1"/>
  <c r="AA170" i="1" s="1"/>
  <c r="AB170" i="1" s="1"/>
  <c r="V169" i="1"/>
  <c r="V168" i="1"/>
  <c r="AA168" i="1" s="1"/>
  <c r="AB168" i="1" s="1"/>
  <c r="V167" i="1"/>
  <c r="V166" i="1"/>
  <c r="AA166" i="1" s="1"/>
  <c r="AB166" i="1" s="1"/>
  <c r="V165" i="1"/>
  <c r="V164" i="1"/>
  <c r="AA164" i="1" s="1"/>
  <c r="AB164" i="1" s="1"/>
  <c r="V163" i="1"/>
  <c r="V162" i="1"/>
  <c r="AA162" i="1" s="1"/>
  <c r="AB162" i="1" s="1"/>
  <c r="V161" i="1"/>
  <c r="V160" i="1"/>
  <c r="AA160" i="1" s="1"/>
  <c r="AB160" i="1" s="1"/>
  <c r="V159" i="1"/>
  <c r="V158" i="1"/>
  <c r="AA158" i="1" s="1"/>
  <c r="AB158" i="1" s="1"/>
  <c r="V157" i="1"/>
  <c r="V156" i="1"/>
  <c r="AA156" i="1" s="1"/>
  <c r="AB156" i="1" s="1"/>
  <c r="V155" i="1"/>
  <c r="V154" i="1"/>
  <c r="AA154" i="1" s="1"/>
  <c r="AB154" i="1" s="1"/>
  <c r="V153" i="1"/>
  <c r="V152" i="1"/>
  <c r="AA152" i="1" s="1"/>
  <c r="AB152" i="1" s="1"/>
  <c r="V151" i="1"/>
  <c r="V150" i="1"/>
  <c r="AA150" i="1" s="1"/>
  <c r="AB150" i="1" s="1"/>
  <c r="V149" i="1"/>
  <c r="V148" i="1"/>
  <c r="AA148" i="1" s="1"/>
  <c r="AB148" i="1" s="1"/>
  <c r="V147" i="1"/>
  <c r="V146" i="1"/>
  <c r="AA146" i="1" s="1"/>
  <c r="AB146" i="1" s="1"/>
  <c r="V145" i="1"/>
  <c r="V144" i="1"/>
  <c r="AA144" i="1" s="1"/>
  <c r="AB144" i="1" s="1"/>
  <c r="V143" i="1"/>
  <c r="V142" i="1"/>
  <c r="AA142" i="1" s="1"/>
  <c r="AB142" i="1" s="1"/>
  <c r="V141" i="1"/>
  <c r="V140" i="1"/>
  <c r="AA140" i="1" s="1"/>
  <c r="AB140" i="1" s="1"/>
  <c r="V139" i="1"/>
  <c r="V138" i="1"/>
  <c r="AA138" i="1" s="1"/>
  <c r="AB138" i="1" s="1"/>
  <c r="V137" i="1"/>
  <c r="V136" i="1"/>
  <c r="AA136" i="1" s="1"/>
  <c r="AB136" i="1" s="1"/>
  <c r="V135" i="1"/>
  <c r="V134" i="1"/>
  <c r="AA134" i="1" s="1"/>
  <c r="AB134" i="1" s="1"/>
  <c r="V133" i="1"/>
  <c r="V132" i="1"/>
  <c r="AA132" i="1" s="1"/>
  <c r="AB132" i="1" s="1"/>
  <c r="V131" i="1"/>
  <c r="V130" i="1"/>
  <c r="AA130" i="1" s="1"/>
  <c r="AB130" i="1" s="1"/>
  <c r="V129" i="1"/>
  <c r="V128" i="1"/>
  <c r="AA128" i="1" s="1"/>
  <c r="AB128" i="1" s="1"/>
  <c r="V127" i="1"/>
  <c r="V126" i="1"/>
  <c r="AA126" i="1" s="1"/>
  <c r="AB126" i="1" s="1"/>
  <c r="V125" i="1"/>
  <c r="V124" i="1"/>
  <c r="AA124" i="1" s="1"/>
  <c r="AB124" i="1" s="1"/>
  <c r="V123" i="1"/>
  <c r="V122" i="1"/>
  <c r="AA122" i="1" s="1"/>
  <c r="AB122" i="1" s="1"/>
  <c r="V121" i="1"/>
  <c r="V120" i="1"/>
  <c r="AA120" i="1" s="1"/>
  <c r="AB120" i="1" s="1"/>
  <c r="V119" i="1"/>
  <c r="V118" i="1"/>
  <c r="AA118" i="1" s="1"/>
  <c r="AB118" i="1" s="1"/>
  <c r="V117" i="1"/>
  <c r="V116" i="1"/>
  <c r="AA116" i="1" s="1"/>
  <c r="AB116" i="1" s="1"/>
  <c r="V115" i="1"/>
  <c r="V114" i="1"/>
  <c r="AA114" i="1" s="1"/>
  <c r="AB114" i="1" s="1"/>
  <c r="V113" i="1"/>
  <c r="V112" i="1"/>
  <c r="AA112" i="1" s="1"/>
  <c r="AB112" i="1" s="1"/>
  <c r="V111" i="1"/>
  <c r="V110" i="1"/>
  <c r="AA110" i="1" s="1"/>
  <c r="AB110" i="1" s="1"/>
  <c r="V109" i="1"/>
  <c r="V108" i="1"/>
  <c r="AA108" i="1" s="1"/>
  <c r="AB108" i="1" s="1"/>
  <c r="V107" i="1"/>
  <c r="V106" i="1"/>
  <c r="AA106" i="1" s="1"/>
  <c r="AB106" i="1" s="1"/>
  <c r="V105" i="1"/>
  <c r="V104" i="1"/>
  <c r="AA104" i="1" s="1"/>
  <c r="AB104" i="1" s="1"/>
  <c r="V103" i="1"/>
  <c r="V102" i="1"/>
  <c r="AA102" i="1" s="1"/>
  <c r="AB102" i="1" s="1"/>
  <c r="V101" i="1"/>
  <c r="V100" i="1"/>
  <c r="AA100" i="1" s="1"/>
  <c r="AB100" i="1" s="1"/>
  <c r="V99" i="1"/>
  <c r="V98" i="1"/>
  <c r="AA98" i="1" s="1"/>
  <c r="AB98" i="1" s="1"/>
  <c r="V97" i="1"/>
  <c r="V96" i="1"/>
  <c r="AA96" i="1" s="1"/>
  <c r="AB96" i="1" s="1"/>
  <c r="V95" i="1"/>
  <c r="V94" i="1"/>
  <c r="AA94" i="1" s="1"/>
  <c r="AB94" i="1" s="1"/>
  <c r="V93" i="1"/>
  <c r="V92" i="1"/>
  <c r="AA92" i="1" s="1"/>
  <c r="AB92" i="1" s="1"/>
  <c r="V91" i="1"/>
  <c r="V90" i="1"/>
  <c r="AA90" i="1" s="1"/>
  <c r="AB90" i="1" s="1"/>
  <c r="V89" i="1"/>
  <c r="V88" i="1"/>
  <c r="AA88" i="1" s="1"/>
  <c r="AB88" i="1" s="1"/>
  <c r="V87" i="1"/>
  <c r="V86" i="1"/>
  <c r="AA86" i="1" s="1"/>
  <c r="AB86" i="1" s="1"/>
  <c r="V85" i="1"/>
  <c r="V84" i="1"/>
  <c r="AA84" i="1" s="1"/>
  <c r="AB84" i="1" s="1"/>
  <c r="V83" i="1"/>
  <c r="V82" i="1"/>
  <c r="AA82" i="1" s="1"/>
  <c r="AB82" i="1" s="1"/>
  <c r="V81" i="1"/>
  <c r="V80" i="1"/>
  <c r="AA80" i="1" s="1"/>
  <c r="AB80" i="1" s="1"/>
  <c r="V79" i="1"/>
  <c r="V78" i="1"/>
  <c r="AA78" i="1" s="1"/>
  <c r="AB78" i="1" s="1"/>
  <c r="V77" i="1"/>
  <c r="V76" i="1"/>
  <c r="AA76" i="1" s="1"/>
  <c r="AB76" i="1" s="1"/>
  <c r="V75" i="1"/>
  <c r="V74" i="1"/>
  <c r="AA74" i="1" s="1"/>
  <c r="AB74" i="1" s="1"/>
  <c r="V73" i="1"/>
  <c r="V72" i="1"/>
  <c r="AA72" i="1" s="1"/>
  <c r="AB72" i="1" s="1"/>
  <c r="V71" i="1"/>
  <c r="V70" i="1"/>
  <c r="AA70" i="1" s="1"/>
  <c r="AB70" i="1" s="1"/>
  <c r="V69" i="1"/>
  <c r="V68" i="1"/>
  <c r="AA68" i="1" s="1"/>
  <c r="AB68" i="1" s="1"/>
  <c r="V67" i="1"/>
  <c r="V66" i="1"/>
  <c r="AA66" i="1" s="1"/>
  <c r="AB66" i="1" s="1"/>
  <c r="V65" i="1"/>
  <c r="V64" i="1"/>
  <c r="AA64" i="1" s="1"/>
  <c r="AB64" i="1" s="1"/>
  <c r="V63" i="1"/>
  <c r="V62" i="1"/>
  <c r="AA62" i="1" s="1"/>
  <c r="AB62" i="1" s="1"/>
  <c r="V61" i="1"/>
  <c r="V60" i="1"/>
  <c r="AA60" i="1" s="1"/>
  <c r="AB60" i="1" s="1"/>
  <c r="V59" i="1"/>
  <c r="V58" i="1"/>
  <c r="AA58" i="1" s="1"/>
  <c r="AB58" i="1" s="1"/>
  <c r="V57" i="1"/>
  <c r="V56" i="1"/>
  <c r="AA56" i="1" s="1"/>
  <c r="AB56" i="1" s="1"/>
  <c r="V55" i="1"/>
  <c r="V54" i="1"/>
  <c r="AA54" i="1" s="1"/>
  <c r="AB54" i="1" s="1"/>
  <c r="V53" i="1"/>
  <c r="V52" i="1"/>
  <c r="AA52" i="1" s="1"/>
  <c r="AB52" i="1" s="1"/>
  <c r="V51" i="1"/>
  <c r="V50" i="1"/>
  <c r="AA50" i="1" s="1"/>
  <c r="AB50" i="1" s="1"/>
  <c r="V49" i="1"/>
  <c r="V48" i="1"/>
  <c r="AA48" i="1" s="1"/>
  <c r="AB48" i="1" s="1"/>
  <c r="V47" i="1"/>
  <c r="V46" i="1"/>
  <c r="AA46" i="1" s="1"/>
  <c r="AB46" i="1" s="1"/>
  <c r="V45" i="1"/>
  <c r="V44" i="1"/>
  <c r="AA44" i="1" s="1"/>
  <c r="AB44" i="1" s="1"/>
  <c r="V43" i="1"/>
  <c r="V42" i="1"/>
  <c r="AA42" i="1" s="1"/>
  <c r="AB42" i="1" s="1"/>
  <c r="V41" i="1"/>
  <c r="V40" i="1"/>
  <c r="AA40" i="1" s="1"/>
  <c r="AB40" i="1" s="1"/>
  <c r="V39" i="1"/>
  <c r="V38" i="1"/>
  <c r="AA38" i="1" s="1"/>
  <c r="AB38" i="1" s="1"/>
  <c r="V37" i="1"/>
  <c r="V36" i="1"/>
  <c r="AA36" i="1" s="1"/>
  <c r="AB36" i="1" s="1"/>
  <c r="V35" i="1"/>
  <c r="V34" i="1"/>
  <c r="AA34" i="1" s="1"/>
  <c r="AB34" i="1" s="1"/>
  <c r="V33" i="1"/>
  <c r="V32" i="1"/>
  <c r="AA32" i="1" s="1"/>
  <c r="AB32" i="1" s="1"/>
  <c r="V31" i="1"/>
  <c r="V30" i="1"/>
  <c r="AA30" i="1" s="1"/>
  <c r="AB30" i="1" s="1"/>
  <c r="V29" i="1"/>
  <c r="V28" i="1"/>
  <c r="AA28" i="1" s="1"/>
  <c r="AB28" i="1" s="1"/>
  <c r="V27" i="1"/>
  <c r="V26" i="1"/>
  <c r="AA26" i="1" s="1"/>
  <c r="AB26" i="1" s="1"/>
  <c r="V25" i="1"/>
  <c r="V24" i="1"/>
  <c r="AA24" i="1" s="1"/>
  <c r="AB24" i="1" s="1"/>
  <c r="V23" i="1"/>
  <c r="V22" i="1"/>
  <c r="AA22" i="1" s="1"/>
  <c r="AB22" i="1" s="1"/>
  <c r="V21" i="1"/>
  <c r="V20" i="1"/>
  <c r="AA20" i="1" s="1"/>
  <c r="AB20" i="1" s="1"/>
  <c r="V19" i="1"/>
  <c r="V18" i="1"/>
  <c r="AA18" i="1" s="1"/>
  <c r="AB18" i="1" s="1"/>
  <c r="V17" i="1"/>
  <c r="V16" i="1"/>
  <c r="AA16" i="1" s="1"/>
  <c r="AB16" i="1" s="1"/>
  <c r="V15" i="1"/>
  <c r="V14" i="1"/>
  <c r="AA14" i="1" s="1"/>
  <c r="AB14" i="1" s="1"/>
  <c r="V13" i="1"/>
  <c r="V12" i="1"/>
  <c r="V11" i="1"/>
  <c r="W624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AH14" i="1" l="1"/>
  <c r="AG14" i="1"/>
  <c r="AI14" i="1" s="1"/>
  <c r="AH16" i="1"/>
  <c r="AG16" i="1"/>
  <c r="AI16" i="1" s="1"/>
  <c r="AH18" i="1"/>
  <c r="AG18" i="1"/>
  <c r="AI18" i="1" s="1"/>
  <c r="AH20" i="1"/>
  <c r="AG20" i="1"/>
  <c r="AI20" i="1" s="1"/>
  <c r="AH22" i="1"/>
  <c r="AG22" i="1"/>
  <c r="AI22" i="1" s="1"/>
  <c r="AH24" i="1"/>
  <c r="AG24" i="1"/>
  <c r="AI24" i="1" s="1"/>
  <c r="AH26" i="1"/>
  <c r="AG26" i="1"/>
  <c r="AI26" i="1" s="1"/>
  <c r="AH28" i="1"/>
  <c r="AG28" i="1"/>
  <c r="AI28" i="1" s="1"/>
  <c r="AH30" i="1"/>
  <c r="AG30" i="1"/>
  <c r="AI30" i="1" s="1"/>
  <c r="AH32" i="1"/>
  <c r="AG32" i="1"/>
  <c r="AI32" i="1" s="1"/>
  <c r="AH34" i="1"/>
  <c r="AG34" i="1"/>
  <c r="AI34" i="1" s="1"/>
  <c r="AH36" i="1"/>
  <c r="AG36" i="1"/>
  <c r="AI36" i="1" s="1"/>
  <c r="AH38" i="1"/>
  <c r="AG38" i="1"/>
  <c r="AI38" i="1" s="1"/>
  <c r="AH40" i="1"/>
  <c r="AG40" i="1"/>
  <c r="AI40" i="1" s="1"/>
  <c r="AH42" i="1"/>
  <c r="AG42" i="1"/>
  <c r="AI42" i="1" s="1"/>
  <c r="AH44" i="1"/>
  <c r="AG44" i="1"/>
  <c r="AI44" i="1" s="1"/>
  <c r="AH46" i="1"/>
  <c r="AG46" i="1"/>
  <c r="AI46" i="1" s="1"/>
  <c r="AH48" i="1"/>
  <c r="AG48" i="1"/>
  <c r="AI48" i="1" s="1"/>
  <c r="AH50" i="1"/>
  <c r="AG50" i="1"/>
  <c r="AI50" i="1" s="1"/>
  <c r="AH52" i="1"/>
  <c r="AG52" i="1"/>
  <c r="AI52" i="1" s="1"/>
  <c r="AH54" i="1"/>
  <c r="AG54" i="1"/>
  <c r="AI54" i="1" s="1"/>
  <c r="AH56" i="1"/>
  <c r="AG56" i="1"/>
  <c r="AI56" i="1" s="1"/>
  <c r="AH58" i="1"/>
  <c r="AG58" i="1"/>
  <c r="AI58" i="1" s="1"/>
  <c r="AH60" i="1"/>
  <c r="AG60" i="1"/>
  <c r="AI60" i="1" s="1"/>
  <c r="AH62" i="1"/>
  <c r="AG62" i="1"/>
  <c r="AI62" i="1" s="1"/>
  <c r="AH64" i="1"/>
  <c r="AG64" i="1"/>
  <c r="AI64" i="1" s="1"/>
  <c r="AH66" i="1"/>
  <c r="AG66" i="1"/>
  <c r="AI66" i="1" s="1"/>
  <c r="AH68" i="1"/>
  <c r="AG68" i="1"/>
  <c r="AI68" i="1" s="1"/>
  <c r="AH70" i="1"/>
  <c r="AG70" i="1"/>
  <c r="AI70" i="1" s="1"/>
  <c r="AH72" i="1"/>
  <c r="AG72" i="1"/>
  <c r="AI72" i="1" s="1"/>
  <c r="AH74" i="1"/>
  <c r="AG74" i="1"/>
  <c r="AI74" i="1" s="1"/>
  <c r="AH76" i="1"/>
  <c r="AG76" i="1"/>
  <c r="AI76" i="1" s="1"/>
  <c r="AH78" i="1"/>
  <c r="AG78" i="1"/>
  <c r="AI78" i="1" s="1"/>
  <c r="AH80" i="1"/>
  <c r="AG80" i="1"/>
  <c r="AI80" i="1" s="1"/>
  <c r="AH82" i="1"/>
  <c r="AG82" i="1"/>
  <c r="AI82" i="1" s="1"/>
  <c r="AH84" i="1"/>
  <c r="AG84" i="1"/>
  <c r="AI84" i="1" s="1"/>
  <c r="AH86" i="1"/>
  <c r="AG86" i="1"/>
  <c r="AI86" i="1" s="1"/>
  <c r="AH88" i="1"/>
  <c r="AG88" i="1"/>
  <c r="AI88" i="1" s="1"/>
  <c r="AH90" i="1"/>
  <c r="AG90" i="1"/>
  <c r="AI90" i="1" s="1"/>
  <c r="AH92" i="1"/>
  <c r="AG92" i="1"/>
  <c r="AI92" i="1" s="1"/>
  <c r="AH94" i="1"/>
  <c r="AG94" i="1"/>
  <c r="AI94" i="1" s="1"/>
  <c r="AH96" i="1"/>
  <c r="AG96" i="1"/>
  <c r="AI96" i="1" s="1"/>
  <c r="AH98" i="1"/>
  <c r="AG98" i="1"/>
  <c r="AI98" i="1" s="1"/>
  <c r="AH100" i="1"/>
  <c r="AG100" i="1"/>
  <c r="AI100" i="1" s="1"/>
  <c r="AH102" i="1"/>
  <c r="AG102" i="1"/>
  <c r="AI102" i="1" s="1"/>
  <c r="AH104" i="1"/>
  <c r="AG104" i="1"/>
  <c r="AI104" i="1" s="1"/>
  <c r="AH106" i="1"/>
  <c r="AG106" i="1"/>
  <c r="AI106" i="1" s="1"/>
  <c r="AH108" i="1"/>
  <c r="AG108" i="1"/>
  <c r="AI108" i="1" s="1"/>
  <c r="AH110" i="1"/>
  <c r="AG110" i="1"/>
  <c r="AI110" i="1" s="1"/>
  <c r="AH112" i="1"/>
  <c r="AG112" i="1"/>
  <c r="AI112" i="1" s="1"/>
  <c r="AH114" i="1"/>
  <c r="AG114" i="1"/>
  <c r="AI114" i="1" s="1"/>
  <c r="AH116" i="1"/>
  <c r="AG116" i="1"/>
  <c r="AI116" i="1" s="1"/>
  <c r="AH118" i="1"/>
  <c r="AG118" i="1"/>
  <c r="AI118" i="1" s="1"/>
  <c r="AH120" i="1"/>
  <c r="AG120" i="1"/>
  <c r="AI120" i="1" s="1"/>
  <c r="AH122" i="1"/>
  <c r="AG122" i="1"/>
  <c r="AI122" i="1" s="1"/>
  <c r="AH124" i="1"/>
  <c r="AG124" i="1"/>
  <c r="AI124" i="1" s="1"/>
  <c r="AH126" i="1"/>
  <c r="AG126" i="1"/>
  <c r="AI126" i="1" s="1"/>
  <c r="AH128" i="1"/>
  <c r="AG128" i="1"/>
  <c r="AI128" i="1" s="1"/>
  <c r="AH130" i="1"/>
  <c r="AG130" i="1"/>
  <c r="AI130" i="1" s="1"/>
  <c r="AH132" i="1"/>
  <c r="AG132" i="1"/>
  <c r="AI132" i="1" s="1"/>
  <c r="AH134" i="1"/>
  <c r="AG134" i="1"/>
  <c r="AI134" i="1" s="1"/>
  <c r="AH136" i="1"/>
  <c r="AG136" i="1"/>
  <c r="AI136" i="1" s="1"/>
  <c r="AH138" i="1"/>
  <c r="AG138" i="1"/>
  <c r="AI138" i="1" s="1"/>
  <c r="AH140" i="1"/>
  <c r="AG140" i="1"/>
  <c r="AI140" i="1" s="1"/>
  <c r="AH142" i="1"/>
  <c r="AG142" i="1"/>
  <c r="AI142" i="1" s="1"/>
  <c r="AH144" i="1"/>
  <c r="AG144" i="1"/>
  <c r="AI144" i="1" s="1"/>
  <c r="AH146" i="1"/>
  <c r="AG146" i="1"/>
  <c r="AI146" i="1" s="1"/>
  <c r="AH148" i="1"/>
  <c r="AG148" i="1"/>
  <c r="AI148" i="1" s="1"/>
  <c r="AH150" i="1"/>
  <c r="AG150" i="1"/>
  <c r="AI150" i="1" s="1"/>
  <c r="AH152" i="1"/>
  <c r="AG152" i="1"/>
  <c r="AI152" i="1" s="1"/>
  <c r="AH154" i="1"/>
  <c r="AG154" i="1"/>
  <c r="AI154" i="1" s="1"/>
  <c r="AH156" i="1"/>
  <c r="AG156" i="1"/>
  <c r="AI156" i="1" s="1"/>
  <c r="AH158" i="1"/>
  <c r="AG158" i="1"/>
  <c r="AI158" i="1" s="1"/>
  <c r="AH160" i="1"/>
  <c r="AG160" i="1"/>
  <c r="AI160" i="1" s="1"/>
  <c r="AH162" i="1"/>
  <c r="AG162" i="1"/>
  <c r="AI162" i="1" s="1"/>
  <c r="AH164" i="1"/>
  <c r="AG164" i="1"/>
  <c r="AI164" i="1" s="1"/>
  <c r="AG166" i="1"/>
  <c r="AH166" i="1"/>
  <c r="AH168" i="1"/>
  <c r="AG168" i="1"/>
  <c r="AI168" i="1" s="1"/>
  <c r="AH170" i="1"/>
  <c r="AG170" i="1"/>
  <c r="AI170" i="1" s="1"/>
  <c r="AH172" i="1"/>
  <c r="AG172" i="1"/>
  <c r="AI172" i="1" s="1"/>
  <c r="AG174" i="1"/>
  <c r="AH174" i="1"/>
  <c r="AH176" i="1"/>
  <c r="AG176" i="1"/>
  <c r="AI176" i="1" s="1"/>
  <c r="AH178" i="1"/>
  <c r="AG178" i="1"/>
  <c r="AI178" i="1" s="1"/>
  <c r="AH180" i="1"/>
  <c r="AG180" i="1"/>
  <c r="AI180" i="1" s="1"/>
  <c r="AG182" i="1"/>
  <c r="AH182" i="1"/>
  <c r="AH184" i="1"/>
  <c r="AG184" i="1"/>
  <c r="AI184" i="1" s="1"/>
  <c r="AH186" i="1"/>
  <c r="AG186" i="1"/>
  <c r="AI186" i="1" s="1"/>
  <c r="AH188" i="1"/>
  <c r="AG188" i="1"/>
  <c r="AI188" i="1" s="1"/>
  <c r="AG190" i="1"/>
  <c r="AH190" i="1"/>
  <c r="AH192" i="1"/>
  <c r="AG192" i="1"/>
  <c r="AI192" i="1" s="1"/>
  <c r="AH194" i="1"/>
  <c r="AG194" i="1"/>
  <c r="AI194" i="1" s="1"/>
  <c r="AH196" i="1"/>
  <c r="AG196" i="1"/>
  <c r="AI196" i="1" s="1"/>
  <c r="AG198" i="1"/>
  <c r="AH198" i="1"/>
  <c r="AH200" i="1"/>
  <c r="AG200" i="1"/>
  <c r="AI200" i="1" s="1"/>
  <c r="AH202" i="1"/>
  <c r="AG202" i="1"/>
  <c r="AI202" i="1" s="1"/>
  <c r="AH204" i="1"/>
  <c r="AG204" i="1"/>
  <c r="AI204" i="1" s="1"/>
  <c r="AG206" i="1"/>
  <c r="AH206" i="1"/>
  <c r="AH208" i="1"/>
  <c r="AG208" i="1"/>
  <c r="AI208" i="1" s="1"/>
  <c r="AH210" i="1"/>
  <c r="AG210" i="1"/>
  <c r="AI210" i="1" s="1"/>
  <c r="AH212" i="1"/>
  <c r="AG212" i="1"/>
  <c r="AI212" i="1" s="1"/>
  <c r="AG214" i="1"/>
  <c r="AH214" i="1"/>
  <c r="AH216" i="1"/>
  <c r="AG216" i="1"/>
  <c r="AI216" i="1" s="1"/>
  <c r="AH218" i="1"/>
  <c r="AG218" i="1"/>
  <c r="AI218" i="1" s="1"/>
  <c r="AH220" i="1"/>
  <c r="AG220" i="1"/>
  <c r="AI220" i="1" s="1"/>
  <c r="AG222" i="1"/>
  <c r="AH222" i="1"/>
  <c r="AH224" i="1"/>
  <c r="AG224" i="1"/>
  <c r="AI224" i="1" s="1"/>
  <c r="AH226" i="1"/>
  <c r="AG226" i="1"/>
  <c r="AI226" i="1" s="1"/>
  <c r="AH228" i="1"/>
  <c r="AG228" i="1"/>
  <c r="AI228" i="1" s="1"/>
  <c r="AG230" i="1"/>
  <c r="AH230" i="1"/>
  <c r="AH232" i="1"/>
  <c r="AG232" i="1"/>
  <c r="AI232" i="1" s="1"/>
  <c r="AH234" i="1"/>
  <c r="AG234" i="1"/>
  <c r="AI234" i="1" s="1"/>
  <c r="AH236" i="1"/>
  <c r="AG236" i="1"/>
  <c r="AI236" i="1" s="1"/>
  <c r="AG238" i="1"/>
  <c r="AH238" i="1"/>
  <c r="AH240" i="1"/>
  <c r="AG240" i="1"/>
  <c r="AI240" i="1" s="1"/>
  <c r="AH242" i="1"/>
  <c r="AG242" i="1"/>
  <c r="AI242" i="1" s="1"/>
  <c r="AH244" i="1"/>
  <c r="AG244" i="1"/>
  <c r="AI244" i="1" s="1"/>
  <c r="AG246" i="1"/>
  <c r="AH246" i="1"/>
  <c r="AH248" i="1"/>
  <c r="AG248" i="1"/>
  <c r="AI248" i="1" s="1"/>
  <c r="AH250" i="1"/>
  <c r="AG250" i="1"/>
  <c r="AI250" i="1" s="1"/>
  <c r="AH252" i="1"/>
  <c r="AG252" i="1"/>
  <c r="AI252" i="1" s="1"/>
  <c r="AG254" i="1"/>
  <c r="AH254" i="1"/>
  <c r="AH256" i="1"/>
  <c r="AG256" i="1"/>
  <c r="AI256" i="1" s="1"/>
  <c r="AH258" i="1"/>
  <c r="AG258" i="1"/>
  <c r="AI258" i="1" s="1"/>
  <c r="AH260" i="1"/>
  <c r="AG260" i="1"/>
  <c r="AI260" i="1" s="1"/>
  <c r="AG262" i="1"/>
  <c r="AH262" i="1"/>
  <c r="AH264" i="1"/>
  <c r="AG264" i="1"/>
  <c r="AI264" i="1" s="1"/>
  <c r="AH266" i="1"/>
  <c r="AG266" i="1"/>
  <c r="AI266" i="1" s="1"/>
  <c r="AH268" i="1"/>
  <c r="AG268" i="1"/>
  <c r="AI268" i="1" s="1"/>
  <c r="AG270" i="1"/>
  <c r="AH270" i="1"/>
  <c r="AH272" i="1"/>
  <c r="AG272" i="1"/>
  <c r="AI272" i="1" s="1"/>
  <c r="AH274" i="1"/>
  <c r="AG274" i="1"/>
  <c r="AI274" i="1" s="1"/>
  <c r="AH276" i="1"/>
  <c r="AG276" i="1"/>
  <c r="AI276" i="1" s="1"/>
  <c r="AG278" i="1"/>
  <c r="AH278" i="1"/>
  <c r="AH280" i="1"/>
  <c r="AG280" i="1"/>
  <c r="AI280" i="1" s="1"/>
  <c r="AH282" i="1"/>
  <c r="AG282" i="1"/>
  <c r="AI282" i="1" s="1"/>
  <c r="AH284" i="1"/>
  <c r="AG284" i="1"/>
  <c r="AI284" i="1" s="1"/>
  <c r="AG286" i="1"/>
  <c r="AH286" i="1"/>
  <c r="AH288" i="1"/>
  <c r="AG288" i="1"/>
  <c r="AI288" i="1" s="1"/>
  <c r="AH290" i="1"/>
  <c r="AG290" i="1"/>
  <c r="AI290" i="1" s="1"/>
  <c r="AH292" i="1"/>
  <c r="AG292" i="1"/>
  <c r="AI292" i="1" s="1"/>
  <c r="AG294" i="1"/>
  <c r="AH294" i="1"/>
  <c r="AH296" i="1"/>
  <c r="AG296" i="1"/>
  <c r="AI296" i="1" s="1"/>
  <c r="AH298" i="1"/>
  <c r="AG298" i="1"/>
  <c r="AI298" i="1" s="1"/>
  <c r="AH300" i="1"/>
  <c r="AG300" i="1"/>
  <c r="AI300" i="1" s="1"/>
  <c r="AG302" i="1"/>
  <c r="AH302" i="1"/>
  <c r="AH304" i="1"/>
  <c r="AG304" i="1"/>
  <c r="AI304" i="1" s="1"/>
  <c r="AH306" i="1"/>
  <c r="AG306" i="1"/>
  <c r="AI306" i="1" s="1"/>
  <c r="AH308" i="1"/>
  <c r="AG308" i="1"/>
  <c r="AI308" i="1" s="1"/>
  <c r="AG310" i="1"/>
  <c r="AH310" i="1"/>
  <c r="AH312" i="1"/>
  <c r="AG312" i="1"/>
  <c r="AI312" i="1" s="1"/>
  <c r="AG314" i="1"/>
  <c r="AH314" i="1"/>
  <c r="AH316" i="1"/>
  <c r="AG316" i="1"/>
  <c r="AI316" i="1" s="1"/>
  <c r="AG318" i="1"/>
  <c r="AH318" i="1"/>
  <c r="AH320" i="1"/>
  <c r="AG320" i="1"/>
  <c r="AI320" i="1" s="1"/>
  <c r="AG322" i="1"/>
  <c r="AH322" i="1"/>
  <c r="AH324" i="1"/>
  <c r="AG324" i="1"/>
  <c r="AI324" i="1" s="1"/>
  <c r="AG326" i="1"/>
  <c r="AH326" i="1"/>
  <c r="AH328" i="1"/>
  <c r="AG328" i="1"/>
  <c r="AI328" i="1" s="1"/>
  <c r="AG330" i="1"/>
  <c r="AH330" i="1"/>
  <c r="AG332" i="1"/>
  <c r="AI332" i="1" s="1"/>
  <c r="AG334" i="1"/>
  <c r="AH334" i="1"/>
  <c r="AH336" i="1"/>
  <c r="AG336" i="1"/>
  <c r="AI336" i="1" s="1"/>
  <c r="AG338" i="1"/>
  <c r="AH338" i="1"/>
  <c r="AH340" i="1"/>
  <c r="AG340" i="1"/>
  <c r="AI340" i="1" s="1"/>
  <c r="AG342" i="1"/>
  <c r="AH342" i="1"/>
  <c r="AH344" i="1"/>
  <c r="AG344" i="1"/>
  <c r="AI344" i="1" s="1"/>
  <c r="AG346" i="1"/>
  <c r="AH346" i="1"/>
  <c r="AH348" i="1"/>
  <c r="AG348" i="1"/>
  <c r="AI348" i="1" s="1"/>
  <c r="AG350" i="1"/>
  <c r="AH350" i="1"/>
  <c r="AH352" i="1"/>
  <c r="AG352" i="1"/>
  <c r="AI352" i="1" s="1"/>
  <c r="AG354" i="1"/>
  <c r="AH354" i="1"/>
  <c r="AH356" i="1"/>
  <c r="AG356" i="1"/>
  <c r="AI356" i="1" s="1"/>
  <c r="AG358" i="1"/>
  <c r="AH358" i="1"/>
  <c r="AH360" i="1"/>
  <c r="AG360" i="1"/>
  <c r="AI360" i="1" s="1"/>
  <c r="AG362" i="1"/>
  <c r="AH362" i="1"/>
  <c r="AH364" i="1"/>
  <c r="AG364" i="1"/>
  <c r="AI364" i="1" s="1"/>
  <c r="AG366" i="1"/>
  <c r="AH366" i="1"/>
  <c r="AH368" i="1"/>
  <c r="AG368" i="1"/>
  <c r="AI368" i="1" s="1"/>
  <c r="AG370" i="1"/>
  <c r="AH370" i="1"/>
  <c r="AH372" i="1"/>
  <c r="AG372" i="1"/>
  <c r="AI372" i="1" s="1"/>
  <c r="AG374" i="1"/>
  <c r="AH374" i="1"/>
  <c r="AH376" i="1"/>
  <c r="AG376" i="1"/>
  <c r="AI376" i="1" s="1"/>
  <c r="AG378" i="1"/>
  <c r="AH378" i="1"/>
  <c r="AH380" i="1"/>
  <c r="AG380" i="1"/>
  <c r="AI380" i="1" s="1"/>
  <c r="AG382" i="1"/>
  <c r="AH382" i="1"/>
  <c r="AH384" i="1"/>
  <c r="AG384" i="1"/>
  <c r="AI384" i="1" s="1"/>
  <c r="AG386" i="1"/>
  <c r="AH386" i="1"/>
  <c r="AH388" i="1"/>
  <c r="AG388" i="1"/>
  <c r="AI388" i="1" s="1"/>
  <c r="AG390" i="1"/>
  <c r="AH390" i="1"/>
  <c r="AH392" i="1"/>
  <c r="AG392" i="1"/>
  <c r="AI392" i="1" s="1"/>
  <c r="AG394" i="1"/>
  <c r="AH394" i="1"/>
  <c r="AH396" i="1"/>
  <c r="AG396" i="1"/>
  <c r="AI396" i="1" s="1"/>
  <c r="AG398" i="1"/>
  <c r="AH398" i="1"/>
  <c r="AH400" i="1"/>
  <c r="AG400" i="1"/>
  <c r="AI400" i="1" s="1"/>
  <c r="AG402" i="1"/>
  <c r="AH402" i="1"/>
  <c r="AH404" i="1"/>
  <c r="AG404" i="1"/>
  <c r="AI404" i="1" s="1"/>
  <c r="AG406" i="1"/>
  <c r="AH406" i="1"/>
  <c r="AH408" i="1"/>
  <c r="AG408" i="1"/>
  <c r="AI408" i="1" s="1"/>
  <c r="AG410" i="1"/>
  <c r="AH410" i="1"/>
  <c r="AH412" i="1"/>
  <c r="AG412" i="1"/>
  <c r="AI412" i="1" s="1"/>
  <c r="AG414" i="1"/>
  <c r="AH414" i="1"/>
  <c r="AH416" i="1"/>
  <c r="AG416" i="1"/>
  <c r="AI416" i="1" s="1"/>
  <c r="AG418" i="1"/>
  <c r="AH418" i="1"/>
  <c r="AH420" i="1"/>
  <c r="AG420" i="1"/>
  <c r="AI420" i="1" s="1"/>
  <c r="AG422" i="1"/>
  <c r="AH422" i="1"/>
  <c r="AH424" i="1"/>
  <c r="AG424" i="1"/>
  <c r="AI424" i="1" s="1"/>
  <c r="AG426" i="1"/>
  <c r="AH426" i="1"/>
  <c r="AH428" i="1"/>
  <c r="AG428" i="1"/>
  <c r="AI428" i="1" s="1"/>
  <c r="AG430" i="1"/>
  <c r="AH430" i="1"/>
  <c r="AH432" i="1"/>
  <c r="AG432" i="1"/>
  <c r="AI432" i="1" s="1"/>
  <c r="AG434" i="1"/>
  <c r="AH434" i="1"/>
  <c r="AH436" i="1"/>
  <c r="AG436" i="1"/>
  <c r="AI436" i="1" s="1"/>
  <c r="AG438" i="1"/>
  <c r="AH438" i="1"/>
  <c r="AH440" i="1"/>
  <c r="AG440" i="1"/>
  <c r="AI440" i="1" s="1"/>
  <c r="AG442" i="1"/>
  <c r="AH442" i="1"/>
  <c r="AH444" i="1"/>
  <c r="AG444" i="1"/>
  <c r="AI444" i="1" s="1"/>
  <c r="AG446" i="1"/>
  <c r="AH446" i="1"/>
  <c r="AH448" i="1"/>
  <c r="AG448" i="1"/>
  <c r="AI448" i="1" s="1"/>
  <c r="AG450" i="1"/>
  <c r="AH450" i="1"/>
  <c r="AH452" i="1"/>
  <c r="AG452" i="1"/>
  <c r="AI452" i="1" s="1"/>
  <c r="AG454" i="1"/>
  <c r="AH454" i="1"/>
  <c r="AH456" i="1"/>
  <c r="AG456" i="1"/>
  <c r="AI456" i="1" s="1"/>
  <c r="AG458" i="1"/>
  <c r="AH458" i="1"/>
  <c r="AH460" i="1"/>
  <c r="AG460" i="1"/>
  <c r="AI460" i="1" s="1"/>
  <c r="AG462" i="1"/>
  <c r="AH462" i="1"/>
  <c r="AH464" i="1"/>
  <c r="AG464" i="1"/>
  <c r="AI464" i="1" s="1"/>
  <c r="AG466" i="1"/>
  <c r="AH466" i="1"/>
  <c r="AH468" i="1"/>
  <c r="AG468" i="1"/>
  <c r="AI468" i="1" s="1"/>
  <c r="AG470" i="1"/>
  <c r="AH470" i="1"/>
  <c r="AH472" i="1"/>
  <c r="AG472" i="1"/>
  <c r="AI472" i="1" s="1"/>
  <c r="AG474" i="1"/>
  <c r="AH474" i="1"/>
  <c r="AH476" i="1"/>
  <c r="AG476" i="1"/>
  <c r="AI476" i="1" s="1"/>
  <c r="AG478" i="1"/>
  <c r="AH478" i="1"/>
  <c r="AH480" i="1"/>
  <c r="AG480" i="1"/>
  <c r="AI480" i="1" s="1"/>
  <c r="AG482" i="1"/>
  <c r="AH482" i="1"/>
  <c r="AH484" i="1"/>
  <c r="AG484" i="1"/>
  <c r="AI484" i="1" s="1"/>
  <c r="AG486" i="1"/>
  <c r="AH486" i="1"/>
  <c r="AH488" i="1"/>
  <c r="AG488" i="1"/>
  <c r="AI488" i="1" s="1"/>
  <c r="AG490" i="1"/>
  <c r="AH490" i="1"/>
  <c r="AH492" i="1"/>
  <c r="AG492" i="1"/>
  <c r="AI492" i="1" s="1"/>
  <c r="AG494" i="1"/>
  <c r="AH494" i="1"/>
  <c r="AH496" i="1"/>
  <c r="AG496" i="1"/>
  <c r="AI496" i="1" s="1"/>
  <c r="AG498" i="1"/>
  <c r="AH498" i="1"/>
  <c r="AH500" i="1"/>
  <c r="AG500" i="1"/>
  <c r="AI500" i="1" s="1"/>
  <c r="AG502" i="1"/>
  <c r="AH502" i="1"/>
  <c r="AH504" i="1"/>
  <c r="AG504" i="1"/>
  <c r="AI504" i="1" s="1"/>
  <c r="AG506" i="1"/>
  <c r="AH506" i="1"/>
  <c r="AH508" i="1"/>
  <c r="AG508" i="1"/>
  <c r="AI508" i="1" s="1"/>
  <c r="AG510" i="1"/>
  <c r="AH510" i="1"/>
  <c r="AH512" i="1"/>
  <c r="AG512" i="1"/>
  <c r="AI512" i="1" s="1"/>
  <c r="AG514" i="1"/>
  <c r="AH514" i="1"/>
  <c r="AH516" i="1"/>
  <c r="AG516" i="1"/>
  <c r="AI516" i="1" s="1"/>
  <c r="AG518" i="1"/>
  <c r="AH518" i="1"/>
  <c r="AH520" i="1"/>
  <c r="AG520" i="1"/>
  <c r="AI520" i="1" s="1"/>
  <c r="AG522" i="1"/>
  <c r="AH522" i="1"/>
  <c r="AH524" i="1"/>
  <c r="AG524" i="1"/>
  <c r="AI524" i="1" s="1"/>
  <c r="AG526" i="1"/>
  <c r="AH526" i="1"/>
  <c r="AH528" i="1"/>
  <c r="AG528" i="1"/>
  <c r="AI528" i="1" s="1"/>
  <c r="AG530" i="1"/>
  <c r="AH530" i="1"/>
  <c r="AH532" i="1"/>
  <c r="AG532" i="1"/>
  <c r="AI532" i="1" s="1"/>
  <c r="AG534" i="1"/>
  <c r="AH534" i="1"/>
  <c r="AH536" i="1"/>
  <c r="AG536" i="1"/>
  <c r="AI536" i="1" s="1"/>
  <c r="AG538" i="1"/>
  <c r="AH538" i="1"/>
  <c r="AH540" i="1"/>
  <c r="AG540" i="1"/>
  <c r="AI540" i="1" s="1"/>
  <c r="AG542" i="1"/>
  <c r="AH542" i="1"/>
  <c r="AH544" i="1"/>
  <c r="AG544" i="1"/>
  <c r="AI544" i="1" s="1"/>
  <c r="AG546" i="1"/>
  <c r="AH546" i="1"/>
  <c r="AH548" i="1"/>
  <c r="AG548" i="1"/>
  <c r="AI548" i="1" s="1"/>
  <c r="AG550" i="1"/>
  <c r="AH550" i="1"/>
  <c r="AH552" i="1"/>
  <c r="AG552" i="1"/>
  <c r="AI552" i="1" s="1"/>
  <c r="AH554" i="1"/>
  <c r="AG554" i="1"/>
  <c r="AI554" i="1" s="1"/>
  <c r="AH556" i="1"/>
  <c r="AG556" i="1"/>
  <c r="AI556" i="1" s="1"/>
  <c r="AH558" i="1"/>
  <c r="AG558" i="1"/>
  <c r="AI558" i="1" s="1"/>
  <c r="AH560" i="1"/>
  <c r="AG560" i="1"/>
  <c r="AI560" i="1" s="1"/>
  <c r="AH562" i="1"/>
  <c r="AG562" i="1"/>
  <c r="AI562" i="1" s="1"/>
  <c r="AH564" i="1"/>
  <c r="AG564" i="1"/>
  <c r="AI564" i="1" s="1"/>
  <c r="AH566" i="1"/>
  <c r="AG566" i="1"/>
  <c r="AI566" i="1" s="1"/>
  <c r="AH568" i="1"/>
  <c r="AG568" i="1"/>
  <c r="AI568" i="1" s="1"/>
  <c r="AH570" i="1"/>
  <c r="AG570" i="1"/>
  <c r="AI570" i="1" s="1"/>
  <c r="AH572" i="1"/>
  <c r="AG572" i="1"/>
  <c r="AI572" i="1" s="1"/>
  <c r="AH574" i="1"/>
  <c r="AG574" i="1"/>
  <c r="AI574" i="1" s="1"/>
  <c r="AH576" i="1"/>
  <c r="AG576" i="1"/>
  <c r="AI576" i="1" s="1"/>
  <c r="AH578" i="1"/>
  <c r="AG578" i="1"/>
  <c r="AI578" i="1" s="1"/>
  <c r="AH580" i="1"/>
  <c r="AG580" i="1"/>
  <c r="AI580" i="1" s="1"/>
  <c r="AH582" i="1"/>
  <c r="AG582" i="1"/>
  <c r="AI582" i="1" s="1"/>
  <c r="AH584" i="1"/>
  <c r="AG584" i="1"/>
  <c r="AI584" i="1" s="1"/>
  <c r="AH586" i="1"/>
  <c r="AG586" i="1"/>
  <c r="AI586" i="1" s="1"/>
  <c r="AH588" i="1"/>
  <c r="AG588" i="1"/>
  <c r="AI588" i="1" s="1"/>
  <c r="AH590" i="1"/>
  <c r="AG590" i="1"/>
  <c r="AI590" i="1" s="1"/>
  <c r="AH592" i="1"/>
  <c r="AG592" i="1"/>
  <c r="AI592" i="1" s="1"/>
  <c r="AH594" i="1"/>
  <c r="AG594" i="1"/>
  <c r="AI594" i="1" s="1"/>
  <c r="AH596" i="1"/>
  <c r="AG596" i="1"/>
  <c r="AI596" i="1" s="1"/>
  <c r="AH598" i="1"/>
  <c r="AG598" i="1"/>
  <c r="AI598" i="1" s="1"/>
  <c r="AH600" i="1"/>
  <c r="AG600" i="1"/>
  <c r="AI600" i="1" s="1"/>
  <c r="AH602" i="1"/>
  <c r="AG602" i="1"/>
  <c r="AI602" i="1" s="1"/>
  <c r="AH604" i="1"/>
  <c r="AG604" i="1"/>
  <c r="AI604" i="1" s="1"/>
  <c r="AH606" i="1"/>
  <c r="AG606" i="1"/>
  <c r="AI606" i="1" s="1"/>
  <c r="AH608" i="1"/>
  <c r="AG608" i="1"/>
  <c r="AI608" i="1" s="1"/>
  <c r="AH610" i="1"/>
  <c r="AG610" i="1"/>
  <c r="AI610" i="1" s="1"/>
  <c r="AH612" i="1"/>
  <c r="AG612" i="1"/>
  <c r="AI612" i="1" s="1"/>
  <c r="AH614" i="1"/>
  <c r="AG614" i="1"/>
  <c r="AI614" i="1" s="1"/>
  <c r="AH616" i="1"/>
  <c r="AG616" i="1"/>
  <c r="AI616" i="1" s="1"/>
  <c r="AH618" i="1"/>
  <c r="AG618" i="1"/>
  <c r="AI618" i="1" s="1"/>
  <c r="AH620" i="1"/>
  <c r="AG620" i="1"/>
  <c r="AI620" i="1" s="1"/>
  <c r="AH622" i="1"/>
  <c r="AG622" i="1"/>
  <c r="AI622" i="1" s="1"/>
  <c r="AC624" i="1"/>
  <c r="V624" i="1"/>
  <c r="AA12" i="1"/>
  <c r="AB12" i="1" s="1"/>
  <c r="AA11" i="1"/>
  <c r="AB11" i="1" s="1"/>
  <c r="AA13" i="1"/>
  <c r="AB13" i="1" s="1"/>
  <c r="AA15" i="1"/>
  <c r="AB15" i="1" s="1"/>
  <c r="AA17" i="1"/>
  <c r="AB17" i="1" s="1"/>
  <c r="AA19" i="1"/>
  <c r="AB19" i="1" s="1"/>
  <c r="AA21" i="1"/>
  <c r="AB21" i="1" s="1"/>
  <c r="AA23" i="1"/>
  <c r="AB23" i="1" s="1"/>
  <c r="AA25" i="1"/>
  <c r="AB25" i="1" s="1"/>
  <c r="AA27" i="1"/>
  <c r="AB27" i="1" s="1"/>
  <c r="AA29" i="1"/>
  <c r="AB29" i="1" s="1"/>
  <c r="AA31" i="1"/>
  <c r="AB31" i="1" s="1"/>
  <c r="AA33" i="1"/>
  <c r="AB33" i="1" s="1"/>
  <c r="AA35" i="1"/>
  <c r="AB35" i="1" s="1"/>
  <c r="AA37" i="1"/>
  <c r="AB37" i="1" s="1"/>
  <c r="AA39" i="1"/>
  <c r="AB39" i="1" s="1"/>
  <c r="AA41" i="1"/>
  <c r="AB41" i="1" s="1"/>
  <c r="AA43" i="1"/>
  <c r="AB43" i="1" s="1"/>
  <c r="AA45" i="1"/>
  <c r="AB45" i="1" s="1"/>
  <c r="AA47" i="1"/>
  <c r="AB47" i="1" s="1"/>
  <c r="AA49" i="1"/>
  <c r="AB49" i="1" s="1"/>
  <c r="AA51" i="1"/>
  <c r="AB51" i="1" s="1"/>
  <c r="AA53" i="1"/>
  <c r="AB53" i="1" s="1"/>
  <c r="AA55" i="1"/>
  <c r="AB55" i="1" s="1"/>
  <c r="AA57" i="1"/>
  <c r="AB57" i="1" s="1"/>
  <c r="AA59" i="1"/>
  <c r="AB59" i="1" s="1"/>
  <c r="AA61" i="1"/>
  <c r="AB61" i="1" s="1"/>
  <c r="AA63" i="1"/>
  <c r="AB63" i="1" s="1"/>
  <c r="AA65" i="1"/>
  <c r="AB65" i="1" s="1"/>
  <c r="AA67" i="1"/>
  <c r="AB67" i="1" s="1"/>
  <c r="AA69" i="1"/>
  <c r="AB69" i="1" s="1"/>
  <c r="AA71" i="1"/>
  <c r="AB71" i="1" s="1"/>
  <c r="AA73" i="1"/>
  <c r="AB73" i="1" s="1"/>
  <c r="AA75" i="1"/>
  <c r="AB75" i="1" s="1"/>
  <c r="AA77" i="1"/>
  <c r="AB77" i="1" s="1"/>
  <c r="AA79" i="1"/>
  <c r="AB79" i="1" s="1"/>
  <c r="AA81" i="1"/>
  <c r="AB81" i="1" s="1"/>
  <c r="AA83" i="1"/>
  <c r="AB83" i="1" s="1"/>
  <c r="AA85" i="1"/>
  <c r="AB85" i="1" s="1"/>
  <c r="AA87" i="1"/>
  <c r="AB87" i="1" s="1"/>
  <c r="AA89" i="1"/>
  <c r="AB89" i="1" s="1"/>
  <c r="AA91" i="1"/>
  <c r="AB91" i="1" s="1"/>
  <c r="AA93" i="1"/>
  <c r="AB93" i="1" s="1"/>
  <c r="AA95" i="1"/>
  <c r="AB95" i="1" s="1"/>
  <c r="AA97" i="1"/>
  <c r="AB97" i="1" s="1"/>
  <c r="AA99" i="1"/>
  <c r="AB99" i="1" s="1"/>
  <c r="AA101" i="1"/>
  <c r="AB101" i="1" s="1"/>
  <c r="AA103" i="1"/>
  <c r="AB103" i="1" s="1"/>
  <c r="AA105" i="1"/>
  <c r="AB105" i="1" s="1"/>
  <c r="AA107" i="1"/>
  <c r="AB107" i="1" s="1"/>
  <c r="AA109" i="1"/>
  <c r="AB109" i="1" s="1"/>
  <c r="AA111" i="1"/>
  <c r="AB111" i="1" s="1"/>
  <c r="AA113" i="1"/>
  <c r="AB113" i="1" s="1"/>
  <c r="AA115" i="1"/>
  <c r="AB115" i="1" s="1"/>
  <c r="AA117" i="1"/>
  <c r="AB117" i="1" s="1"/>
  <c r="AA119" i="1"/>
  <c r="AB119" i="1" s="1"/>
  <c r="AA121" i="1"/>
  <c r="AB121" i="1" s="1"/>
  <c r="AA123" i="1"/>
  <c r="AB123" i="1" s="1"/>
  <c r="AA125" i="1"/>
  <c r="AB125" i="1" s="1"/>
  <c r="AA127" i="1"/>
  <c r="AB127" i="1" s="1"/>
  <c r="AA129" i="1"/>
  <c r="AB129" i="1" s="1"/>
  <c r="AA131" i="1"/>
  <c r="AB131" i="1" s="1"/>
  <c r="AA133" i="1"/>
  <c r="AB133" i="1" s="1"/>
  <c r="AA135" i="1"/>
  <c r="AB135" i="1" s="1"/>
  <c r="AA137" i="1"/>
  <c r="AB137" i="1" s="1"/>
  <c r="AA139" i="1"/>
  <c r="AB139" i="1" s="1"/>
  <c r="AA141" i="1"/>
  <c r="AB141" i="1" s="1"/>
  <c r="AA143" i="1"/>
  <c r="AB143" i="1" s="1"/>
  <c r="AA145" i="1"/>
  <c r="AB145" i="1" s="1"/>
  <c r="AA147" i="1"/>
  <c r="AB147" i="1" s="1"/>
  <c r="AA149" i="1"/>
  <c r="AB149" i="1" s="1"/>
  <c r="AA151" i="1"/>
  <c r="AB151" i="1" s="1"/>
  <c r="AA153" i="1"/>
  <c r="AB153" i="1" s="1"/>
  <c r="AA155" i="1"/>
  <c r="AB155" i="1" s="1"/>
  <c r="AA157" i="1"/>
  <c r="AB157" i="1" s="1"/>
  <c r="AA159" i="1"/>
  <c r="AB159" i="1" s="1"/>
  <c r="AA161" i="1"/>
  <c r="AB161" i="1" s="1"/>
  <c r="AA163" i="1"/>
  <c r="AB163" i="1" s="1"/>
  <c r="AA165" i="1"/>
  <c r="AB165" i="1" s="1"/>
  <c r="AA167" i="1"/>
  <c r="AB167" i="1" s="1"/>
  <c r="AA169" i="1"/>
  <c r="AB169" i="1" s="1"/>
  <c r="AA171" i="1"/>
  <c r="AB171" i="1" s="1"/>
  <c r="AA173" i="1"/>
  <c r="AB173" i="1" s="1"/>
  <c r="AA175" i="1"/>
  <c r="AB175" i="1" s="1"/>
  <c r="AA177" i="1"/>
  <c r="AB177" i="1" s="1"/>
  <c r="AA179" i="1"/>
  <c r="AB179" i="1" s="1"/>
  <c r="AA181" i="1"/>
  <c r="AB181" i="1" s="1"/>
  <c r="AA183" i="1"/>
  <c r="AB183" i="1" s="1"/>
  <c r="AA185" i="1"/>
  <c r="AB185" i="1" s="1"/>
  <c r="AA187" i="1"/>
  <c r="AB187" i="1" s="1"/>
  <c r="AA189" i="1"/>
  <c r="AB189" i="1" s="1"/>
  <c r="AA191" i="1"/>
  <c r="AB191" i="1" s="1"/>
  <c r="AA193" i="1"/>
  <c r="AB193" i="1" s="1"/>
  <c r="AA195" i="1"/>
  <c r="AB195" i="1" s="1"/>
  <c r="AA197" i="1"/>
  <c r="AB197" i="1" s="1"/>
  <c r="AA199" i="1"/>
  <c r="AB199" i="1" s="1"/>
  <c r="AA201" i="1"/>
  <c r="AB201" i="1" s="1"/>
  <c r="AA203" i="1"/>
  <c r="AB203" i="1" s="1"/>
  <c r="AA205" i="1"/>
  <c r="AB205" i="1" s="1"/>
  <c r="AA207" i="1"/>
  <c r="AB207" i="1" s="1"/>
  <c r="AA209" i="1"/>
  <c r="AB209" i="1" s="1"/>
  <c r="AA211" i="1"/>
  <c r="AB211" i="1" s="1"/>
  <c r="AA213" i="1"/>
  <c r="AB213" i="1" s="1"/>
  <c r="AA215" i="1"/>
  <c r="AB215" i="1" s="1"/>
  <c r="AA217" i="1"/>
  <c r="AB217" i="1" s="1"/>
  <c r="AA219" i="1"/>
  <c r="AB219" i="1" s="1"/>
  <c r="AA221" i="1"/>
  <c r="AB221" i="1" s="1"/>
  <c r="AA223" i="1"/>
  <c r="AB223" i="1" s="1"/>
  <c r="AA225" i="1"/>
  <c r="AB225" i="1" s="1"/>
  <c r="AA227" i="1"/>
  <c r="AB227" i="1" s="1"/>
  <c r="AA229" i="1"/>
  <c r="AB229" i="1" s="1"/>
  <c r="AA231" i="1"/>
  <c r="AB231" i="1" s="1"/>
  <c r="AA233" i="1"/>
  <c r="AB233" i="1" s="1"/>
  <c r="AA235" i="1"/>
  <c r="AB235" i="1" s="1"/>
  <c r="AA237" i="1"/>
  <c r="AB237" i="1" s="1"/>
  <c r="AA239" i="1"/>
  <c r="AB239" i="1" s="1"/>
  <c r="AA241" i="1"/>
  <c r="AB241" i="1" s="1"/>
  <c r="AA243" i="1"/>
  <c r="AB243" i="1" s="1"/>
  <c r="AA245" i="1"/>
  <c r="AB245" i="1" s="1"/>
  <c r="AA247" i="1"/>
  <c r="AB247" i="1" s="1"/>
  <c r="AA249" i="1"/>
  <c r="AB249" i="1" s="1"/>
  <c r="AA251" i="1"/>
  <c r="AB251" i="1" s="1"/>
  <c r="AA253" i="1"/>
  <c r="AB253" i="1" s="1"/>
  <c r="AA255" i="1"/>
  <c r="AB255" i="1" s="1"/>
  <c r="AA257" i="1"/>
  <c r="AB257" i="1" s="1"/>
  <c r="AA259" i="1"/>
  <c r="AB259" i="1" s="1"/>
  <c r="AA261" i="1"/>
  <c r="AB261" i="1" s="1"/>
  <c r="AA263" i="1"/>
  <c r="AB263" i="1" s="1"/>
  <c r="AA265" i="1"/>
  <c r="AB265" i="1" s="1"/>
  <c r="AA267" i="1"/>
  <c r="AB267" i="1" s="1"/>
  <c r="AA269" i="1"/>
  <c r="AB269" i="1" s="1"/>
  <c r="AA271" i="1"/>
  <c r="AB271" i="1" s="1"/>
  <c r="AA273" i="1"/>
  <c r="AB273" i="1" s="1"/>
  <c r="AA275" i="1"/>
  <c r="AB275" i="1" s="1"/>
  <c r="AA277" i="1"/>
  <c r="AB277" i="1" s="1"/>
  <c r="AA279" i="1"/>
  <c r="AB279" i="1" s="1"/>
  <c r="AA281" i="1"/>
  <c r="AB281" i="1" s="1"/>
  <c r="AA283" i="1"/>
  <c r="AB283" i="1" s="1"/>
  <c r="AA285" i="1"/>
  <c r="AB285" i="1" s="1"/>
  <c r="AA287" i="1"/>
  <c r="AB287" i="1" s="1"/>
  <c r="AA289" i="1"/>
  <c r="AB289" i="1" s="1"/>
  <c r="AA291" i="1"/>
  <c r="AB291" i="1" s="1"/>
  <c r="AA293" i="1"/>
  <c r="AB293" i="1" s="1"/>
  <c r="AA295" i="1"/>
  <c r="AB295" i="1" s="1"/>
  <c r="AA297" i="1"/>
  <c r="AB297" i="1" s="1"/>
  <c r="AA299" i="1"/>
  <c r="AB299" i="1" s="1"/>
  <c r="AA301" i="1"/>
  <c r="AB301" i="1" s="1"/>
  <c r="AA303" i="1"/>
  <c r="AB303" i="1" s="1"/>
  <c r="AA305" i="1"/>
  <c r="AB305" i="1" s="1"/>
  <c r="AA307" i="1"/>
  <c r="AB307" i="1" s="1"/>
  <c r="AA309" i="1"/>
  <c r="AB309" i="1" s="1"/>
  <c r="AA311" i="1"/>
  <c r="AB311" i="1" s="1"/>
  <c r="AA313" i="1"/>
  <c r="AB313" i="1" s="1"/>
  <c r="AA315" i="1"/>
  <c r="AB315" i="1" s="1"/>
  <c r="AA317" i="1"/>
  <c r="AB317" i="1" s="1"/>
  <c r="AA319" i="1"/>
  <c r="AB319" i="1" s="1"/>
  <c r="AA321" i="1"/>
  <c r="AB321" i="1" s="1"/>
  <c r="AA323" i="1"/>
  <c r="AB323" i="1" s="1"/>
  <c r="AA325" i="1"/>
  <c r="AB325" i="1" s="1"/>
  <c r="AA327" i="1"/>
  <c r="AB327" i="1" s="1"/>
  <c r="AA329" i="1"/>
  <c r="AB329" i="1" s="1"/>
  <c r="AA331" i="1"/>
  <c r="AB331" i="1" s="1"/>
  <c r="AA333" i="1"/>
  <c r="AB333" i="1" s="1"/>
  <c r="AA335" i="1"/>
  <c r="AB335" i="1" s="1"/>
  <c r="AA337" i="1"/>
  <c r="AB337" i="1" s="1"/>
  <c r="AA339" i="1"/>
  <c r="AB339" i="1" s="1"/>
  <c r="AA341" i="1"/>
  <c r="AB341" i="1" s="1"/>
  <c r="AA343" i="1"/>
  <c r="AB343" i="1" s="1"/>
  <c r="AA345" i="1"/>
  <c r="AB345" i="1" s="1"/>
  <c r="AA347" i="1"/>
  <c r="AB347" i="1" s="1"/>
  <c r="AA349" i="1"/>
  <c r="AB349" i="1" s="1"/>
  <c r="AA351" i="1"/>
  <c r="AB351" i="1" s="1"/>
  <c r="AA353" i="1"/>
  <c r="AB353" i="1" s="1"/>
  <c r="AA355" i="1"/>
  <c r="AB355" i="1" s="1"/>
  <c r="AA357" i="1"/>
  <c r="AB357" i="1" s="1"/>
  <c r="AA359" i="1"/>
  <c r="AB359" i="1" s="1"/>
  <c r="AA361" i="1"/>
  <c r="AB361" i="1" s="1"/>
  <c r="AA363" i="1"/>
  <c r="AB363" i="1" s="1"/>
  <c r="AA365" i="1"/>
  <c r="AB365" i="1" s="1"/>
  <c r="AA367" i="1"/>
  <c r="AB367" i="1" s="1"/>
  <c r="AA369" i="1"/>
  <c r="AB369" i="1" s="1"/>
  <c r="AA371" i="1"/>
  <c r="AB371" i="1" s="1"/>
  <c r="AA373" i="1"/>
  <c r="AB373" i="1" s="1"/>
  <c r="AA375" i="1"/>
  <c r="AB375" i="1" s="1"/>
  <c r="AA377" i="1"/>
  <c r="AB377" i="1" s="1"/>
  <c r="AA379" i="1"/>
  <c r="AB379" i="1" s="1"/>
  <c r="AA381" i="1"/>
  <c r="AB381" i="1" s="1"/>
  <c r="AA383" i="1"/>
  <c r="AB383" i="1" s="1"/>
  <c r="AA385" i="1"/>
  <c r="AB385" i="1" s="1"/>
  <c r="AA387" i="1"/>
  <c r="AB387" i="1" s="1"/>
  <c r="AA389" i="1"/>
  <c r="AB389" i="1" s="1"/>
  <c r="AA391" i="1"/>
  <c r="AB391" i="1" s="1"/>
  <c r="AA393" i="1"/>
  <c r="AB393" i="1" s="1"/>
  <c r="AA395" i="1"/>
  <c r="AB395" i="1" s="1"/>
  <c r="AA397" i="1"/>
  <c r="AB397" i="1" s="1"/>
  <c r="AA399" i="1"/>
  <c r="AB399" i="1" s="1"/>
  <c r="AA401" i="1"/>
  <c r="AB401" i="1" s="1"/>
  <c r="AA403" i="1"/>
  <c r="AB403" i="1" s="1"/>
  <c r="AA405" i="1"/>
  <c r="AB405" i="1" s="1"/>
  <c r="AA407" i="1"/>
  <c r="AB407" i="1" s="1"/>
  <c r="AA409" i="1"/>
  <c r="AB409" i="1" s="1"/>
  <c r="AA411" i="1"/>
  <c r="AB411" i="1" s="1"/>
  <c r="AA413" i="1"/>
  <c r="AB413" i="1" s="1"/>
  <c r="AA415" i="1"/>
  <c r="AB415" i="1" s="1"/>
  <c r="AA417" i="1"/>
  <c r="AB417" i="1" s="1"/>
  <c r="AA419" i="1"/>
  <c r="AB419" i="1" s="1"/>
  <c r="AA421" i="1"/>
  <c r="AB421" i="1" s="1"/>
  <c r="AA423" i="1"/>
  <c r="AB423" i="1" s="1"/>
  <c r="AA425" i="1"/>
  <c r="AB425" i="1" s="1"/>
  <c r="AA427" i="1"/>
  <c r="AB427" i="1" s="1"/>
  <c r="AA429" i="1"/>
  <c r="AB429" i="1" s="1"/>
  <c r="AA431" i="1"/>
  <c r="AB431" i="1" s="1"/>
  <c r="AA433" i="1"/>
  <c r="AB433" i="1" s="1"/>
  <c r="AA435" i="1"/>
  <c r="AB435" i="1" s="1"/>
  <c r="AA437" i="1"/>
  <c r="AB437" i="1" s="1"/>
  <c r="AA439" i="1"/>
  <c r="AB439" i="1" s="1"/>
  <c r="AA441" i="1"/>
  <c r="AB441" i="1" s="1"/>
  <c r="AA443" i="1"/>
  <c r="AB443" i="1" s="1"/>
  <c r="AA445" i="1"/>
  <c r="AB445" i="1" s="1"/>
  <c r="AA447" i="1"/>
  <c r="AB447" i="1" s="1"/>
  <c r="AA449" i="1"/>
  <c r="AB449" i="1" s="1"/>
  <c r="AA451" i="1"/>
  <c r="AB451" i="1" s="1"/>
  <c r="AA453" i="1"/>
  <c r="AB453" i="1" s="1"/>
  <c r="AA455" i="1"/>
  <c r="AB455" i="1" s="1"/>
  <c r="AA457" i="1"/>
  <c r="AB457" i="1" s="1"/>
  <c r="AA459" i="1"/>
  <c r="AB459" i="1" s="1"/>
  <c r="AA461" i="1"/>
  <c r="AB461" i="1" s="1"/>
  <c r="AA463" i="1"/>
  <c r="AB463" i="1" s="1"/>
  <c r="AA465" i="1"/>
  <c r="AB465" i="1" s="1"/>
  <c r="AA467" i="1"/>
  <c r="AB467" i="1" s="1"/>
  <c r="AA469" i="1"/>
  <c r="AB469" i="1" s="1"/>
  <c r="AA471" i="1"/>
  <c r="AB471" i="1" s="1"/>
  <c r="AA473" i="1"/>
  <c r="AB473" i="1" s="1"/>
  <c r="AA475" i="1"/>
  <c r="AB475" i="1" s="1"/>
  <c r="AA477" i="1"/>
  <c r="AB477" i="1" s="1"/>
  <c r="AA479" i="1"/>
  <c r="AB479" i="1" s="1"/>
  <c r="AA481" i="1"/>
  <c r="AB481" i="1" s="1"/>
  <c r="AA483" i="1"/>
  <c r="AB483" i="1" s="1"/>
  <c r="AA485" i="1"/>
  <c r="AB485" i="1" s="1"/>
  <c r="AA487" i="1"/>
  <c r="AB487" i="1" s="1"/>
  <c r="AA489" i="1"/>
  <c r="AB489" i="1" s="1"/>
  <c r="AA491" i="1"/>
  <c r="AB491" i="1" s="1"/>
  <c r="AA493" i="1"/>
  <c r="AB493" i="1" s="1"/>
  <c r="AA495" i="1"/>
  <c r="AB495" i="1" s="1"/>
  <c r="AA497" i="1"/>
  <c r="AB497" i="1" s="1"/>
  <c r="AA499" i="1"/>
  <c r="AB499" i="1" s="1"/>
  <c r="AA501" i="1"/>
  <c r="AB501" i="1" s="1"/>
  <c r="AA503" i="1"/>
  <c r="AB503" i="1" s="1"/>
  <c r="AA505" i="1"/>
  <c r="AB505" i="1" s="1"/>
  <c r="AA507" i="1"/>
  <c r="AB507" i="1" s="1"/>
  <c r="AA509" i="1"/>
  <c r="AB509" i="1" s="1"/>
  <c r="AA511" i="1"/>
  <c r="AB511" i="1" s="1"/>
  <c r="AA513" i="1"/>
  <c r="AB513" i="1" s="1"/>
  <c r="AA515" i="1"/>
  <c r="AB515" i="1" s="1"/>
  <c r="AA517" i="1"/>
  <c r="AB517" i="1" s="1"/>
  <c r="AA519" i="1"/>
  <c r="AB519" i="1" s="1"/>
  <c r="AA521" i="1"/>
  <c r="AB521" i="1" s="1"/>
  <c r="AA523" i="1"/>
  <c r="AB523" i="1" s="1"/>
  <c r="AA525" i="1"/>
  <c r="AB525" i="1" s="1"/>
  <c r="AA527" i="1"/>
  <c r="AB527" i="1" s="1"/>
  <c r="AA529" i="1"/>
  <c r="AB529" i="1" s="1"/>
  <c r="AA531" i="1"/>
  <c r="AB531" i="1" s="1"/>
  <c r="AA533" i="1"/>
  <c r="AB533" i="1" s="1"/>
  <c r="AA535" i="1"/>
  <c r="AB535" i="1" s="1"/>
  <c r="AA537" i="1"/>
  <c r="AB537" i="1" s="1"/>
  <c r="AA539" i="1"/>
  <c r="AB539" i="1" s="1"/>
  <c r="AA541" i="1"/>
  <c r="AB541" i="1" s="1"/>
  <c r="AA543" i="1"/>
  <c r="AB543" i="1" s="1"/>
  <c r="AA545" i="1"/>
  <c r="AB545" i="1" s="1"/>
  <c r="AA547" i="1"/>
  <c r="AB547" i="1" s="1"/>
  <c r="AA549" i="1"/>
  <c r="AB549" i="1" s="1"/>
  <c r="AA551" i="1"/>
  <c r="AB551" i="1" s="1"/>
  <c r="AA553" i="1"/>
  <c r="AB553" i="1" s="1"/>
  <c r="AA555" i="1"/>
  <c r="AB555" i="1" s="1"/>
  <c r="AA557" i="1"/>
  <c r="AB557" i="1" s="1"/>
  <c r="AA559" i="1"/>
  <c r="AB559" i="1" s="1"/>
  <c r="AA561" i="1"/>
  <c r="AB561" i="1" s="1"/>
  <c r="AA563" i="1"/>
  <c r="AB563" i="1" s="1"/>
  <c r="AA565" i="1"/>
  <c r="AB565" i="1" s="1"/>
  <c r="AA567" i="1"/>
  <c r="AB567" i="1" s="1"/>
  <c r="AA569" i="1"/>
  <c r="AB569" i="1" s="1"/>
  <c r="AA571" i="1"/>
  <c r="AB571" i="1" s="1"/>
  <c r="AA573" i="1"/>
  <c r="AB573" i="1" s="1"/>
  <c r="AA575" i="1"/>
  <c r="AB575" i="1" s="1"/>
  <c r="AA577" i="1"/>
  <c r="AB577" i="1" s="1"/>
  <c r="AA579" i="1"/>
  <c r="AB579" i="1" s="1"/>
  <c r="AA581" i="1"/>
  <c r="AB581" i="1" s="1"/>
  <c r="AA583" i="1"/>
  <c r="AB583" i="1" s="1"/>
  <c r="AA585" i="1"/>
  <c r="AB585" i="1" s="1"/>
  <c r="AA587" i="1"/>
  <c r="AB587" i="1" s="1"/>
  <c r="AA589" i="1"/>
  <c r="AB589" i="1" s="1"/>
  <c r="AA591" i="1"/>
  <c r="AB591" i="1" s="1"/>
  <c r="AA593" i="1"/>
  <c r="AB593" i="1" s="1"/>
  <c r="AA595" i="1"/>
  <c r="AB595" i="1" s="1"/>
  <c r="AA597" i="1"/>
  <c r="AB597" i="1" s="1"/>
  <c r="AA599" i="1"/>
  <c r="AB599" i="1" s="1"/>
  <c r="AA601" i="1"/>
  <c r="AB601" i="1" s="1"/>
  <c r="AA603" i="1"/>
  <c r="AB603" i="1" s="1"/>
  <c r="AA605" i="1"/>
  <c r="AB605" i="1" s="1"/>
  <c r="AA607" i="1"/>
  <c r="AB607" i="1" s="1"/>
  <c r="AA609" i="1"/>
  <c r="AB609" i="1" s="1"/>
  <c r="AA611" i="1"/>
  <c r="AB611" i="1" s="1"/>
  <c r="AA613" i="1"/>
  <c r="AB613" i="1" s="1"/>
  <c r="AA615" i="1"/>
  <c r="AB615" i="1" s="1"/>
  <c r="AA617" i="1"/>
  <c r="AB617" i="1" s="1"/>
  <c r="AA619" i="1"/>
  <c r="AB619" i="1" s="1"/>
  <c r="AA621" i="1"/>
  <c r="AB621" i="1" s="1"/>
  <c r="U624" i="1"/>
  <c r="AH619" i="1" l="1"/>
  <c r="AG619" i="1"/>
  <c r="AH615" i="1"/>
  <c r="AG615" i="1"/>
  <c r="AH611" i="1"/>
  <c r="AG611" i="1"/>
  <c r="AH607" i="1"/>
  <c r="AG607" i="1"/>
  <c r="AH603" i="1"/>
  <c r="AG603" i="1"/>
  <c r="AH599" i="1"/>
  <c r="AG599" i="1"/>
  <c r="AH595" i="1"/>
  <c r="AG595" i="1"/>
  <c r="AH591" i="1"/>
  <c r="AG591" i="1"/>
  <c r="AH587" i="1"/>
  <c r="AG587" i="1"/>
  <c r="AH583" i="1"/>
  <c r="AG583" i="1"/>
  <c r="AH579" i="1"/>
  <c r="AG579" i="1"/>
  <c r="AH575" i="1"/>
  <c r="AG575" i="1"/>
  <c r="AH571" i="1"/>
  <c r="AG571" i="1"/>
  <c r="AH567" i="1"/>
  <c r="AG567" i="1"/>
  <c r="AH563" i="1"/>
  <c r="AG563" i="1"/>
  <c r="AH559" i="1"/>
  <c r="AG559" i="1"/>
  <c r="AH555" i="1"/>
  <c r="AG555" i="1"/>
  <c r="AH551" i="1"/>
  <c r="AG551" i="1"/>
  <c r="AH547" i="1"/>
  <c r="AG547" i="1"/>
  <c r="AH543" i="1"/>
  <c r="AG543" i="1"/>
  <c r="AH539" i="1"/>
  <c r="AG539" i="1"/>
  <c r="AH535" i="1"/>
  <c r="AG535" i="1"/>
  <c r="AH531" i="1"/>
  <c r="AG531" i="1"/>
  <c r="AH527" i="1"/>
  <c r="AG527" i="1"/>
  <c r="AH523" i="1"/>
  <c r="AG523" i="1"/>
  <c r="AH519" i="1"/>
  <c r="AG519" i="1"/>
  <c r="AH515" i="1"/>
  <c r="AG515" i="1"/>
  <c r="AH511" i="1"/>
  <c r="AG511" i="1"/>
  <c r="AH507" i="1"/>
  <c r="AG507" i="1"/>
  <c r="AH503" i="1"/>
  <c r="AG503" i="1"/>
  <c r="AH499" i="1"/>
  <c r="AG499" i="1"/>
  <c r="AH495" i="1"/>
  <c r="AG495" i="1"/>
  <c r="AH491" i="1"/>
  <c r="AG491" i="1"/>
  <c r="AH487" i="1"/>
  <c r="AG487" i="1"/>
  <c r="AH483" i="1"/>
  <c r="AG483" i="1"/>
  <c r="AH479" i="1"/>
  <c r="AG479" i="1"/>
  <c r="AH475" i="1"/>
  <c r="AG475" i="1"/>
  <c r="AH471" i="1"/>
  <c r="AG471" i="1"/>
  <c r="AH467" i="1"/>
  <c r="AG467" i="1"/>
  <c r="AH463" i="1"/>
  <c r="AG463" i="1"/>
  <c r="AH459" i="1"/>
  <c r="AG459" i="1"/>
  <c r="AH455" i="1"/>
  <c r="AG455" i="1"/>
  <c r="AH451" i="1"/>
  <c r="AG451" i="1"/>
  <c r="AH447" i="1"/>
  <c r="AG447" i="1"/>
  <c r="AH443" i="1"/>
  <c r="AG443" i="1"/>
  <c r="AH439" i="1"/>
  <c r="AG439" i="1"/>
  <c r="AH435" i="1"/>
  <c r="AG435" i="1"/>
  <c r="AH431" i="1"/>
  <c r="AG431" i="1"/>
  <c r="AH427" i="1"/>
  <c r="AG427" i="1"/>
  <c r="AH423" i="1"/>
  <c r="AG423" i="1"/>
  <c r="AH419" i="1"/>
  <c r="AG419" i="1"/>
  <c r="AH415" i="1"/>
  <c r="AG415" i="1"/>
  <c r="AH411" i="1"/>
  <c r="AG411" i="1"/>
  <c r="AH407" i="1"/>
  <c r="AG407" i="1"/>
  <c r="AH403" i="1"/>
  <c r="AG403" i="1"/>
  <c r="AH399" i="1"/>
  <c r="AG399" i="1"/>
  <c r="AH395" i="1"/>
  <c r="AG395" i="1"/>
  <c r="AH391" i="1"/>
  <c r="AG391" i="1"/>
  <c r="AH387" i="1"/>
  <c r="AG387" i="1"/>
  <c r="AH383" i="1"/>
  <c r="AG383" i="1"/>
  <c r="AH379" i="1"/>
  <c r="AG379" i="1"/>
  <c r="AH375" i="1"/>
  <c r="AG375" i="1"/>
  <c r="AH371" i="1"/>
  <c r="AG371" i="1"/>
  <c r="AH367" i="1"/>
  <c r="AG367" i="1"/>
  <c r="AH363" i="1"/>
  <c r="AG363" i="1"/>
  <c r="AH359" i="1"/>
  <c r="AG359" i="1"/>
  <c r="AH355" i="1"/>
  <c r="AG355" i="1"/>
  <c r="AH351" i="1"/>
  <c r="AG351" i="1"/>
  <c r="AH347" i="1"/>
  <c r="AG347" i="1"/>
  <c r="AH343" i="1"/>
  <c r="AG343" i="1"/>
  <c r="AH339" i="1"/>
  <c r="AG339" i="1"/>
  <c r="AH335" i="1"/>
  <c r="AG335" i="1"/>
  <c r="AH331" i="1"/>
  <c r="AG331" i="1"/>
  <c r="AH327" i="1"/>
  <c r="AG327" i="1"/>
  <c r="AH323" i="1"/>
  <c r="AG323" i="1"/>
  <c r="AH319" i="1"/>
  <c r="AG319" i="1"/>
  <c r="AH315" i="1"/>
  <c r="AG315" i="1"/>
  <c r="AH311" i="1"/>
  <c r="AG311" i="1"/>
  <c r="AH307" i="1"/>
  <c r="AG307" i="1"/>
  <c r="AH303" i="1"/>
  <c r="AG303" i="1"/>
  <c r="AH299" i="1"/>
  <c r="AG299" i="1"/>
  <c r="AH295" i="1"/>
  <c r="AG295" i="1"/>
  <c r="AH291" i="1"/>
  <c r="AG291" i="1"/>
  <c r="AH287" i="1"/>
  <c r="AG287" i="1"/>
  <c r="AH283" i="1"/>
  <c r="AG283" i="1"/>
  <c r="AH279" i="1"/>
  <c r="AG279" i="1"/>
  <c r="AH275" i="1"/>
  <c r="AG275" i="1"/>
  <c r="AH271" i="1"/>
  <c r="AG271" i="1"/>
  <c r="AH267" i="1"/>
  <c r="AG267" i="1"/>
  <c r="AH263" i="1"/>
  <c r="AG263" i="1"/>
  <c r="AH259" i="1"/>
  <c r="AG259" i="1"/>
  <c r="AH255" i="1"/>
  <c r="AG255" i="1"/>
  <c r="AH251" i="1"/>
  <c r="AG251" i="1"/>
  <c r="AH247" i="1"/>
  <c r="AG247" i="1"/>
  <c r="AH243" i="1"/>
  <c r="AG243" i="1"/>
  <c r="AH239" i="1"/>
  <c r="AG239" i="1"/>
  <c r="AH235" i="1"/>
  <c r="AG235" i="1"/>
  <c r="AH231" i="1"/>
  <c r="AG231" i="1"/>
  <c r="AH227" i="1"/>
  <c r="AG227" i="1"/>
  <c r="AH223" i="1"/>
  <c r="AG223" i="1"/>
  <c r="AH219" i="1"/>
  <c r="AG219" i="1"/>
  <c r="AH215" i="1"/>
  <c r="AG215" i="1"/>
  <c r="AH211" i="1"/>
  <c r="AG211" i="1"/>
  <c r="AH207" i="1"/>
  <c r="AG207" i="1"/>
  <c r="AH203" i="1"/>
  <c r="AG203" i="1"/>
  <c r="AH199" i="1"/>
  <c r="AG199" i="1"/>
  <c r="AH195" i="1"/>
  <c r="AG195" i="1"/>
  <c r="AH191" i="1"/>
  <c r="AG191" i="1"/>
  <c r="AH187" i="1"/>
  <c r="AG187" i="1"/>
  <c r="AH183" i="1"/>
  <c r="AG183" i="1"/>
  <c r="AH179" i="1"/>
  <c r="AG179" i="1"/>
  <c r="AH175" i="1"/>
  <c r="AG175" i="1"/>
  <c r="AH171" i="1"/>
  <c r="AG171" i="1"/>
  <c r="AG167" i="1"/>
  <c r="AG163" i="1"/>
  <c r="AI163" i="1" s="1"/>
  <c r="AH163" i="1"/>
  <c r="AH159" i="1"/>
  <c r="AG159" i="1"/>
  <c r="AH155" i="1"/>
  <c r="AG155" i="1"/>
  <c r="AH151" i="1"/>
  <c r="AG151" i="1"/>
  <c r="AH147" i="1"/>
  <c r="AG147" i="1"/>
  <c r="AH143" i="1"/>
  <c r="AG143" i="1"/>
  <c r="AH139" i="1"/>
  <c r="AG139" i="1"/>
  <c r="AH135" i="1"/>
  <c r="AG135" i="1"/>
  <c r="AH131" i="1"/>
  <c r="AG131" i="1"/>
  <c r="AH127" i="1"/>
  <c r="AG127" i="1"/>
  <c r="AH123" i="1"/>
  <c r="AG123" i="1"/>
  <c r="AH119" i="1"/>
  <c r="AG119" i="1"/>
  <c r="AH115" i="1"/>
  <c r="AG115" i="1"/>
  <c r="AH111" i="1"/>
  <c r="AG111" i="1"/>
  <c r="AH107" i="1"/>
  <c r="AG107" i="1"/>
  <c r="AH103" i="1"/>
  <c r="AG103" i="1"/>
  <c r="AH99" i="1"/>
  <c r="AG99" i="1"/>
  <c r="AH95" i="1"/>
  <c r="AG95" i="1"/>
  <c r="AH91" i="1"/>
  <c r="AG91" i="1"/>
  <c r="AH87" i="1"/>
  <c r="AG87" i="1"/>
  <c r="AH83" i="1"/>
  <c r="AG83" i="1"/>
  <c r="AH79" i="1"/>
  <c r="AG79" i="1"/>
  <c r="AH75" i="1"/>
  <c r="AG75" i="1"/>
  <c r="AH71" i="1"/>
  <c r="AG71" i="1"/>
  <c r="AH67" i="1"/>
  <c r="AG67" i="1"/>
  <c r="AH63" i="1"/>
  <c r="AG63" i="1"/>
  <c r="AH59" i="1"/>
  <c r="AG59" i="1"/>
  <c r="AH55" i="1"/>
  <c r="AG55" i="1"/>
  <c r="AH51" i="1"/>
  <c r="AG51" i="1"/>
  <c r="AH47" i="1"/>
  <c r="AG47" i="1"/>
  <c r="AH43" i="1"/>
  <c r="AG43" i="1"/>
  <c r="AH39" i="1"/>
  <c r="AG39" i="1"/>
  <c r="AH35" i="1"/>
  <c r="AG35" i="1"/>
  <c r="AH31" i="1"/>
  <c r="AG31" i="1"/>
  <c r="AH27" i="1"/>
  <c r="AG27" i="1"/>
  <c r="AH23" i="1"/>
  <c r="AG23" i="1"/>
  <c r="AH19" i="1"/>
  <c r="AG19" i="1"/>
  <c r="AH15" i="1"/>
  <c r="AG15" i="1"/>
  <c r="AH11" i="1"/>
  <c r="AG11" i="1"/>
  <c r="AH621" i="1"/>
  <c r="AG621" i="1"/>
  <c r="AH617" i="1"/>
  <c r="AG617" i="1"/>
  <c r="AH613" i="1"/>
  <c r="AG613" i="1"/>
  <c r="AH609" i="1"/>
  <c r="AG609" i="1"/>
  <c r="AH605" i="1"/>
  <c r="AG605" i="1"/>
  <c r="AH601" i="1"/>
  <c r="AG601" i="1"/>
  <c r="AH597" i="1"/>
  <c r="AG597" i="1"/>
  <c r="AH593" i="1"/>
  <c r="AG593" i="1"/>
  <c r="AH589" i="1"/>
  <c r="AG589" i="1"/>
  <c r="AH585" i="1"/>
  <c r="AG585" i="1"/>
  <c r="AH581" i="1"/>
  <c r="AG581" i="1"/>
  <c r="AH577" i="1"/>
  <c r="AG577" i="1"/>
  <c r="AH573" i="1"/>
  <c r="AG573" i="1"/>
  <c r="AH569" i="1"/>
  <c r="AG569" i="1"/>
  <c r="AH565" i="1"/>
  <c r="AG565" i="1"/>
  <c r="AH561" i="1"/>
  <c r="AG561" i="1"/>
  <c r="AH557" i="1"/>
  <c r="AG557" i="1"/>
  <c r="AH553" i="1"/>
  <c r="AG553" i="1"/>
  <c r="AH549" i="1"/>
  <c r="AG549" i="1"/>
  <c r="AH545" i="1"/>
  <c r="AG545" i="1"/>
  <c r="AH541" i="1"/>
  <c r="AG541" i="1"/>
  <c r="AH537" i="1"/>
  <c r="AG537" i="1"/>
  <c r="AH533" i="1"/>
  <c r="AG533" i="1"/>
  <c r="AH529" i="1"/>
  <c r="AG529" i="1"/>
  <c r="AH525" i="1"/>
  <c r="AG525" i="1"/>
  <c r="AH521" i="1"/>
  <c r="AG521" i="1"/>
  <c r="AH517" i="1"/>
  <c r="AG517" i="1"/>
  <c r="AH513" i="1"/>
  <c r="AG513" i="1"/>
  <c r="AH509" i="1"/>
  <c r="AG509" i="1"/>
  <c r="AH505" i="1"/>
  <c r="AG505" i="1"/>
  <c r="AH501" i="1"/>
  <c r="AG501" i="1"/>
  <c r="AH497" i="1"/>
  <c r="AG497" i="1"/>
  <c r="AH493" i="1"/>
  <c r="AG493" i="1"/>
  <c r="AH489" i="1"/>
  <c r="AG489" i="1"/>
  <c r="AH485" i="1"/>
  <c r="AG485" i="1"/>
  <c r="AH481" i="1"/>
  <c r="AG481" i="1"/>
  <c r="AH477" i="1"/>
  <c r="AG477" i="1"/>
  <c r="AH473" i="1"/>
  <c r="AG473" i="1"/>
  <c r="AH469" i="1"/>
  <c r="AG469" i="1"/>
  <c r="AH465" i="1"/>
  <c r="AG465" i="1"/>
  <c r="AH461" i="1"/>
  <c r="AG461" i="1"/>
  <c r="AH457" i="1"/>
  <c r="AG457" i="1"/>
  <c r="AH453" i="1"/>
  <c r="AG453" i="1"/>
  <c r="AH449" i="1"/>
  <c r="AG449" i="1"/>
  <c r="AH445" i="1"/>
  <c r="AG445" i="1"/>
  <c r="AH441" i="1"/>
  <c r="AG441" i="1"/>
  <c r="AH437" i="1"/>
  <c r="AG437" i="1"/>
  <c r="AH433" i="1"/>
  <c r="AG433" i="1"/>
  <c r="AH429" i="1"/>
  <c r="AG429" i="1"/>
  <c r="AH425" i="1"/>
  <c r="AG425" i="1"/>
  <c r="AH421" i="1"/>
  <c r="AG421" i="1"/>
  <c r="AH417" i="1"/>
  <c r="AG417" i="1"/>
  <c r="AH413" i="1"/>
  <c r="AG413" i="1"/>
  <c r="AH409" i="1"/>
  <c r="AG409" i="1"/>
  <c r="AH405" i="1"/>
  <c r="AG405" i="1"/>
  <c r="AH401" i="1"/>
  <c r="AG401" i="1"/>
  <c r="AH397" i="1"/>
  <c r="AG397" i="1"/>
  <c r="AH393" i="1"/>
  <c r="AG393" i="1"/>
  <c r="AH389" i="1"/>
  <c r="AG389" i="1"/>
  <c r="AH385" i="1"/>
  <c r="AG385" i="1"/>
  <c r="AH381" i="1"/>
  <c r="AG381" i="1"/>
  <c r="AH377" i="1"/>
  <c r="AG377" i="1"/>
  <c r="AH373" i="1"/>
  <c r="AG373" i="1"/>
  <c r="AH369" i="1"/>
  <c r="AG369" i="1"/>
  <c r="AH365" i="1"/>
  <c r="AG365" i="1"/>
  <c r="AH361" i="1"/>
  <c r="AG361" i="1"/>
  <c r="AH357" i="1"/>
  <c r="AG357" i="1"/>
  <c r="AH353" i="1"/>
  <c r="AG353" i="1"/>
  <c r="AH349" i="1"/>
  <c r="AG349" i="1"/>
  <c r="AH345" i="1"/>
  <c r="AG345" i="1"/>
  <c r="AH341" i="1"/>
  <c r="AG341" i="1"/>
  <c r="AH337" i="1"/>
  <c r="AG337" i="1"/>
  <c r="AH333" i="1"/>
  <c r="AG333" i="1"/>
  <c r="AH329" i="1"/>
  <c r="AG329" i="1"/>
  <c r="AH325" i="1"/>
  <c r="AG325" i="1"/>
  <c r="AH321" i="1"/>
  <c r="AG321" i="1"/>
  <c r="AH317" i="1"/>
  <c r="AG317" i="1"/>
  <c r="AH313" i="1"/>
  <c r="AG313" i="1"/>
  <c r="AH309" i="1"/>
  <c r="AG309" i="1"/>
  <c r="AH305" i="1"/>
  <c r="AG305" i="1"/>
  <c r="AH301" i="1"/>
  <c r="AG301" i="1"/>
  <c r="AH297" i="1"/>
  <c r="AG297" i="1"/>
  <c r="AH293" i="1"/>
  <c r="AG293" i="1"/>
  <c r="AH289" i="1"/>
  <c r="AG289" i="1"/>
  <c r="AH285" i="1"/>
  <c r="AG285" i="1"/>
  <c r="AH281" i="1"/>
  <c r="AG281" i="1"/>
  <c r="AH277" i="1"/>
  <c r="AG277" i="1"/>
  <c r="AH273" i="1"/>
  <c r="AG273" i="1"/>
  <c r="AH269" i="1"/>
  <c r="AG269" i="1"/>
  <c r="AH265" i="1"/>
  <c r="AG265" i="1"/>
  <c r="AH261" i="1"/>
  <c r="AG261" i="1"/>
  <c r="AH257" i="1"/>
  <c r="AG257" i="1"/>
  <c r="AH253" i="1"/>
  <c r="AG253" i="1"/>
  <c r="AH249" i="1"/>
  <c r="AG249" i="1"/>
  <c r="AH245" i="1"/>
  <c r="AG245" i="1"/>
  <c r="AH241" i="1"/>
  <c r="AG241" i="1"/>
  <c r="AH237" i="1"/>
  <c r="AG237" i="1"/>
  <c r="AH233" i="1"/>
  <c r="AG233" i="1"/>
  <c r="AH229" i="1"/>
  <c r="AG229" i="1"/>
  <c r="AH225" i="1"/>
  <c r="AG225" i="1"/>
  <c r="AH221" i="1"/>
  <c r="AG221" i="1"/>
  <c r="AH217" i="1"/>
  <c r="AG217" i="1"/>
  <c r="AH213" i="1"/>
  <c r="AG213" i="1"/>
  <c r="AH209" i="1"/>
  <c r="AG209" i="1"/>
  <c r="AH205" i="1"/>
  <c r="AG205" i="1"/>
  <c r="AH201" i="1"/>
  <c r="AG201" i="1"/>
  <c r="AH197" i="1"/>
  <c r="AG197" i="1"/>
  <c r="AH193" i="1"/>
  <c r="AG193" i="1"/>
  <c r="AH189" i="1"/>
  <c r="AG189" i="1"/>
  <c r="AH185" i="1"/>
  <c r="AG185" i="1"/>
  <c r="AH181" i="1"/>
  <c r="AG181" i="1"/>
  <c r="AH177" i="1"/>
  <c r="AG177" i="1"/>
  <c r="AH173" i="1"/>
  <c r="AG173" i="1"/>
  <c r="AH169" i="1"/>
  <c r="AG169" i="1"/>
  <c r="AH165" i="1"/>
  <c r="AG165" i="1"/>
  <c r="AH161" i="1"/>
  <c r="AG161" i="1"/>
  <c r="AH157" i="1"/>
  <c r="AG157" i="1"/>
  <c r="AH153" i="1"/>
  <c r="AG153" i="1"/>
  <c r="AH149" i="1"/>
  <c r="AG149" i="1"/>
  <c r="AH145" i="1"/>
  <c r="AG145" i="1"/>
  <c r="AH141" i="1"/>
  <c r="AG141" i="1"/>
  <c r="AH137" i="1"/>
  <c r="AG137" i="1"/>
  <c r="AH133" i="1"/>
  <c r="AG133" i="1"/>
  <c r="AH129" i="1"/>
  <c r="AG129" i="1"/>
  <c r="AH125" i="1"/>
  <c r="AG125" i="1"/>
  <c r="AH121" i="1"/>
  <c r="AG121" i="1"/>
  <c r="AH117" i="1"/>
  <c r="AG117" i="1"/>
  <c r="AH113" i="1"/>
  <c r="AG113" i="1"/>
  <c r="AH109" i="1"/>
  <c r="AG109" i="1"/>
  <c r="AH105" i="1"/>
  <c r="AG105" i="1"/>
  <c r="AH101" i="1"/>
  <c r="AG101" i="1"/>
  <c r="AH97" i="1"/>
  <c r="AG97" i="1"/>
  <c r="AH93" i="1"/>
  <c r="AG93" i="1"/>
  <c r="AH89" i="1"/>
  <c r="AG89" i="1"/>
  <c r="AH85" i="1"/>
  <c r="AG85" i="1"/>
  <c r="AH81" i="1"/>
  <c r="AG81" i="1"/>
  <c r="AH77" i="1"/>
  <c r="AG77" i="1"/>
  <c r="AH73" i="1"/>
  <c r="AG73" i="1"/>
  <c r="AH69" i="1"/>
  <c r="AG69" i="1"/>
  <c r="AH65" i="1"/>
  <c r="AG65" i="1"/>
  <c r="AH61" i="1"/>
  <c r="AG61" i="1"/>
  <c r="AH57" i="1"/>
  <c r="AG57" i="1"/>
  <c r="AH53" i="1"/>
  <c r="AG53" i="1"/>
  <c r="AH49" i="1"/>
  <c r="AG49" i="1"/>
  <c r="AH45" i="1"/>
  <c r="AG45" i="1"/>
  <c r="AH41" i="1"/>
  <c r="AG41" i="1"/>
  <c r="AH37" i="1"/>
  <c r="AG37" i="1"/>
  <c r="AH33" i="1"/>
  <c r="AG33" i="1"/>
  <c r="AH29" i="1"/>
  <c r="AG29" i="1"/>
  <c r="AH25" i="1"/>
  <c r="AG25" i="1"/>
  <c r="AH21" i="1"/>
  <c r="AG21" i="1"/>
  <c r="AH17" i="1"/>
  <c r="AG17" i="1"/>
  <c r="AH13" i="1"/>
  <c r="AG13" i="1"/>
  <c r="AH12" i="1"/>
  <c r="AG12" i="1"/>
  <c r="AI550" i="1"/>
  <c r="AI546" i="1"/>
  <c r="AI542" i="1"/>
  <c r="AI538" i="1"/>
  <c r="AI534" i="1"/>
  <c r="AI530" i="1"/>
  <c r="AI526" i="1"/>
  <c r="AI522" i="1"/>
  <c r="AI518" i="1"/>
  <c r="AI514" i="1"/>
  <c r="AI510" i="1"/>
  <c r="AI506" i="1"/>
  <c r="AI502" i="1"/>
  <c r="AI498" i="1"/>
  <c r="AI494" i="1"/>
  <c r="AI490" i="1"/>
  <c r="AI486" i="1"/>
  <c r="AI482" i="1"/>
  <c r="AI478" i="1"/>
  <c r="AI474" i="1"/>
  <c r="AI470" i="1"/>
  <c r="AI466" i="1"/>
  <c r="AI462" i="1"/>
  <c r="AI458" i="1"/>
  <c r="AI454" i="1"/>
  <c r="AI450" i="1"/>
  <c r="AI446" i="1"/>
  <c r="AI442" i="1"/>
  <c r="AI438" i="1"/>
  <c r="AI434" i="1"/>
  <c r="AI430" i="1"/>
  <c r="AI426" i="1"/>
  <c r="AI422" i="1"/>
  <c r="AI418" i="1"/>
  <c r="AI414" i="1"/>
  <c r="AI410" i="1"/>
  <c r="AI406" i="1"/>
  <c r="AI402" i="1"/>
  <c r="AI398" i="1"/>
  <c r="AI394" i="1"/>
  <c r="AI390" i="1"/>
  <c r="AI386" i="1"/>
  <c r="AI382" i="1"/>
  <c r="AI378" i="1"/>
  <c r="AI374" i="1"/>
  <c r="AI370" i="1"/>
  <c r="AI366" i="1"/>
  <c r="AI362" i="1"/>
  <c r="AI358" i="1"/>
  <c r="AI354" i="1"/>
  <c r="AI350" i="1"/>
  <c r="AI346" i="1"/>
  <c r="AI342" i="1"/>
  <c r="AI338" i="1"/>
  <c r="AI334" i="1"/>
  <c r="AI330" i="1"/>
  <c r="AI326" i="1"/>
  <c r="AI322" i="1"/>
  <c r="AI318" i="1"/>
  <c r="AI314" i="1"/>
  <c r="AI310" i="1"/>
  <c r="AI302" i="1"/>
  <c r="AI294" i="1"/>
  <c r="AI286" i="1"/>
  <c r="AI278" i="1"/>
  <c r="AI270" i="1"/>
  <c r="AI262" i="1"/>
  <c r="AI254" i="1"/>
  <c r="AI246" i="1"/>
  <c r="AI238" i="1"/>
  <c r="AI230" i="1"/>
  <c r="AI222" i="1"/>
  <c r="AI214" i="1"/>
  <c r="AI206" i="1"/>
  <c r="AI198" i="1"/>
  <c r="AI190" i="1"/>
  <c r="AI182" i="1"/>
  <c r="AI174" i="1"/>
  <c r="AI166" i="1"/>
  <c r="AB624" i="1"/>
  <c r="AI12" i="1" l="1"/>
  <c r="AI13" i="1"/>
  <c r="AI17" i="1"/>
  <c r="AI21" i="1"/>
  <c r="AI25" i="1"/>
  <c r="AI29" i="1"/>
  <c r="AI33" i="1"/>
  <c r="AI37" i="1"/>
  <c r="AI41" i="1"/>
  <c r="AI45" i="1"/>
  <c r="AI49" i="1"/>
  <c r="AI53" i="1"/>
  <c r="AI57" i="1"/>
  <c r="AI61" i="1"/>
  <c r="AI65" i="1"/>
  <c r="AI69" i="1"/>
  <c r="AI73" i="1"/>
  <c r="AI77" i="1"/>
  <c r="AI81" i="1"/>
  <c r="AI85" i="1"/>
  <c r="AI89" i="1"/>
  <c r="AI93" i="1"/>
  <c r="AI97" i="1"/>
  <c r="AI101" i="1"/>
  <c r="AI105" i="1"/>
  <c r="AI109" i="1"/>
  <c r="AI113" i="1"/>
  <c r="AI117" i="1"/>
  <c r="AI121" i="1"/>
  <c r="AI125" i="1"/>
  <c r="AI129" i="1"/>
  <c r="AI133" i="1"/>
  <c r="AI137" i="1"/>
  <c r="AI141" i="1"/>
  <c r="AI145" i="1"/>
  <c r="AI149" i="1"/>
  <c r="AI153" i="1"/>
  <c r="AI157" i="1"/>
  <c r="AI161" i="1"/>
  <c r="AI165" i="1"/>
  <c r="AI169" i="1"/>
  <c r="AI173" i="1"/>
  <c r="AI177" i="1"/>
  <c r="AI181" i="1"/>
  <c r="AI185" i="1"/>
  <c r="AI189" i="1"/>
  <c r="AI193" i="1"/>
  <c r="AI197" i="1"/>
  <c r="AI201" i="1"/>
  <c r="AI205" i="1"/>
  <c r="AI209" i="1"/>
  <c r="AI213" i="1"/>
  <c r="AI217" i="1"/>
  <c r="AI221" i="1"/>
  <c r="AI225" i="1"/>
  <c r="AI229" i="1"/>
  <c r="AI233" i="1"/>
  <c r="AI237" i="1"/>
  <c r="AI241" i="1"/>
  <c r="AI245" i="1"/>
  <c r="AI249" i="1"/>
  <c r="AI253" i="1"/>
  <c r="AI257" i="1"/>
  <c r="AI261" i="1"/>
  <c r="AI265" i="1"/>
  <c r="AI269" i="1"/>
  <c r="AI273" i="1"/>
  <c r="AI277" i="1"/>
  <c r="AI281" i="1"/>
  <c r="AI285" i="1"/>
  <c r="AI289" i="1"/>
  <c r="AI293" i="1"/>
  <c r="AI297" i="1"/>
  <c r="AI301" i="1"/>
  <c r="AI305" i="1"/>
  <c r="AI309" i="1"/>
  <c r="AI313" i="1"/>
  <c r="AI317" i="1"/>
  <c r="AI321" i="1"/>
  <c r="AI325" i="1"/>
  <c r="AI329" i="1"/>
  <c r="AI333" i="1"/>
  <c r="AI337" i="1"/>
  <c r="AI341" i="1"/>
  <c r="AI345" i="1"/>
  <c r="AI349" i="1"/>
  <c r="AI353" i="1"/>
  <c r="AI357" i="1"/>
  <c r="AI361" i="1"/>
  <c r="AI365" i="1"/>
  <c r="AI369" i="1"/>
  <c r="AI373" i="1"/>
  <c r="AI377" i="1"/>
  <c r="AI381" i="1"/>
  <c r="AI385" i="1"/>
  <c r="AI389" i="1"/>
  <c r="AI393" i="1"/>
  <c r="AI397" i="1"/>
  <c r="AI401" i="1"/>
  <c r="AI405" i="1"/>
  <c r="AI409" i="1"/>
  <c r="AI413" i="1"/>
  <c r="AI417" i="1"/>
  <c r="AI421" i="1"/>
  <c r="AI425" i="1"/>
  <c r="AI429" i="1"/>
  <c r="AI433" i="1"/>
  <c r="AI437" i="1"/>
  <c r="AI441" i="1"/>
  <c r="AI445" i="1"/>
  <c r="AI449" i="1"/>
  <c r="AI453" i="1"/>
  <c r="AI457" i="1"/>
  <c r="AI461" i="1"/>
  <c r="AI465" i="1"/>
  <c r="AI469" i="1"/>
  <c r="AI473" i="1"/>
  <c r="AI477" i="1"/>
  <c r="AI481" i="1"/>
  <c r="AI485" i="1"/>
  <c r="AI489" i="1"/>
  <c r="AI493" i="1"/>
  <c r="AI497" i="1"/>
  <c r="AI501" i="1"/>
  <c r="AI505" i="1"/>
  <c r="AI509" i="1"/>
  <c r="AI513" i="1"/>
  <c r="AI517" i="1"/>
  <c r="AI521" i="1"/>
  <c r="AI525" i="1"/>
  <c r="AI529" i="1"/>
  <c r="AI533" i="1"/>
  <c r="AI537" i="1"/>
  <c r="AI541" i="1"/>
  <c r="AI545" i="1"/>
  <c r="AI549" i="1"/>
  <c r="AI553" i="1"/>
  <c r="AI557" i="1"/>
  <c r="AI561" i="1"/>
  <c r="AI565" i="1"/>
  <c r="AI569" i="1"/>
  <c r="AI573" i="1"/>
  <c r="AI577" i="1"/>
  <c r="AI581" i="1"/>
  <c r="AI585" i="1"/>
  <c r="AI589" i="1"/>
  <c r="AI593" i="1"/>
  <c r="AI597" i="1"/>
  <c r="AI601" i="1"/>
  <c r="AI605" i="1"/>
  <c r="AI609" i="1"/>
  <c r="AI613" i="1"/>
  <c r="AI617" i="1"/>
  <c r="AI621" i="1"/>
  <c r="AI11" i="1"/>
  <c r="AI15" i="1"/>
  <c r="AI19" i="1"/>
  <c r="AI23" i="1"/>
  <c r="AI27" i="1"/>
  <c r="AI31" i="1"/>
  <c r="AI35" i="1"/>
  <c r="AI39" i="1"/>
  <c r="AI43" i="1"/>
  <c r="AI47" i="1"/>
  <c r="AI51" i="1"/>
  <c r="AI55" i="1"/>
  <c r="AI59" i="1"/>
  <c r="AI63" i="1"/>
  <c r="AI67" i="1"/>
  <c r="AI71" i="1"/>
  <c r="AI75" i="1"/>
  <c r="AI79" i="1"/>
  <c r="AI83" i="1"/>
  <c r="AI87" i="1"/>
  <c r="AI91" i="1"/>
  <c r="AI95" i="1"/>
  <c r="AI99" i="1"/>
  <c r="AI103" i="1"/>
  <c r="AI107" i="1"/>
  <c r="AI111" i="1"/>
  <c r="AI115" i="1"/>
  <c r="AI119" i="1"/>
  <c r="AI123" i="1"/>
  <c r="AI127" i="1"/>
  <c r="AI131" i="1"/>
  <c r="AI135" i="1"/>
  <c r="AI139" i="1"/>
  <c r="AI143" i="1"/>
  <c r="AI147" i="1"/>
  <c r="AI151" i="1"/>
  <c r="AI155" i="1"/>
  <c r="AI159" i="1"/>
  <c r="AI167" i="1"/>
  <c r="AI171" i="1"/>
  <c r="AI175" i="1"/>
  <c r="AI179" i="1"/>
  <c r="AI183" i="1"/>
  <c r="AI187" i="1"/>
  <c r="AI191" i="1"/>
  <c r="AI195" i="1"/>
  <c r="AI199" i="1"/>
  <c r="AI203" i="1"/>
  <c r="AI207" i="1"/>
  <c r="AI211" i="1"/>
  <c r="AI215" i="1"/>
  <c r="AI219" i="1"/>
  <c r="AI223" i="1"/>
  <c r="AI227" i="1"/>
  <c r="AI231" i="1"/>
  <c r="AI235" i="1"/>
  <c r="AI239" i="1"/>
  <c r="AI243" i="1"/>
  <c r="AI247" i="1"/>
  <c r="AI251" i="1"/>
  <c r="AI255" i="1"/>
  <c r="AI259" i="1"/>
  <c r="AI263" i="1"/>
  <c r="AI267" i="1"/>
  <c r="AI271" i="1"/>
  <c r="AI275" i="1"/>
  <c r="AI279" i="1"/>
  <c r="AI283" i="1"/>
  <c r="AI287" i="1"/>
  <c r="AI291" i="1"/>
  <c r="AI295" i="1"/>
  <c r="AI299" i="1"/>
  <c r="AI303" i="1"/>
  <c r="AI307" i="1"/>
  <c r="AI311" i="1"/>
  <c r="AI315" i="1"/>
  <c r="AI319" i="1"/>
  <c r="AI323" i="1"/>
  <c r="AI327" i="1"/>
  <c r="AI331" i="1"/>
  <c r="AI335" i="1"/>
  <c r="AI339" i="1"/>
  <c r="AI343" i="1"/>
  <c r="AI347" i="1"/>
  <c r="AI351" i="1"/>
  <c r="AI355" i="1"/>
  <c r="AI359" i="1"/>
  <c r="AI363" i="1"/>
  <c r="AI367" i="1"/>
  <c r="AI371" i="1"/>
  <c r="AI375" i="1"/>
  <c r="AI379" i="1"/>
  <c r="AI383" i="1"/>
  <c r="AI387" i="1"/>
  <c r="AI391" i="1"/>
  <c r="AI395" i="1"/>
  <c r="AI399" i="1"/>
  <c r="AI403" i="1"/>
  <c r="AI407" i="1"/>
  <c r="AI411" i="1"/>
  <c r="AI415" i="1"/>
  <c r="AI419" i="1"/>
  <c r="AI423" i="1"/>
  <c r="AI427" i="1"/>
  <c r="AI431" i="1"/>
  <c r="AI435" i="1"/>
  <c r="AI439" i="1"/>
  <c r="AI443" i="1"/>
  <c r="AI447" i="1"/>
  <c r="AI451" i="1"/>
  <c r="AI455" i="1"/>
  <c r="AI459" i="1"/>
  <c r="AI463" i="1"/>
  <c r="AI467" i="1"/>
  <c r="AI471" i="1"/>
  <c r="AI475" i="1"/>
  <c r="AI479" i="1"/>
  <c r="AI483" i="1"/>
  <c r="AI487" i="1"/>
  <c r="AI491" i="1"/>
  <c r="AI495" i="1"/>
  <c r="AI499" i="1"/>
  <c r="AI503" i="1"/>
  <c r="AI507" i="1"/>
  <c r="AI511" i="1"/>
  <c r="AI515" i="1"/>
  <c r="AI519" i="1"/>
  <c r="AI523" i="1"/>
  <c r="AI527" i="1"/>
  <c r="AI531" i="1"/>
  <c r="AI535" i="1"/>
  <c r="AI539" i="1"/>
  <c r="AI543" i="1"/>
  <c r="AI547" i="1"/>
  <c r="AI551" i="1"/>
  <c r="AI555" i="1"/>
  <c r="AI559" i="1"/>
  <c r="AI563" i="1"/>
  <c r="AI567" i="1"/>
  <c r="AI571" i="1"/>
  <c r="AI575" i="1"/>
  <c r="AI579" i="1"/>
  <c r="AI583" i="1"/>
  <c r="AI587" i="1"/>
  <c r="AI591" i="1"/>
  <c r="AI595" i="1"/>
  <c r="AI599" i="1"/>
  <c r="AI603" i="1"/>
  <c r="AI607" i="1"/>
  <c r="AI611" i="1"/>
  <c r="AI615" i="1"/>
  <c r="AI619" i="1"/>
  <c r="AI624" i="1"/>
</calcChain>
</file>

<file path=xl/sharedStrings.xml><?xml version="1.0" encoding="utf-8"?>
<sst xmlns="http://schemas.openxmlformats.org/spreadsheetml/2006/main" count="1491" uniqueCount="791">
  <si>
    <t>IRN</t>
  </si>
  <si>
    <t>Ada Ex Vill SD</t>
  </si>
  <si>
    <t>Hardin</t>
  </si>
  <si>
    <t>Adena Local SD</t>
  </si>
  <si>
    <t>Ross</t>
  </si>
  <si>
    <t>Akron City SD</t>
  </si>
  <si>
    <t>Summit</t>
  </si>
  <si>
    <t>Alexander Local SD</t>
  </si>
  <si>
    <t>Athens</t>
  </si>
  <si>
    <t>Allen East Local SD</t>
  </si>
  <si>
    <t>Allen</t>
  </si>
  <si>
    <t>Alliance City SD</t>
  </si>
  <si>
    <t>Stark</t>
  </si>
  <si>
    <t>Amanda-Clearcreek Local SD</t>
  </si>
  <si>
    <t>Fairfield</t>
  </si>
  <si>
    <t>Amherst Ex Vill SD</t>
  </si>
  <si>
    <t>Lorain</t>
  </si>
  <si>
    <t>Anna Local SD</t>
  </si>
  <si>
    <t>Shelby</t>
  </si>
  <si>
    <t>Ansonia Local SD</t>
  </si>
  <si>
    <t>Darke</t>
  </si>
  <si>
    <t>Anthony Wayne Local SD</t>
  </si>
  <si>
    <t>Lucas</t>
  </si>
  <si>
    <t>Antwerp Local SD</t>
  </si>
  <si>
    <t>Paulding</t>
  </si>
  <si>
    <t>Arcadia Local SD</t>
  </si>
  <si>
    <t>Hancock</t>
  </si>
  <si>
    <t>Arcanum Butler Local SD</t>
  </si>
  <si>
    <t>Archbold-Area Local SD</t>
  </si>
  <si>
    <t>Fulton</t>
  </si>
  <si>
    <t>Arlington Local SD</t>
  </si>
  <si>
    <t>Ashland City SD</t>
  </si>
  <si>
    <t>Ashland</t>
  </si>
  <si>
    <t>Ashtabula Area City SD</t>
  </si>
  <si>
    <t>Ashtabula</t>
  </si>
  <si>
    <t>Athens City SD</t>
  </si>
  <si>
    <t>Aurora City SD</t>
  </si>
  <si>
    <t>Portage</t>
  </si>
  <si>
    <t>Austintown Local SD</t>
  </si>
  <si>
    <t>Mahoning</t>
  </si>
  <si>
    <t>Avon Lake City SD</t>
  </si>
  <si>
    <t>Avon Local SD</t>
  </si>
  <si>
    <t>Ayersville Local SD</t>
  </si>
  <si>
    <t>Defiance</t>
  </si>
  <si>
    <t>Barberton City SD</t>
  </si>
  <si>
    <t>Barnesville Ex Vill SD</t>
  </si>
  <si>
    <t>Belmont</t>
  </si>
  <si>
    <t>Batavia Local SD</t>
  </si>
  <si>
    <t>Clermont</t>
  </si>
  <si>
    <t>Bath Local SD</t>
  </si>
  <si>
    <t>Bay Village City SD</t>
  </si>
  <si>
    <t>Cuyahoga</t>
  </si>
  <si>
    <t>Beachwood City SD</t>
  </si>
  <si>
    <t>Beaver Local SD</t>
  </si>
  <si>
    <t>Columbiana</t>
  </si>
  <si>
    <t>Beavercreek City SD</t>
  </si>
  <si>
    <t>Greene</t>
  </si>
  <si>
    <t>Bedford City SD</t>
  </si>
  <si>
    <t>Bellaire Local SD</t>
  </si>
  <si>
    <t>Bellefontaine City SD</t>
  </si>
  <si>
    <t>Logan</t>
  </si>
  <si>
    <t>Bellevue City SD</t>
  </si>
  <si>
    <t>Huron</t>
  </si>
  <si>
    <t>Belpre City SD</t>
  </si>
  <si>
    <t>Washington</t>
  </si>
  <si>
    <t>Benjamin Logan Local SD</t>
  </si>
  <si>
    <t>Benton Carroll Salem Local S</t>
  </si>
  <si>
    <t>Ottawa</t>
  </si>
  <si>
    <t>Berea City SD</t>
  </si>
  <si>
    <t>Berkshire Local SD</t>
  </si>
  <si>
    <t>Geauga</t>
  </si>
  <si>
    <t>Berne Union Local SD</t>
  </si>
  <si>
    <t>Bethel Local SD</t>
  </si>
  <si>
    <t>Miami</t>
  </si>
  <si>
    <t>Bethel-Tate Local SD</t>
  </si>
  <si>
    <t>Bexley City SD</t>
  </si>
  <si>
    <t>Franklin</t>
  </si>
  <si>
    <t>Big Walnut Local SD</t>
  </si>
  <si>
    <t>Delaware</t>
  </si>
  <si>
    <t>Black River Local SD</t>
  </si>
  <si>
    <t>Medina</t>
  </si>
  <si>
    <t>Blanchester Local SD</t>
  </si>
  <si>
    <t>Clinton</t>
  </si>
  <si>
    <t>Bloom Carroll Local SD</t>
  </si>
  <si>
    <t>Bloom-Vernon Local SD</t>
  </si>
  <si>
    <t>Scioto</t>
  </si>
  <si>
    <t>Bloomfield-Mespo Local SD</t>
  </si>
  <si>
    <t>Trumbull</t>
  </si>
  <si>
    <t>Bluffton Ex Vill SD</t>
  </si>
  <si>
    <t>Boardman Local SD</t>
  </si>
  <si>
    <t>Botkins Local SD</t>
  </si>
  <si>
    <t>Bowling Green City SD</t>
  </si>
  <si>
    <t>Wood</t>
  </si>
  <si>
    <t>Bradford Ex Vill SD</t>
  </si>
  <si>
    <t>Brecksville-Broadview Height</t>
  </si>
  <si>
    <t>Bridgeport Ex Vill SD</t>
  </si>
  <si>
    <t>Bright Local SD</t>
  </si>
  <si>
    <t>Highland</t>
  </si>
  <si>
    <t>Bristol Local SD</t>
  </si>
  <si>
    <t>Brookfield Local SD</t>
  </si>
  <si>
    <t>Brooklyn City SD</t>
  </si>
  <si>
    <t>Brookville Local SD</t>
  </si>
  <si>
    <t>Montgomery</t>
  </si>
  <si>
    <t>Brown Local SD</t>
  </si>
  <si>
    <t>Carroll</t>
  </si>
  <si>
    <t>Brunswick City SD</t>
  </si>
  <si>
    <t>Bryan City SD</t>
  </si>
  <si>
    <t>Williams</t>
  </si>
  <si>
    <t>Buckeye Central Local SD</t>
  </si>
  <si>
    <t>Crawford</t>
  </si>
  <si>
    <t>Buckeye Local SD</t>
  </si>
  <si>
    <t>Jefferson</t>
  </si>
  <si>
    <t>Buckeye Valley Local SD</t>
  </si>
  <si>
    <t>Bucyrus City SD</t>
  </si>
  <si>
    <t>Caldwell Ex Vill SD</t>
  </si>
  <si>
    <t>Noble</t>
  </si>
  <si>
    <t>Cambridge City SD</t>
  </si>
  <si>
    <t>Guernsey</t>
  </si>
  <si>
    <t>Campbell City SD</t>
  </si>
  <si>
    <t>Canal Winchester Local SD</t>
  </si>
  <si>
    <t>Canfield Local SD</t>
  </si>
  <si>
    <t>Canton City SD</t>
  </si>
  <si>
    <t>Canton Local SD</t>
  </si>
  <si>
    <t>Cardinal Local SD</t>
  </si>
  <si>
    <t>Cardington-Lincoln Local SD</t>
  </si>
  <si>
    <t>Morrow</t>
  </si>
  <si>
    <t>Carey Ex Vill SD</t>
  </si>
  <si>
    <t>Wyandot</t>
  </si>
  <si>
    <t>Carlisle Local SD</t>
  </si>
  <si>
    <t>Warren</t>
  </si>
  <si>
    <t>Carrollton Ex Vill SD</t>
  </si>
  <si>
    <t>Cedar Cliff Local SD</t>
  </si>
  <si>
    <t>Celina City SD</t>
  </si>
  <si>
    <t>Mercer</t>
  </si>
  <si>
    <t>Centerburg Local SD</t>
  </si>
  <si>
    <t>Knox</t>
  </si>
  <si>
    <t>Centerville City SD</t>
  </si>
  <si>
    <t>Central Local SD</t>
  </si>
  <si>
    <t>Chagrin Falls Ex Vill SD</t>
  </si>
  <si>
    <t>Champion Local SD</t>
  </si>
  <si>
    <t>Chardon Local SD</t>
  </si>
  <si>
    <t>Chesapeake Union Ex Vill SD</t>
  </si>
  <si>
    <t>Lawrence</t>
  </si>
  <si>
    <t>Chillicothe City SD</t>
  </si>
  <si>
    <t>Chippewa Local SD</t>
  </si>
  <si>
    <t>Wayne</t>
  </si>
  <si>
    <t>Cincinnati City SD</t>
  </si>
  <si>
    <t>Hamilton</t>
  </si>
  <si>
    <t>Circleville City SD</t>
  </si>
  <si>
    <t>Pickaway</t>
  </si>
  <si>
    <t>Clark-Shawnee Local SD</t>
  </si>
  <si>
    <t>Clark</t>
  </si>
  <si>
    <t>Clay Local SD</t>
  </si>
  <si>
    <t>Claymont City SD</t>
  </si>
  <si>
    <t>Tuscarawas</t>
  </si>
  <si>
    <t>Clear Fork Valley Local SD</t>
  </si>
  <si>
    <t>Richland</t>
  </si>
  <si>
    <t>Clearview Local SD</t>
  </si>
  <si>
    <t>Clermont-Northeastern Local</t>
  </si>
  <si>
    <t>Cleveland Hts-Univ Hts City</t>
  </si>
  <si>
    <t>Cleveland Municipal SD</t>
  </si>
  <si>
    <t>Clinton-Massie Local SD</t>
  </si>
  <si>
    <t>Cloverleaf Local SD</t>
  </si>
  <si>
    <t>Clyde-Green Springs Ex Vill</t>
  </si>
  <si>
    <t>Sandusky</t>
  </si>
  <si>
    <t>Coldwater Ex Vill SD</t>
  </si>
  <si>
    <t>College Corner Local SD</t>
  </si>
  <si>
    <t>Preble</t>
  </si>
  <si>
    <t>Colonel Crawford Local SD</t>
  </si>
  <si>
    <t>Columbia Local SD</t>
  </si>
  <si>
    <t>Columbiana Ex Vill SD</t>
  </si>
  <si>
    <t>Columbus City SD</t>
  </si>
  <si>
    <t>Columbus Grove Local SD</t>
  </si>
  <si>
    <t>Putnam</t>
  </si>
  <si>
    <t>Conneaut Area City SD</t>
  </si>
  <si>
    <t>Conotton Valley Union Local</t>
  </si>
  <si>
    <t>Harrison</t>
  </si>
  <si>
    <t>Continental Local SD</t>
  </si>
  <si>
    <t>Copley-Fairlawn City SD</t>
  </si>
  <si>
    <t>Cory-Rawson Local SD</t>
  </si>
  <si>
    <t>Coshocton City SD</t>
  </si>
  <si>
    <t>Coshocton</t>
  </si>
  <si>
    <t>Coventry Local SD</t>
  </si>
  <si>
    <t>Covington Ex Vill SD</t>
  </si>
  <si>
    <t>Crestline Ex Vill SD</t>
  </si>
  <si>
    <t>Crestview Local SD</t>
  </si>
  <si>
    <t>Van Wert</t>
  </si>
  <si>
    <t>Crestwood Local SD</t>
  </si>
  <si>
    <t>Crooksville Ex Vill SD</t>
  </si>
  <si>
    <t>Perry</t>
  </si>
  <si>
    <t>Cuyahoga Falls City SD</t>
  </si>
  <si>
    <t>Cuyahoga Heights Local SD</t>
  </si>
  <si>
    <t>Dalton Local SD</t>
  </si>
  <si>
    <t>Danbury Local SD</t>
  </si>
  <si>
    <t>Danville Local SD</t>
  </si>
  <si>
    <t>Dawson-Bryant Local SD</t>
  </si>
  <si>
    <t>Dayton City SD</t>
  </si>
  <si>
    <t>Deer Park Community City SD</t>
  </si>
  <si>
    <t>Defiance City SD</t>
  </si>
  <si>
    <t>Delaware City SD</t>
  </si>
  <si>
    <t>Delphos City SD</t>
  </si>
  <si>
    <t>Dover City SD</t>
  </si>
  <si>
    <t>Dublin City SD</t>
  </si>
  <si>
    <t>East Cleveland City SD</t>
  </si>
  <si>
    <t>East Clinton Local SD</t>
  </si>
  <si>
    <t>East Guernsey Local SD</t>
  </si>
  <si>
    <t>East Holmes Local SD</t>
  </si>
  <si>
    <t>Holmes</t>
  </si>
  <si>
    <t>East Knox Local SD</t>
  </si>
  <si>
    <t>East Liverpool City SD</t>
  </si>
  <si>
    <t>East Muskingum Local SD</t>
  </si>
  <si>
    <t>Muskingum</t>
  </si>
  <si>
    <t>East Palestine City SD</t>
  </si>
  <si>
    <t>Eastern Local SD</t>
  </si>
  <si>
    <t>Brown</t>
  </si>
  <si>
    <t>Meigs</t>
  </si>
  <si>
    <t>Pike</t>
  </si>
  <si>
    <t>Eastwood Local SD</t>
  </si>
  <si>
    <t>Eaton Community Schools City</t>
  </si>
  <si>
    <t>Edgerton Local SD</t>
  </si>
  <si>
    <t>Edgewood City SD</t>
  </si>
  <si>
    <t>Butler</t>
  </si>
  <si>
    <t>Edison Local SD</t>
  </si>
  <si>
    <t>Erie</t>
  </si>
  <si>
    <t>Edon-Northwest Local SD</t>
  </si>
  <si>
    <t>Elgin Local SD</t>
  </si>
  <si>
    <t>Marion</t>
  </si>
  <si>
    <t>Elida Local SD</t>
  </si>
  <si>
    <t>Elmwood Local SD</t>
  </si>
  <si>
    <t>Elyria City SD</t>
  </si>
  <si>
    <t>Euclid City SD</t>
  </si>
  <si>
    <t>Evergreen Local SD</t>
  </si>
  <si>
    <t>Fairbanks Local SD</t>
  </si>
  <si>
    <t>Union</t>
  </si>
  <si>
    <t>Fairborn City SD</t>
  </si>
  <si>
    <t>Fairfield City SD</t>
  </si>
  <si>
    <t>Fairfield Local SD</t>
  </si>
  <si>
    <t>Fairfield Union Local SD</t>
  </si>
  <si>
    <t>Fairland Local SD</t>
  </si>
  <si>
    <t>Fairlawn Local SD</t>
  </si>
  <si>
    <t>Fairless Local SD</t>
  </si>
  <si>
    <t>Fairport Harbor Ex Vill SD</t>
  </si>
  <si>
    <t>Lake</t>
  </si>
  <si>
    <t>Fairview Park City SD</t>
  </si>
  <si>
    <t>Fayette Local SD</t>
  </si>
  <si>
    <t>Fayetteville-Perry Local SD</t>
  </si>
  <si>
    <t>Federal Hocking Local SD</t>
  </si>
  <si>
    <t>Felicity-Franklin Local SD</t>
  </si>
  <si>
    <t>Field Local SD</t>
  </si>
  <si>
    <t>Findlay City SD</t>
  </si>
  <si>
    <t>Finneytown Local SD</t>
  </si>
  <si>
    <t>Firelands Local SD</t>
  </si>
  <si>
    <t>Forest Hills Local SD</t>
  </si>
  <si>
    <t>Fort Frye Local SD</t>
  </si>
  <si>
    <t>Fort Loramie Local SD</t>
  </si>
  <si>
    <t>Fort Recovery Local SD</t>
  </si>
  <si>
    <t>Fostoria City SD</t>
  </si>
  <si>
    <t>Seneca</t>
  </si>
  <si>
    <t>Franklin City SD</t>
  </si>
  <si>
    <t>Franklin Local SD</t>
  </si>
  <si>
    <t>Franklin-Monroe Local SD</t>
  </si>
  <si>
    <t>Fredericktown Local SD</t>
  </si>
  <si>
    <t>Fremont City SD</t>
  </si>
  <si>
    <t>Frontier Local SD</t>
  </si>
  <si>
    <t>Gahanna-Jefferson City SD</t>
  </si>
  <si>
    <t>Galion City SD</t>
  </si>
  <si>
    <t>Gallia County Local SD</t>
  </si>
  <si>
    <t>Gallia</t>
  </si>
  <si>
    <t>Gallipolis City SD</t>
  </si>
  <si>
    <t>Garaway Local SD</t>
  </si>
  <si>
    <t>Garfield Heights City SD</t>
  </si>
  <si>
    <t>Geneva Area City SD</t>
  </si>
  <si>
    <t>Genoa Area Local SD</t>
  </si>
  <si>
    <t>Georgetown Ex Vill SD</t>
  </si>
  <si>
    <t>Gibsonburg Ex Vill SD</t>
  </si>
  <si>
    <t>Girard City SD</t>
  </si>
  <si>
    <t>Goshen Local SD</t>
  </si>
  <si>
    <t>Graham Local SD</t>
  </si>
  <si>
    <t>Champaign</t>
  </si>
  <si>
    <t>Grand Valley Local SD</t>
  </si>
  <si>
    <t>Grandview Heights City SD</t>
  </si>
  <si>
    <t>Granville Ex Vill SD</t>
  </si>
  <si>
    <t>Licking</t>
  </si>
  <si>
    <t>Green Local SD</t>
  </si>
  <si>
    <t>Greeneview Local SD</t>
  </si>
  <si>
    <t>Greenfield Ex Vill SD</t>
  </si>
  <si>
    <t>Greenon Local SD</t>
  </si>
  <si>
    <t>Greenville City SD</t>
  </si>
  <si>
    <t>Groveport Madison Local SD</t>
  </si>
  <si>
    <t>Hamilton City SD</t>
  </si>
  <si>
    <t>Hamilton Local SD</t>
  </si>
  <si>
    <t>Hardin Northern Local SD</t>
  </si>
  <si>
    <t>Hardin-Houston Local SD</t>
  </si>
  <si>
    <t>Harrison Hills City SD</t>
  </si>
  <si>
    <t>Heath City SD</t>
  </si>
  <si>
    <t>Hicksville Ex Vill SD</t>
  </si>
  <si>
    <t>Highland Local SD</t>
  </si>
  <si>
    <t>Hilliard City SD</t>
  </si>
  <si>
    <t>Hillsboro City SD</t>
  </si>
  <si>
    <t>Hillsdale Local SD</t>
  </si>
  <si>
    <t>Holgate Local SD</t>
  </si>
  <si>
    <t>Henry</t>
  </si>
  <si>
    <t>Hopewell-Loudon Local SD</t>
  </si>
  <si>
    <t>Howland Local SD</t>
  </si>
  <si>
    <t>Hubbard Ex Vill SD</t>
  </si>
  <si>
    <t>Huber Heights City SD</t>
  </si>
  <si>
    <t>Hudson City SD</t>
  </si>
  <si>
    <t>Huntington Local SD</t>
  </si>
  <si>
    <t>Huron City SD</t>
  </si>
  <si>
    <t>Independence Local SD</t>
  </si>
  <si>
    <t>Indian Creek Local SD</t>
  </si>
  <si>
    <t>Indian Hill Ex Vill SD</t>
  </si>
  <si>
    <t>Indian Lake Local SD</t>
  </si>
  <si>
    <t>Indian Valley Local SD</t>
  </si>
  <si>
    <t>Ironton City SD</t>
  </si>
  <si>
    <t>Jackson Center Local SD</t>
  </si>
  <si>
    <t>Jackson City SD</t>
  </si>
  <si>
    <t>Jackson</t>
  </si>
  <si>
    <t>Jackson Local SD</t>
  </si>
  <si>
    <t>Jackson-Milton Local SD</t>
  </si>
  <si>
    <t>James A Garfield Local SD</t>
  </si>
  <si>
    <t>Jefferson Area Local SD</t>
  </si>
  <si>
    <t>Jefferson Local SD</t>
  </si>
  <si>
    <t>Madison</t>
  </si>
  <si>
    <t>Jefferson Township Local SD</t>
  </si>
  <si>
    <t>Jennings Local SD</t>
  </si>
  <si>
    <t>Johnstown-Monroe Local SD</t>
  </si>
  <si>
    <t>Jonathan Alder Local SD</t>
  </si>
  <si>
    <t>Joseph Badger Local SD</t>
  </si>
  <si>
    <t>Kalida Local SD</t>
  </si>
  <si>
    <t>Kelleys Island Local SD</t>
  </si>
  <si>
    <t>Kenston Local SD</t>
  </si>
  <si>
    <t>Kent City SD</t>
  </si>
  <si>
    <t>Kenton City SD</t>
  </si>
  <si>
    <t>Kettering City SD</t>
  </si>
  <si>
    <t>Keystone Local SD</t>
  </si>
  <si>
    <t>Kings Local SD</t>
  </si>
  <si>
    <t>Kirtland Local SD</t>
  </si>
  <si>
    <t>La Brae Local SD</t>
  </si>
  <si>
    <t>Lake Local SD</t>
  </si>
  <si>
    <t>Lakeview Local SD</t>
  </si>
  <si>
    <t>Lakewood City SD</t>
  </si>
  <si>
    <t>Lakewood Local SD</t>
  </si>
  <si>
    <t>Lakota Local SD</t>
  </si>
  <si>
    <t>Lancaster City SD</t>
  </si>
  <si>
    <t>Lebanon City SD</t>
  </si>
  <si>
    <t>Leetonia Ex Vill SD</t>
  </si>
  <si>
    <t>Leipsic Local SD</t>
  </si>
  <si>
    <t>Lexington Local SD</t>
  </si>
  <si>
    <t>Liberty Benton Local SD</t>
  </si>
  <si>
    <t>Liberty Center Local SD</t>
  </si>
  <si>
    <t>Liberty Local SD</t>
  </si>
  <si>
    <t>Liberty Union-Thurston Local</t>
  </si>
  <si>
    <t>Licking Heights Local SD</t>
  </si>
  <si>
    <t>Licking Valley Local SD</t>
  </si>
  <si>
    <t>Lima City SD</t>
  </si>
  <si>
    <t>Lincolnview Local SD</t>
  </si>
  <si>
    <t>Lisbon Ex Vill SD</t>
  </si>
  <si>
    <t>Little Miami Local SD</t>
  </si>
  <si>
    <t>Lockland City SD</t>
  </si>
  <si>
    <t>Logan Elm Local SD</t>
  </si>
  <si>
    <t>Logan-Hocking Local SD</t>
  </si>
  <si>
    <t>Hocking</t>
  </si>
  <si>
    <t>London City SD</t>
  </si>
  <si>
    <t>Lorain City SD</t>
  </si>
  <si>
    <t>Lordstown Local SD</t>
  </si>
  <si>
    <t>Loudonville-Perrysville Ex V</t>
  </si>
  <si>
    <t>Louisville City SD</t>
  </si>
  <si>
    <t>Loveland City SD</t>
  </si>
  <si>
    <t>Lowellville Local SD</t>
  </si>
  <si>
    <t>Lucas Local SD</t>
  </si>
  <si>
    <t>Lynchburg-Clay Local SD</t>
  </si>
  <si>
    <t>Mad River Local SD</t>
  </si>
  <si>
    <t>Madeira City SD</t>
  </si>
  <si>
    <t>Madison Local SD</t>
  </si>
  <si>
    <t>Madison-Plains Local SD</t>
  </si>
  <si>
    <t>Manchester Local SD</t>
  </si>
  <si>
    <t>Adams</t>
  </si>
  <si>
    <t>Mansfield City SD</t>
  </si>
  <si>
    <t>Maple Heights City SD</t>
  </si>
  <si>
    <t>Mapleton Local SD</t>
  </si>
  <si>
    <t>Maplewood Local SD</t>
  </si>
  <si>
    <t>Margaretta Local SD</t>
  </si>
  <si>
    <t>Mariemont City SD</t>
  </si>
  <si>
    <t>Marietta City SD</t>
  </si>
  <si>
    <t>Marion City SD</t>
  </si>
  <si>
    <t>Marion Local SD</t>
  </si>
  <si>
    <t>Marlington Local SD</t>
  </si>
  <si>
    <t>Martins Ferry City SD</t>
  </si>
  <si>
    <t>Marysville Ex Vill SD</t>
  </si>
  <si>
    <t>Mason City SD</t>
  </si>
  <si>
    <t>Massillon City SD</t>
  </si>
  <si>
    <t>Mathews Local SD</t>
  </si>
  <si>
    <t>Maumee City SD</t>
  </si>
  <si>
    <t>Mayfield City SD</t>
  </si>
  <si>
    <t>Maysville Local SD</t>
  </si>
  <si>
    <t>McComb Local SD</t>
  </si>
  <si>
    <t>McDonald Local SD</t>
  </si>
  <si>
    <t>Mechanicsburg Ex Vill SD</t>
  </si>
  <si>
    <t>Medina City SD</t>
  </si>
  <si>
    <t>Meigs Local SD</t>
  </si>
  <si>
    <t>Mentor Ex Vill SD</t>
  </si>
  <si>
    <t>Miami East Local SD</t>
  </si>
  <si>
    <t>Miami Trace Local SD</t>
  </si>
  <si>
    <t>Fayette</t>
  </si>
  <si>
    <t>Miamisburg City SD</t>
  </si>
  <si>
    <t>Middle Bass Local SD</t>
  </si>
  <si>
    <t>Middletown City SD</t>
  </si>
  <si>
    <t>Midview Local SD</t>
  </si>
  <si>
    <t>Milford Ex Vill SD</t>
  </si>
  <si>
    <t>Millcreek-West Unity Local S</t>
  </si>
  <si>
    <t>Miller City-New Cleveland Lo</t>
  </si>
  <si>
    <t>Milton-Union Ex Vill SD</t>
  </si>
  <si>
    <t>Minerva Local SD</t>
  </si>
  <si>
    <t>Minford Local SD</t>
  </si>
  <si>
    <t>Minster Local SD</t>
  </si>
  <si>
    <t>Auglaize</t>
  </si>
  <si>
    <t>Mississinawa Valley Local SD</t>
  </si>
  <si>
    <t>Mogadore Local SD</t>
  </si>
  <si>
    <t>Mohawk Local SD</t>
  </si>
  <si>
    <t>Monroe Local SD</t>
  </si>
  <si>
    <t>Monroeville Local SD</t>
  </si>
  <si>
    <t>Montpelier Ex Vill SD</t>
  </si>
  <si>
    <t>Morgan Local SD</t>
  </si>
  <si>
    <t>Morgan</t>
  </si>
  <si>
    <t>Mount Gilead Ex Vill SD</t>
  </si>
  <si>
    <t>Mount Healthy City SD</t>
  </si>
  <si>
    <t>Mount Vernon City SD</t>
  </si>
  <si>
    <t>Napoleon City SD</t>
  </si>
  <si>
    <t>National Trail Local SD</t>
  </si>
  <si>
    <t>Nelsonville-York City SD</t>
  </si>
  <si>
    <t>New Albany-Plain Local SD</t>
  </si>
  <si>
    <t>New Boston Local SD</t>
  </si>
  <si>
    <t>New Bremen Local SD</t>
  </si>
  <si>
    <t>New Knoxville Local SD</t>
  </si>
  <si>
    <t>New Lebanon Local SD</t>
  </si>
  <si>
    <t>New Lexington City SD</t>
  </si>
  <si>
    <t>New London Local SD</t>
  </si>
  <si>
    <t>New Miami Local SD</t>
  </si>
  <si>
    <t>New Philadelphia City SD</t>
  </si>
  <si>
    <t>New Richmond Ex Vill SD</t>
  </si>
  <si>
    <t>New Riegel Local SD</t>
  </si>
  <si>
    <t>Newark City SD</t>
  </si>
  <si>
    <t>Newbury Local SD</t>
  </si>
  <si>
    <t>Newcomerstown Ex Vill SD</t>
  </si>
  <si>
    <t>Newton Falls Ex Vill SD</t>
  </si>
  <si>
    <t>Newton Local SD</t>
  </si>
  <si>
    <t>Niles City SD</t>
  </si>
  <si>
    <t>Noble Local SD</t>
  </si>
  <si>
    <t>Nordonia Hills City SD</t>
  </si>
  <si>
    <t>North Baltimore Local SD</t>
  </si>
  <si>
    <t>North Bass Local SD</t>
  </si>
  <si>
    <t>North Canton City SD</t>
  </si>
  <si>
    <t>North Central Local SD</t>
  </si>
  <si>
    <t>North College Hill City SD</t>
  </si>
  <si>
    <t>North Fork Local SD</t>
  </si>
  <si>
    <t>North Olmsted City SD</t>
  </si>
  <si>
    <t>North Ridgeville City SD</t>
  </si>
  <si>
    <t>North Royalton City SD</t>
  </si>
  <si>
    <t>North Union Local SD</t>
  </si>
  <si>
    <t>Northeastern Local SD</t>
  </si>
  <si>
    <t>Northern Local SD</t>
  </si>
  <si>
    <t>Northmont City SD</t>
  </si>
  <si>
    <t>Northmor Local SD</t>
  </si>
  <si>
    <t>Northridge Local SD</t>
  </si>
  <si>
    <t>Northwest Local SD</t>
  </si>
  <si>
    <t>Northwestern Local SD</t>
  </si>
  <si>
    <t>Northwood Local SD</t>
  </si>
  <si>
    <t>Norton City SD</t>
  </si>
  <si>
    <t>Norwalk City SD</t>
  </si>
  <si>
    <t>Norwayne Local SD</t>
  </si>
  <si>
    <t>Norwood City SD</t>
  </si>
  <si>
    <t>Oak Hill Union Local SD</t>
  </si>
  <si>
    <t>Oak Hills Local SD</t>
  </si>
  <si>
    <t>Oakwood City SD</t>
  </si>
  <si>
    <t>Oberlin City SD</t>
  </si>
  <si>
    <t>Ohio Valley Local SD</t>
  </si>
  <si>
    <t>Old Fort Local SD</t>
  </si>
  <si>
    <t>Olentangy Local SD</t>
  </si>
  <si>
    <t>Olmsted Falls City SD</t>
  </si>
  <si>
    <t>Ontario Local SD</t>
  </si>
  <si>
    <t>Orange City SD</t>
  </si>
  <si>
    <t>Oregon City SD</t>
  </si>
  <si>
    <t>Orrville City SD</t>
  </si>
  <si>
    <t>Osnaburg Local SD</t>
  </si>
  <si>
    <t>Otsego Local SD</t>
  </si>
  <si>
    <t>Ottawa Hills Local SD</t>
  </si>
  <si>
    <t>Ottawa-Glandorf Local SD</t>
  </si>
  <si>
    <t>Ottoville Local SD</t>
  </si>
  <si>
    <t>Painsville City Local SD</t>
  </si>
  <si>
    <t>Paint Valley Local SD</t>
  </si>
  <si>
    <t>Pandora-Gilboa Local SD</t>
  </si>
  <si>
    <t>Parkway Local SD</t>
  </si>
  <si>
    <t>Parma City SD</t>
  </si>
  <si>
    <t>Patrick Henry Local SD</t>
  </si>
  <si>
    <t>Paulding Ex Vill SD</t>
  </si>
  <si>
    <t>Perkins Local SD</t>
  </si>
  <si>
    <t>Perry Local SD</t>
  </si>
  <si>
    <t>Perrysburg Ex Vill SD</t>
  </si>
  <si>
    <t>Pettisville Local SD</t>
  </si>
  <si>
    <t>Pickerington Local SD</t>
  </si>
  <si>
    <t>Pike-Delta-York Local SD</t>
  </si>
  <si>
    <t>Piqua City SD</t>
  </si>
  <si>
    <t>Plain Local SD</t>
  </si>
  <si>
    <t>Pleasant Local SD</t>
  </si>
  <si>
    <t>Plymouth-Shiloh Local SD</t>
  </si>
  <si>
    <t>Poland Local SD</t>
  </si>
  <si>
    <t>Port Clinton City SD</t>
  </si>
  <si>
    <t>Portsmouth City SD</t>
  </si>
  <si>
    <t>Preble-Shawnee Local SD</t>
  </si>
  <si>
    <t>Princeton City SD</t>
  </si>
  <si>
    <t>Put-In-Bay Local SD</t>
  </si>
  <si>
    <t>Pymatuning Valley Local SD</t>
  </si>
  <si>
    <t>Ravenna City SD</t>
  </si>
  <si>
    <t>Reading Community City SD</t>
  </si>
  <si>
    <t>Revere Local SD</t>
  </si>
  <si>
    <t>Reynoldsburg City SD</t>
  </si>
  <si>
    <t>Richmond Heights Local SD</t>
  </si>
  <si>
    <t>Ridgedale Local SD</t>
  </si>
  <si>
    <t>Ridgemont Local SD</t>
  </si>
  <si>
    <t>Ridgewood Local SD</t>
  </si>
  <si>
    <t>Ripley-Union-Lewis Local SD</t>
  </si>
  <si>
    <t>Rittman Ex Vill SD</t>
  </si>
  <si>
    <t>River Valley Local SD</t>
  </si>
  <si>
    <t>River View Local SD</t>
  </si>
  <si>
    <t>Riverdale Local SD</t>
  </si>
  <si>
    <t>Riverside Local SD</t>
  </si>
  <si>
    <t>Rock Hill Local SD</t>
  </si>
  <si>
    <t>Rocky River City SD</t>
  </si>
  <si>
    <t>Rolling Hills Local SD</t>
  </si>
  <si>
    <t>Rootstown Local SD</t>
  </si>
  <si>
    <t>Ross Local SD</t>
  </si>
  <si>
    <t>Rossford Ex Vill SD</t>
  </si>
  <si>
    <t>Russia Local SD</t>
  </si>
  <si>
    <t>Salem City SD</t>
  </si>
  <si>
    <t>Sandusky City SD</t>
  </si>
  <si>
    <t>Sandy Valley Local SD</t>
  </si>
  <si>
    <t>Scioto Valley Local SD</t>
  </si>
  <si>
    <t>Sebring Local SD</t>
  </si>
  <si>
    <t>Seneca East Local SD</t>
  </si>
  <si>
    <t>Shadyside Local SD</t>
  </si>
  <si>
    <t>Shaker Heights City SD</t>
  </si>
  <si>
    <t>Shawnee Local SD</t>
  </si>
  <si>
    <t>Sheffield-Sheffield Lake Cit</t>
  </si>
  <si>
    <t>Shelby City SD</t>
  </si>
  <si>
    <t>Sidney City SD</t>
  </si>
  <si>
    <t>Solon City SD</t>
  </si>
  <si>
    <t>South Central Local SD</t>
  </si>
  <si>
    <t>South Euclid-Lyndhurst City</t>
  </si>
  <si>
    <t>South Point Local SD</t>
  </si>
  <si>
    <t>South Range Local SD</t>
  </si>
  <si>
    <t>South-Western City SD</t>
  </si>
  <si>
    <t>Southeast Local SD</t>
  </si>
  <si>
    <t>Southeastern Local SD</t>
  </si>
  <si>
    <t>Southern Local SD</t>
  </si>
  <si>
    <t>Southington Local SD</t>
  </si>
  <si>
    <t>Southwest Licking Local SD</t>
  </si>
  <si>
    <t>Southwest Local SD</t>
  </si>
  <si>
    <t>Spencerville Local SD</t>
  </si>
  <si>
    <t>Springboro Community City SD</t>
  </si>
  <si>
    <t>Springfield City SD</t>
  </si>
  <si>
    <t>Springfield Local SD</t>
  </si>
  <si>
    <t>St Bernard-Elmwood Place Cit</t>
  </si>
  <si>
    <t>St Clairsville-Richland City</t>
  </si>
  <si>
    <t>St Henry Consolidated Local</t>
  </si>
  <si>
    <t>St Marys City SD</t>
  </si>
  <si>
    <t>Steubenville City SD</t>
  </si>
  <si>
    <t>Stow-Munroe Falls City SD</t>
  </si>
  <si>
    <t>Strasburg-Franklin Local SD</t>
  </si>
  <si>
    <t>Streetsboro City SD</t>
  </si>
  <si>
    <t>Strongsville City SD</t>
  </si>
  <si>
    <t>Struthers City SD</t>
  </si>
  <si>
    <t>Stryker Local SD</t>
  </si>
  <si>
    <t>Sugarcreek Local SD</t>
  </si>
  <si>
    <t>Swanton Local SD</t>
  </si>
  <si>
    <t>Switzerland Of Ohio Local SD</t>
  </si>
  <si>
    <t>Monroe</t>
  </si>
  <si>
    <t>Sycamore Community City SD</t>
  </si>
  <si>
    <t>Sylvania City SD</t>
  </si>
  <si>
    <t>Symmes Valley Local SD</t>
  </si>
  <si>
    <t>Talawanda City SD</t>
  </si>
  <si>
    <t>Tallmadge City SD</t>
  </si>
  <si>
    <t>Teays Valley Local SD</t>
  </si>
  <si>
    <t>Tecumseh Local SD</t>
  </si>
  <si>
    <t>Three Rivers Local SD</t>
  </si>
  <si>
    <t>Tiffin City SD</t>
  </si>
  <si>
    <t>Tipp City Ex Vill SD</t>
  </si>
  <si>
    <t>Toledo City SD</t>
  </si>
  <si>
    <t>Toronto City SD</t>
  </si>
  <si>
    <t>Tri-County North Local SD</t>
  </si>
  <si>
    <t>Tri-Valley Local SD</t>
  </si>
  <si>
    <t>Tri-Village Local SD</t>
  </si>
  <si>
    <t>Triad Local SD</t>
  </si>
  <si>
    <t>Trimble Local SD</t>
  </si>
  <si>
    <t>Triway Local SD</t>
  </si>
  <si>
    <t>Trotwood-Madison City SD</t>
  </si>
  <si>
    <t>Troy City SD</t>
  </si>
  <si>
    <t>Tuscarawas Valley Local SD</t>
  </si>
  <si>
    <t>Tuslaw Local SD</t>
  </si>
  <si>
    <t>Twin Valley Community Local</t>
  </si>
  <si>
    <t>Twinsburg City SD</t>
  </si>
  <si>
    <t>Union Local SD</t>
  </si>
  <si>
    <t>Union Scioto Local SD</t>
  </si>
  <si>
    <t>United Local SD</t>
  </si>
  <si>
    <t>Upper Arlington City SD</t>
  </si>
  <si>
    <t>Upper Sandusky Ex Vill SD</t>
  </si>
  <si>
    <t>Upper Scioto Valley Local SD</t>
  </si>
  <si>
    <t>Urbana City SD</t>
  </si>
  <si>
    <t>Valley Local SD</t>
  </si>
  <si>
    <t>Valley View Local SD</t>
  </si>
  <si>
    <t>Van Buren Local SD</t>
  </si>
  <si>
    <t>Van Wert City SD</t>
  </si>
  <si>
    <t>Vandalia-Butler City SD</t>
  </si>
  <si>
    <t>Vanlue Local SD</t>
  </si>
  <si>
    <t>Vermilion Local SD</t>
  </si>
  <si>
    <t>Versailles Ex Vill SD</t>
  </si>
  <si>
    <t>Vinton County Local SD</t>
  </si>
  <si>
    <t>Vinton</t>
  </si>
  <si>
    <t>Wadsworth City SD</t>
  </si>
  <si>
    <t>Walnut Township Local SD</t>
  </si>
  <si>
    <t>Wapakoneta City SD</t>
  </si>
  <si>
    <t>Warren City SD</t>
  </si>
  <si>
    <t>Warren Local SD</t>
  </si>
  <si>
    <t>Warrensville Heights City SD</t>
  </si>
  <si>
    <t>Washington Court House City</t>
  </si>
  <si>
    <t>Washington Local SD</t>
  </si>
  <si>
    <t>Washington-Nile Local SD</t>
  </si>
  <si>
    <t>Waterloo Local SD</t>
  </si>
  <si>
    <t>Wauseon Ex Vill SD</t>
  </si>
  <si>
    <t>Waverly City SD</t>
  </si>
  <si>
    <t>Wayne Local SD</t>
  </si>
  <si>
    <t>Wayne Trace Local SD</t>
  </si>
  <si>
    <t>Waynesfield-Goshen Local SD</t>
  </si>
  <si>
    <t>Weathersfield Local SD</t>
  </si>
  <si>
    <t>Wellington Ex Vill SD</t>
  </si>
  <si>
    <t>Wellston City SD</t>
  </si>
  <si>
    <t>Wellsville Local SD</t>
  </si>
  <si>
    <t>West Branch Local SD</t>
  </si>
  <si>
    <t>West Carrollton City SD</t>
  </si>
  <si>
    <t>West Clermont Local SD</t>
  </si>
  <si>
    <t>West Geauga Local SD</t>
  </si>
  <si>
    <t>West Holmes Local SD</t>
  </si>
  <si>
    <t>West Liberty-Salem Local SD</t>
  </si>
  <si>
    <t>West Muskingum Local SD</t>
  </si>
  <si>
    <t>Western Brown Local SD</t>
  </si>
  <si>
    <t>Western Local SD</t>
  </si>
  <si>
    <t>Western Reserve Local SD</t>
  </si>
  <si>
    <t>Westerville City SD</t>
  </si>
  <si>
    <t>Westfall Local SD</t>
  </si>
  <si>
    <t>Westlake City SD</t>
  </si>
  <si>
    <t>Wheelersburg Local SD</t>
  </si>
  <si>
    <t>Whitehall City SD</t>
  </si>
  <si>
    <t>Wickliffe City SD</t>
  </si>
  <si>
    <t>Willard City SD</t>
  </si>
  <si>
    <t>Williamsburg Local SD</t>
  </si>
  <si>
    <t>Willoughby-Eastlake City SD</t>
  </si>
  <si>
    <t>Wilmington City SD</t>
  </si>
  <si>
    <t>Windham Ex Vill SD</t>
  </si>
  <si>
    <t>Winton Woods City SD</t>
  </si>
  <si>
    <t>Wolf Creek Local SD</t>
  </si>
  <si>
    <t>Woodmore Local SD</t>
  </si>
  <si>
    <t>Woodridge Local SD</t>
  </si>
  <si>
    <t>Wooster City SD</t>
  </si>
  <si>
    <t>Worthington City SD</t>
  </si>
  <si>
    <t>Wynford Local SD</t>
  </si>
  <si>
    <t>Wyoming City SD</t>
  </si>
  <si>
    <t>Xenia Community City SD</t>
  </si>
  <si>
    <t>Yellow Springs Ex Vill SD</t>
  </si>
  <si>
    <t>Youngstown City SD</t>
  </si>
  <si>
    <t>Zane Trace Local SD</t>
  </si>
  <si>
    <t>Zanesville City SD</t>
  </si>
  <si>
    <t>DISTRICT</t>
  </si>
  <si>
    <t>COUNTY</t>
  </si>
  <si>
    <t>OPERATING</t>
  </si>
  <si>
    <t>LEVY LOSS</t>
  </si>
  <si>
    <t>REIMBURSEMENT</t>
  </si>
  <si>
    <t>FY15</t>
  </si>
  <si>
    <t xml:space="preserve">OPERATING </t>
  </si>
  <si>
    <t>NON-OPERATING</t>
  </si>
  <si>
    <t>FY15 TPP REIMBURSEMENTS FOR VARIOUS LEVY TYPE LOSSES</t>
  </si>
  <si>
    <t>FIXED RATE</t>
  </si>
  <si>
    <t>EMERGENCY</t>
  </si>
  <si>
    <t>FACILITIES</t>
  </si>
  <si>
    <t>DEBT PURPOSE</t>
  </si>
  <si>
    <t>INSIDE DEBT</t>
  </si>
  <si>
    <t>FY15 DEREGULATION REIMBURSEMENTS FOR VARIOUS LEVY TYPE LOSSES</t>
  </si>
  <si>
    <t xml:space="preserve">OTHER DISTRICT RESOURCES </t>
  </si>
  <si>
    <t xml:space="preserve"> </t>
  </si>
  <si>
    <t xml:space="preserve"> STATE</t>
  </si>
  <si>
    <t>EDUCATION AID</t>
  </si>
  <si>
    <t>TOTAL</t>
  </si>
  <si>
    <t xml:space="preserve">PROPERTY </t>
  </si>
  <si>
    <t>TAXES</t>
  </si>
  <si>
    <t>FY16</t>
  </si>
  <si>
    <t>SCHOOL</t>
  </si>
  <si>
    <t>INCOME</t>
  </si>
  <si>
    <t>TAX</t>
  </si>
  <si>
    <t>SHARE OF</t>
  </si>
  <si>
    <t xml:space="preserve">CASINO  </t>
  </si>
  <si>
    <t>MUNICIPAL</t>
  </si>
  <si>
    <t>RESOURCES</t>
  </si>
  <si>
    <t>TY14</t>
  </si>
  <si>
    <t>QUINTILE</t>
  </si>
  <si>
    <t>.</t>
  </si>
  <si>
    <t>CAPACITY</t>
  </si>
  <si>
    <t>MEASURE</t>
  </si>
  <si>
    <t xml:space="preserve">THRESHOLD </t>
  </si>
  <si>
    <t>CURRENT</t>
  </si>
  <si>
    <t>EXPENSE</t>
  </si>
  <si>
    <t>ALLOCATION</t>
  </si>
  <si>
    <t>NON-CURRENT</t>
  </si>
  <si>
    <t>RATIO OF</t>
  </si>
  <si>
    <t>TO TOTAL</t>
  </si>
  <si>
    <t>FIXED SUM</t>
  </si>
  <si>
    <t>SERVICE</t>
  </si>
  <si>
    <t>REIMBERSEMENT</t>
  </si>
  <si>
    <t>daria.shams:hb64_orc_5709_92.xlsx</t>
  </si>
  <si>
    <t xml:space="preserve">TOTAL RESOURCES FOR THE DISTRICT </t>
  </si>
  <si>
    <t>PARAMETERS</t>
  </si>
  <si>
    <t>FY16 REIMBURSEMENTS</t>
  </si>
  <si>
    <t>FY15 TPP REIMBURSEMENTS</t>
  </si>
  <si>
    <t>FY15 DEREG REIMBURSEMENTS</t>
  </si>
  <si>
    <t>OTHER DISTRICT RESOURCES</t>
  </si>
  <si>
    <t>TOTAL RESOURCES FOR THE DISTRICT</t>
  </si>
  <si>
    <t>TPP FIXED</t>
  </si>
  <si>
    <t>DEREG FIXED</t>
  </si>
  <si>
    <t>RATE</t>
  </si>
  <si>
    <t>PROPERTY</t>
  </si>
  <si>
    <t>TOTAL ORC</t>
  </si>
  <si>
    <t>STATE</t>
  </si>
  <si>
    <t>EDUCATION</t>
  </si>
  <si>
    <t>CHARGED &amp;</t>
  </si>
  <si>
    <t>CASINO TAXES</t>
  </si>
  <si>
    <t>AID FY15</t>
  </si>
  <si>
    <t>Apollo JVSD</t>
  </si>
  <si>
    <t>Ashland County-West Holmes JVS</t>
  </si>
  <si>
    <t>Ashtabula County JVSD</t>
  </si>
  <si>
    <t>Auburn JVSD</t>
  </si>
  <si>
    <t>Belmont-Harrison JVSD</t>
  </si>
  <si>
    <t>Buckeye JVSD</t>
  </si>
  <si>
    <t>Butler Technology and Career D</t>
  </si>
  <si>
    <t>Central Ohio JVSD</t>
  </si>
  <si>
    <t>Columbiana County JVSD</t>
  </si>
  <si>
    <t>Coshocton County JVSD</t>
  </si>
  <si>
    <t>Cuyahoga Valley JVSD</t>
  </si>
  <si>
    <t>Delaware JVSD</t>
  </si>
  <si>
    <t>EHOVE JVSD</t>
  </si>
  <si>
    <t>Eastland Fairfield Career/Tech</t>
  </si>
  <si>
    <t>Four County JVSD</t>
  </si>
  <si>
    <t>Gallia-Jackson-Vinton JVSD</t>
  </si>
  <si>
    <t>Great Oaks Inst Of Technology</t>
  </si>
  <si>
    <t>Greene County JVSD</t>
  </si>
  <si>
    <t>Jefferson County JVSD</t>
  </si>
  <si>
    <t>Knox County JVSD</t>
  </si>
  <si>
    <t>Lawrence County JVSD</t>
  </si>
  <si>
    <t>Licking County JVSD</t>
  </si>
  <si>
    <t>Lorain County JVSD</t>
  </si>
  <si>
    <t>Mahoning County JVSD</t>
  </si>
  <si>
    <t>Maplewood Career Center</t>
  </si>
  <si>
    <t>Medina County JVSD</t>
  </si>
  <si>
    <t>Miami Valley Career Technical</t>
  </si>
  <si>
    <t>Mid-East Ohio JVSD</t>
  </si>
  <si>
    <t>Ohio Hi-Point JVSD</t>
  </si>
  <si>
    <t>Penta County JVSD</t>
  </si>
  <si>
    <t>Pickaway-Ross County JVSD</t>
  </si>
  <si>
    <t>Pike County Area JVSD</t>
  </si>
  <si>
    <t>Pioneer JVSD</t>
  </si>
  <si>
    <t>Polaris JVSD</t>
  </si>
  <si>
    <t>Portage Lakes JVSD</t>
  </si>
  <si>
    <t>Scioto County JVSD</t>
  </si>
  <si>
    <t>Southern Hills JVSD</t>
  </si>
  <si>
    <t>Springfield-Clark County JVSD</t>
  </si>
  <si>
    <t>Stark County Area JVSD</t>
  </si>
  <si>
    <t>Tri-County JVSD</t>
  </si>
  <si>
    <t>Tri-Rivers JVSD</t>
  </si>
  <si>
    <t>Trumbull County JVSD</t>
  </si>
  <si>
    <t>U S Grant JVSD</t>
  </si>
  <si>
    <t>Upper Valley JVSD</t>
  </si>
  <si>
    <t>Vanguard-Sentinel JVSD</t>
  </si>
  <si>
    <t>Vantage JVSD</t>
  </si>
  <si>
    <t>Warren County JVSD</t>
  </si>
  <si>
    <t>Washington County JVSD</t>
  </si>
  <si>
    <t>Wayne County JVSD</t>
  </si>
  <si>
    <t>PAYABLE TY14</t>
  </si>
  <si>
    <t>FIRST</t>
  </si>
  <si>
    <t>SECOND</t>
  </si>
  <si>
    <t>ORC SEC 5709.92</t>
  </si>
  <si>
    <t>SEC 5709.92</t>
  </si>
  <si>
    <t>Bond ($10,700,000) no longer in place. Reimbursement loss of $40,026.14 applied to May distribution</t>
  </si>
  <si>
    <t>Bond ($9,950,000) no longer in place. Reimbursement loss of $87,732.98 applied to May distribution</t>
  </si>
  <si>
    <t>Emergency Levy is no longer in place. Reimbursement loss of $1,333.35 applied to May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</si>
</sst>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.00000"/>
    <numFmt numFmtId="166" formatCode="0.0000"/>
    <numFmt numFmtId="167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18" xfId="0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166" fontId="16" fillId="0" borderId="18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4" fontId="0" fillId="0" borderId="0" xfId="0" applyNumberFormat="1"/>
    <xf numFmtId="164" fontId="16" fillId="0" borderId="17" xfId="0" applyNumberFormat="1" applyFont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7" fontId="0" fillId="0" borderId="0" xfId="0" applyNumberFormat="1"/>
    <xf numFmtId="167" fontId="16" fillId="0" borderId="0" xfId="0" applyNumberFormat="1" applyFont="1" applyFill="1" applyBorder="1" applyAlignment="1">
      <alignment horizontal="center"/>
    </xf>
    <xf numFmtId="167" fontId="16" fillId="0" borderId="18" xfId="0" applyNumberFormat="1" applyFont="1" applyBorder="1" applyAlignment="1">
      <alignment horizontal="center"/>
    </xf>
    <xf numFmtId="167" fontId="0" fillId="0" borderId="10" xfId="0" applyNumberFormat="1" applyBorder="1"/>
    <xf numFmtId="167" fontId="0" fillId="0" borderId="14" xfId="0" applyNumberFormat="1" applyBorder="1"/>
    <xf numFmtId="0" fontId="0" fillId="0" borderId="0" xfId="0" applyAlignment="1"/>
    <xf numFmtId="164" fontId="16" fillId="0" borderId="11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164" fontId="0" fillId="0" borderId="11" xfId="0" applyNumberFormat="1" applyBorder="1"/>
    <xf numFmtId="164" fontId="0" fillId="0" borderId="10" xfId="0" applyNumberFormat="1" applyBorder="1"/>
    <xf numFmtId="164" fontId="0" fillId="0" borderId="13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7" fontId="16" fillId="0" borderId="0" xfId="0" applyNumberFormat="1" applyFont="1" applyBorder="1" applyAlignment="1">
      <alignment horizontal="center"/>
    </xf>
    <xf numFmtId="165" fontId="16" fillId="0" borderId="13" xfId="0" applyNumberFormat="1" applyFont="1" applyBorder="1" applyAlignment="1">
      <alignment horizontal="center"/>
    </xf>
    <xf numFmtId="165" fontId="16" fillId="0" borderId="14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167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16" fillId="0" borderId="0" xfId="0" applyNumberFormat="1" applyFont="1" applyAlignment="1">
      <alignment horizontal="center"/>
    </xf>
    <xf numFmtId="164" fontId="0" fillId="35" borderId="20" xfId="0" applyNumberFormat="1" applyFill="1" applyBorder="1"/>
    <xf numFmtId="0" fontId="0" fillId="35" borderId="11" xfId="0" applyFill="1" applyBorder="1"/>
    <xf numFmtId="164" fontId="0" fillId="35" borderId="12" xfId="0" applyNumberFormat="1" applyFill="1" applyBorder="1"/>
    <xf numFmtId="164" fontId="18" fillId="37" borderId="11" xfId="0" applyNumberFormat="1" applyFont="1" applyFill="1" applyBorder="1" applyAlignment="1">
      <alignment horizontal="center"/>
    </xf>
    <xf numFmtId="0" fontId="0" fillId="37" borderId="10" xfId="0" applyFill="1" applyBorder="1" applyAlignment="1"/>
    <xf numFmtId="0" fontId="0" fillId="37" borderId="12" xfId="0" applyFill="1" applyBorder="1" applyAlignment="1"/>
    <xf numFmtId="0" fontId="0" fillId="37" borderId="0" xfId="0" applyFill="1" applyBorder="1" applyAlignment="1"/>
    <xf numFmtId="0" fontId="0" fillId="37" borderId="17" xfId="0" applyFill="1" applyBorder="1" applyAlignment="1"/>
    <xf numFmtId="0" fontId="0" fillId="37" borderId="18" xfId="0" applyFill="1" applyBorder="1" applyAlignment="1"/>
    <xf numFmtId="0" fontId="0" fillId="0" borderId="0" xfId="0" applyAlignment="1"/>
    <xf numFmtId="164" fontId="16" fillId="34" borderId="23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164" fontId="16" fillId="33" borderId="11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0" fillId="36" borderId="10" xfId="0" applyFill="1" applyBorder="1" applyAlignment="1"/>
    <xf numFmtId="0" fontId="0" fillId="36" borderId="13" xfId="0" applyFill="1" applyBorder="1" applyAlignment="1"/>
    <xf numFmtId="0" fontId="0" fillId="36" borderId="12" xfId="0" applyFill="1" applyBorder="1" applyAlignment="1"/>
    <xf numFmtId="0" fontId="0" fillId="36" borderId="0" xfId="0" applyFill="1" applyBorder="1" applyAlignment="1"/>
    <xf numFmtId="0" fontId="0" fillId="36" borderId="14" xfId="0" applyFill="1" applyBorder="1" applyAlignment="1"/>
    <xf numFmtId="0" fontId="0" fillId="36" borderId="17" xfId="0" applyFill="1" applyBorder="1" applyAlignment="1"/>
    <xf numFmtId="0" fontId="0" fillId="36" borderId="18" xfId="0" applyFill="1" applyBorder="1" applyAlignment="1"/>
    <xf numFmtId="0" fontId="0" fillId="36" borderId="19" xfId="0" applyFill="1" applyBorder="1" applyAlignment="1"/>
    <xf numFmtId="164" fontId="16" fillId="35" borderId="15" xfId="0" applyNumberFormat="1" applyFont="1" applyFill="1" applyBorder="1" applyAlignment="1">
      <alignment horizontal="center" wrapText="1"/>
    </xf>
    <xf numFmtId="0" fontId="0" fillId="35" borderId="20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164" fontId="16" fillId="33" borderId="23" xfId="0" applyNumberFormat="1" applyFont="1" applyFill="1" applyBorder="1" applyAlignment="1">
      <alignment horizontal="center"/>
    </xf>
    <xf numFmtId="164" fontId="0" fillId="33" borderId="21" xfId="0" applyNumberFormat="1" applyFill="1" applyBorder="1" applyAlignment="1"/>
    <xf numFmtId="164" fontId="0" fillId="33" borderId="22" xfId="0" applyNumberFormat="1" applyFill="1" applyBorder="1" applyAlignment="1"/>
    <xf numFmtId="164" fontId="16" fillId="37" borderId="23" xfId="0" applyNumberFormat="1" applyFont="1" applyFill="1" applyBorder="1" applyAlignment="1">
      <alignment horizontal="center"/>
    </xf>
    <xf numFmtId="164" fontId="0" fillId="37" borderId="22" xfId="0" applyNumberForma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16" fillId="35" borderId="15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16" xfId="0" applyFon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164" fontId="16" fillId="0" borderId="27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6" fillId="0" borderId="28" xfId="0" applyNumberFormat="1" applyFon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164" fontId="16" fillId="0" borderId="30" xfId="0" applyNumberFormat="1" applyFont="1" applyBorder="1" applyAlignment="1">
      <alignment horizontal="center"/>
    </xf>
    <xf numFmtId="164" fontId="0" fillId="0" borderId="27" xfId="0" applyNumberFormat="1" applyBorder="1"/>
    <xf numFmtId="164" fontId="0" fillId="0" borderId="0" xfId="0" applyNumberFormat="1" applyBorder="1"/>
    <xf numFmtId="164" fontId="0" fillId="0" borderId="28" xfId="0" applyNumberFormat="1" applyBorder="1"/>
    <xf numFmtId="164" fontId="0" fillId="38" borderId="0" xfId="0" applyNumberFormat="1" applyFill="1" applyBorder="1"/>
    <xf numFmtId="164" fontId="0" fillId="0" borderId="31" xfId="0" applyNumberFormat="1" applyBorder="1"/>
    <xf numFmtId="164" fontId="0" fillId="0" borderId="32" xfId="0" applyNumberFormat="1" applyBorder="1"/>
    <xf numFmtId="164" fontId="0" fillId="0" borderId="33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4"/>
  <sheetViews>
    <sheetView tabSelected="1" workbookViewId="0">
      <pane ySplit="9" topLeftCell="A10" activePane="bottomLeft" state="frozen"/>
      <selection pane="bottomLeft" sqref="A1:C1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15" width="16.7109375" style="13" bestFit="1" customWidth="1"/>
    <col min="16" max="16" width="16.42578125" style="13" bestFit="1" customWidth="1"/>
    <col min="17" max="17" width="16.42578125" style="16" bestFit="1" customWidth="1"/>
    <col min="18" max="18" width="14.85546875" style="13" bestFit="1" customWidth="1"/>
    <col min="19" max="19" width="13.85546875" style="16" bestFit="1" customWidth="1"/>
    <col min="20" max="20" width="12.7109375" style="16" bestFit="1" customWidth="1"/>
    <col min="21" max="21" width="17.5703125" style="13" bestFit="1" customWidth="1"/>
    <col min="22" max="22" width="14.85546875" style="13" bestFit="1" customWidth="1"/>
    <col min="23" max="23" width="14.42578125" style="13" bestFit="1" customWidth="1"/>
    <col min="24" max="24" width="9.7109375" style="10" bestFit="1" customWidth="1"/>
    <col min="25" max="25" width="9.28515625" style="1" bestFit="1" customWidth="1"/>
    <col min="26" max="26" width="11.7109375" style="10" bestFit="1" customWidth="1"/>
    <col min="27" max="27" width="12.28515625" style="11" bestFit="1" customWidth="1"/>
    <col min="28" max="29" width="16.28515625" style="13" bestFit="1" customWidth="1"/>
    <col min="30" max="30" width="16.7109375" style="13" bestFit="1" customWidth="1"/>
    <col min="31" max="31" width="16.28515625" style="13" bestFit="1" customWidth="1"/>
    <col min="32" max="32" width="16.7109375" style="13" bestFit="1" customWidth="1"/>
    <col min="33" max="34" width="16.7109375" style="13" customWidth="1"/>
    <col min="35" max="35" width="16.7109375" style="13" bestFit="1" customWidth="1"/>
  </cols>
  <sheetData>
    <row r="1" spans="1:35" x14ac:dyDescent="0.25">
      <c r="A1" s="50" t="s">
        <v>716</v>
      </c>
      <c r="B1" s="50"/>
      <c r="C1" s="50"/>
    </row>
    <row r="2" spans="1:35" x14ac:dyDescent="0.25">
      <c r="A2" s="21"/>
      <c r="B2" s="21"/>
      <c r="C2" s="21"/>
      <c r="D2" s="44" t="s">
        <v>679</v>
      </c>
      <c r="E2" s="45"/>
      <c r="F2" s="45"/>
      <c r="G2" s="45"/>
      <c r="H2" s="45"/>
      <c r="I2" s="45"/>
      <c r="J2" s="44" t="s">
        <v>685</v>
      </c>
      <c r="K2" s="45"/>
      <c r="L2" s="45"/>
      <c r="M2" s="45"/>
      <c r="N2" s="45"/>
      <c r="O2" s="45"/>
      <c r="P2" s="59" t="s">
        <v>686</v>
      </c>
      <c r="Q2" s="60"/>
      <c r="R2" s="60"/>
      <c r="S2" s="60"/>
      <c r="T2" s="61"/>
      <c r="U2" s="68" t="s">
        <v>717</v>
      </c>
      <c r="V2" s="51" t="s">
        <v>718</v>
      </c>
      <c r="W2" s="52"/>
      <c r="X2" s="52"/>
      <c r="Y2" s="52"/>
      <c r="Z2" s="52"/>
      <c r="AA2" s="53"/>
      <c r="AB2" s="54" t="s">
        <v>719</v>
      </c>
      <c r="AC2" s="55"/>
      <c r="AD2" s="55"/>
      <c r="AE2" s="55"/>
      <c r="AF2" s="55"/>
      <c r="AG2" s="55"/>
      <c r="AH2" s="55"/>
      <c r="AI2" s="56"/>
    </row>
    <row r="3" spans="1:35" ht="15.75" thickBot="1" x14ac:dyDescent="0.3">
      <c r="D3" s="46"/>
      <c r="E3" s="47"/>
      <c r="F3" s="47"/>
      <c r="G3" s="47"/>
      <c r="H3" s="47"/>
      <c r="I3" s="47"/>
      <c r="J3" s="46"/>
      <c r="K3" s="47"/>
      <c r="L3" s="47"/>
      <c r="M3" s="47"/>
      <c r="N3" s="47"/>
      <c r="O3" s="47"/>
      <c r="P3" s="62"/>
      <c r="Q3" s="63"/>
      <c r="R3" s="63"/>
      <c r="S3" s="63"/>
      <c r="T3" s="64"/>
      <c r="U3" s="69"/>
      <c r="AA3" s="33" t="s">
        <v>711</v>
      </c>
      <c r="AB3" s="57"/>
      <c r="AC3" s="58"/>
      <c r="AD3" s="58"/>
      <c r="AE3" s="58"/>
      <c r="AF3" s="58"/>
      <c r="AG3" s="83"/>
      <c r="AH3" s="83"/>
      <c r="AI3" s="84"/>
    </row>
    <row r="4" spans="1:35" x14ac:dyDescent="0.25">
      <c r="D4" s="48"/>
      <c r="E4" s="49"/>
      <c r="F4" s="49"/>
      <c r="G4" s="49"/>
      <c r="H4" s="49"/>
      <c r="I4" s="49"/>
      <c r="J4" s="48"/>
      <c r="K4" s="49"/>
      <c r="L4" s="49"/>
      <c r="M4" s="49"/>
      <c r="N4" s="49"/>
      <c r="O4" s="49"/>
      <c r="P4" s="65"/>
      <c r="Q4" s="66"/>
      <c r="R4" s="66"/>
      <c r="S4" s="66"/>
      <c r="T4" s="67"/>
      <c r="U4" s="69"/>
      <c r="V4" s="5"/>
      <c r="W4" s="5"/>
      <c r="X4" s="8"/>
      <c r="Y4" s="2"/>
      <c r="Z4" s="8"/>
      <c r="AA4" s="34" t="s">
        <v>707</v>
      </c>
      <c r="AB4" s="5"/>
      <c r="AC4" s="5"/>
      <c r="AD4" s="5"/>
      <c r="AE4" s="5"/>
      <c r="AF4" s="5"/>
      <c r="AG4" s="85"/>
      <c r="AH4" s="86"/>
      <c r="AI4" s="87"/>
    </row>
    <row r="5" spans="1:35" x14ac:dyDescent="0.25">
      <c r="D5" s="22" t="s">
        <v>680</v>
      </c>
      <c r="E5" s="23" t="s">
        <v>681</v>
      </c>
      <c r="F5" s="23" t="s">
        <v>680</v>
      </c>
      <c r="G5" s="23"/>
      <c r="H5" s="23" t="s">
        <v>713</v>
      </c>
      <c r="I5" s="24"/>
      <c r="J5" s="22" t="s">
        <v>680</v>
      </c>
      <c r="K5" s="23" t="s">
        <v>681</v>
      </c>
      <c r="L5" s="23" t="s">
        <v>680</v>
      </c>
      <c r="M5" s="23"/>
      <c r="N5" s="23" t="s">
        <v>713</v>
      </c>
      <c r="O5" s="24"/>
      <c r="T5" s="19"/>
      <c r="U5" s="69"/>
      <c r="V5" s="5"/>
      <c r="W5" s="5"/>
      <c r="X5" s="8"/>
      <c r="Y5" s="2"/>
      <c r="Z5" s="8"/>
      <c r="AA5" s="34" t="s">
        <v>708</v>
      </c>
      <c r="AB5" s="5"/>
      <c r="AC5" s="5"/>
      <c r="AD5" s="5"/>
      <c r="AE5" s="5"/>
      <c r="AF5" s="5"/>
      <c r="AG5" s="88"/>
      <c r="AH5" s="89"/>
      <c r="AI5" s="90"/>
    </row>
    <row r="6" spans="1:35" x14ac:dyDescent="0.25">
      <c r="D6" s="25" t="s">
        <v>673</v>
      </c>
      <c r="E6" s="5" t="s">
        <v>677</v>
      </c>
      <c r="F6" s="5" t="s">
        <v>678</v>
      </c>
      <c r="G6" s="5" t="s">
        <v>682</v>
      </c>
      <c r="H6" s="5" t="s">
        <v>683</v>
      </c>
      <c r="I6" s="26" t="s">
        <v>684</v>
      </c>
      <c r="J6" s="25" t="s">
        <v>673</v>
      </c>
      <c r="K6" s="5" t="s">
        <v>677</v>
      </c>
      <c r="L6" s="5" t="s">
        <v>678</v>
      </c>
      <c r="M6" s="5" t="s">
        <v>682</v>
      </c>
      <c r="N6" s="5" t="s">
        <v>683</v>
      </c>
      <c r="O6" s="26" t="s">
        <v>684</v>
      </c>
      <c r="P6" s="15" t="s">
        <v>687</v>
      </c>
      <c r="Q6" s="17" t="s">
        <v>690</v>
      </c>
      <c r="R6" s="15" t="s">
        <v>694</v>
      </c>
      <c r="S6" s="17" t="s">
        <v>697</v>
      </c>
      <c r="T6" s="32" t="s">
        <v>699</v>
      </c>
      <c r="U6" s="69"/>
      <c r="V6" s="5" t="s">
        <v>707</v>
      </c>
      <c r="W6" s="5" t="s">
        <v>710</v>
      </c>
      <c r="X6" s="8"/>
      <c r="Y6" s="2"/>
      <c r="Z6" s="8"/>
      <c r="AA6" s="34" t="s">
        <v>709</v>
      </c>
      <c r="AB6" s="5" t="s">
        <v>707</v>
      </c>
      <c r="AC6" s="5" t="s">
        <v>710</v>
      </c>
      <c r="AD6" s="5" t="s">
        <v>713</v>
      </c>
      <c r="AE6" s="5" t="s">
        <v>713</v>
      </c>
      <c r="AF6" s="5" t="s">
        <v>684</v>
      </c>
      <c r="AG6" s="88"/>
      <c r="AH6" s="89"/>
      <c r="AI6" s="90" t="s">
        <v>690</v>
      </c>
    </row>
    <row r="7" spans="1:35" x14ac:dyDescent="0.25">
      <c r="D7" s="25" t="s">
        <v>674</v>
      </c>
      <c r="E7" s="5" t="s">
        <v>674</v>
      </c>
      <c r="F7" s="5" t="s">
        <v>674</v>
      </c>
      <c r="G7" s="5" t="s">
        <v>674</v>
      </c>
      <c r="H7" s="5" t="s">
        <v>674</v>
      </c>
      <c r="I7" s="26" t="s">
        <v>674</v>
      </c>
      <c r="J7" s="25" t="s">
        <v>674</v>
      </c>
      <c r="K7" s="5" t="s">
        <v>674</v>
      </c>
      <c r="L7" s="5" t="s">
        <v>674</v>
      </c>
      <c r="M7" s="5" t="s">
        <v>674</v>
      </c>
      <c r="N7" s="5" t="s">
        <v>674</v>
      </c>
      <c r="O7" s="26" t="s">
        <v>674</v>
      </c>
      <c r="P7" s="15" t="s">
        <v>688</v>
      </c>
      <c r="Q7" s="17" t="s">
        <v>691</v>
      </c>
      <c r="R7" s="15" t="s">
        <v>695</v>
      </c>
      <c r="S7" s="17" t="s">
        <v>698</v>
      </c>
      <c r="T7" s="32" t="s">
        <v>695</v>
      </c>
      <c r="U7" s="69"/>
      <c r="V7" s="5" t="s">
        <v>708</v>
      </c>
      <c r="W7" s="5" t="s">
        <v>708</v>
      </c>
      <c r="X7" s="12" t="s">
        <v>704</v>
      </c>
      <c r="Y7" s="2"/>
      <c r="Z7" s="8"/>
      <c r="AA7" s="34" t="s">
        <v>712</v>
      </c>
      <c r="AB7" s="5" t="s">
        <v>708</v>
      </c>
      <c r="AC7" s="5" t="s">
        <v>708</v>
      </c>
      <c r="AD7" s="5" t="s">
        <v>681</v>
      </c>
      <c r="AE7" s="5" t="s">
        <v>683</v>
      </c>
      <c r="AF7" s="5" t="s">
        <v>714</v>
      </c>
      <c r="AG7" s="88" t="s">
        <v>784</v>
      </c>
      <c r="AH7" s="26" t="s">
        <v>785</v>
      </c>
      <c r="AI7" s="90" t="s">
        <v>786</v>
      </c>
    </row>
    <row r="8" spans="1:35" x14ac:dyDescent="0.25">
      <c r="D8" s="25" t="s">
        <v>675</v>
      </c>
      <c r="E8" s="5" t="s">
        <v>675</v>
      </c>
      <c r="F8" s="5" t="s">
        <v>675</v>
      </c>
      <c r="G8" s="5" t="s">
        <v>675</v>
      </c>
      <c r="H8" s="5" t="s">
        <v>675</v>
      </c>
      <c r="I8" s="26" t="s">
        <v>675</v>
      </c>
      <c r="J8" s="25" t="s">
        <v>675</v>
      </c>
      <c r="K8" s="5" t="s">
        <v>675</v>
      </c>
      <c r="L8" s="5" t="s">
        <v>675</v>
      </c>
      <c r="M8" s="5" t="s">
        <v>675</v>
      </c>
      <c r="N8" s="5" t="s">
        <v>675</v>
      </c>
      <c r="O8" s="26" t="s">
        <v>675</v>
      </c>
      <c r="P8" s="15" t="s">
        <v>689</v>
      </c>
      <c r="Q8" s="17" t="s">
        <v>692</v>
      </c>
      <c r="R8" s="15" t="s">
        <v>696</v>
      </c>
      <c r="S8" s="17" t="s">
        <v>692</v>
      </c>
      <c r="T8" s="32" t="s">
        <v>696</v>
      </c>
      <c r="U8" s="69"/>
      <c r="V8" s="5" t="s">
        <v>709</v>
      </c>
      <c r="W8" s="5" t="s">
        <v>709</v>
      </c>
      <c r="X8" s="12" t="s">
        <v>705</v>
      </c>
      <c r="Y8" s="2"/>
      <c r="Z8" s="8" t="s">
        <v>706</v>
      </c>
      <c r="AA8" s="34" t="s">
        <v>700</v>
      </c>
      <c r="AB8" s="5" t="s">
        <v>715</v>
      </c>
      <c r="AC8" s="5" t="s">
        <v>715</v>
      </c>
      <c r="AD8" s="5" t="s">
        <v>675</v>
      </c>
      <c r="AE8" s="5" t="s">
        <v>715</v>
      </c>
      <c r="AF8" s="5" t="s">
        <v>675</v>
      </c>
      <c r="AG8" s="88" t="s">
        <v>675</v>
      </c>
      <c r="AH8" s="26" t="s">
        <v>675</v>
      </c>
      <c r="AI8" s="90" t="s">
        <v>675</v>
      </c>
    </row>
    <row r="9" spans="1:35" x14ac:dyDescent="0.25">
      <c r="A9" s="3" t="s">
        <v>0</v>
      </c>
      <c r="B9" s="3" t="s">
        <v>671</v>
      </c>
      <c r="C9" s="3" t="s">
        <v>672</v>
      </c>
      <c r="D9" s="25" t="s">
        <v>676</v>
      </c>
      <c r="E9" s="5" t="s">
        <v>676</v>
      </c>
      <c r="F9" s="5" t="s">
        <v>676</v>
      </c>
      <c r="G9" s="5" t="s">
        <v>676</v>
      </c>
      <c r="H9" s="5" t="s">
        <v>676</v>
      </c>
      <c r="I9" s="26" t="s">
        <v>676</v>
      </c>
      <c r="J9" s="25" t="s">
        <v>676</v>
      </c>
      <c r="K9" s="5" t="s">
        <v>676</v>
      </c>
      <c r="L9" s="5" t="s">
        <v>676</v>
      </c>
      <c r="M9" s="5" t="s">
        <v>676</v>
      </c>
      <c r="N9" s="5" t="s">
        <v>676</v>
      </c>
      <c r="O9" s="26" t="s">
        <v>676</v>
      </c>
      <c r="P9" s="14" t="s">
        <v>676</v>
      </c>
      <c r="Q9" s="18" t="s">
        <v>701</v>
      </c>
      <c r="R9" s="6" t="s">
        <v>676</v>
      </c>
      <c r="S9" s="18" t="s">
        <v>676</v>
      </c>
      <c r="T9" s="18" t="s">
        <v>676</v>
      </c>
      <c r="U9" s="70"/>
      <c r="V9" s="6" t="s">
        <v>676</v>
      </c>
      <c r="W9" s="6" t="s">
        <v>676</v>
      </c>
      <c r="X9" s="9" t="s">
        <v>693</v>
      </c>
      <c r="Y9" s="4" t="s">
        <v>702</v>
      </c>
      <c r="Z9" s="9" t="s">
        <v>693</v>
      </c>
      <c r="AA9" s="35" t="s">
        <v>676</v>
      </c>
      <c r="AB9" s="6" t="s">
        <v>693</v>
      </c>
      <c r="AC9" s="6" t="s">
        <v>693</v>
      </c>
      <c r="AD9" s="6" t="s">
        <v>693</v>
      </c>
      <c r="AE9" s="6" t="s">
        <v>693</v>
      </c>
      <c r="AF9" s="6" t="s">
        <v>693</v>
      </c>
      <c r="AG9" s="91" t="s">
        <v>693</v>
      </c>
      <c r="AH9" s="37" t="s">
        <v>693</v>
      </c>
      <c r="AI9" s="92" t="s">
        <v>693</v>
      </c>
    </row>
    <row r="10" spans="1:35" x14ac:dyDescent="0.25">
      <c r="D10" s="27"/>
      <c r="E10" s="28"/>
      <c r="F10" s="28"/>
      <c r="G10" s="28"/>
      <c r="H10" s="28"/>
      <c r="I10" s="29"/>
      <c r="J10" s="27"/>
      <c r="K10" s="28"/>
      <c r="L10" s="28"/>
      <c r="M10" s="28"/>
      <c r="N10" s="28"/>
      <c r="O10" s="29"/>
      <c r="T10" s="20"/>
      <c r="U10" s="41"/>
      <c r="AA10" s="36"/>
      <c r="AG10" s="93"/>
      <c r="AH10" s="94"/>
      <c r="AI10" s="95"/>
    </row>
    <row r="11" spans="1:35" x14ac:dyDescent="0.25">
      <c r="A11">
        <v>45187</v>
      </c>
      <c r="B11" t="s">
        <v>1</v>
      </c>
      <c r="C11" t="s">
        <v>2</v>
      </c>
      <c r="D11" s="30">
        <v>0</v>
      </c>
      <c r="E11" s="13">
        <v>0</v>
      </c>
      <c r="F11" s="13">
        <v>6079.5</v>
      </c>
      <c r="G11" s="13">
        <v>0</v>
      </c>
      <c r="H11" s="13">
        <v>0</v>
      </c>
      <c r="I11" s="31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31">
        <v>0</v>
      </c>
      <c r="P11" s="13">
        <v>4296940.9000000004</v>
      </c>
      <c r="Q11" s="16">
        <v>2189018</v>
      </c>
      <c r="R11" s="13">
        <v>1440657.53</v>
      </c>
      <c r="S11" s="16">
        <v>45753</v>
      </c>
      <c r="T11" s="20">
        <v>0</v>
      </c>
      <c r="U11" s="41">
        <f>D11+E11+J11+K11+P11+Q11+R11+S11+T11</f>
        <v>7972369.4300000006</v>
      </c>
      <c r="V11" s="13">
        <f>D11+J11</f>
        <v>0</v>
      </c>
      <c r="W11" s="13">
        <f>F11+G11+L11+M11</f>
        <v>6079.5</v>
      </c>
      <c r="X11" s="10">
        <v>0.88600000000000001</v>
      </c>
      <c r="Y11" s="1">
        <v>2</v>
      </c>
      <c r="Z11" s="10">
        <v>1.2500000000000001E-2</v>
      </c>
      <c r="AA11" s="36">
        <f>V11/U11</f>
        <v>0</v>
      </c>
      <c r="AB11" s="13">
        <f>IF(AA11&lt;=Z11,0,V11-(U11*Z11))</f>
        <v>0</v>
      </c>
      <c r="AC11" s="13">
        <f>W11*0.5</f>
        <v>3039.75</v>
      </c>
      <c r="AD11" s="13">
        <f>E11+K11</f>
        <v>0</v>
      </c>
      <c r="AE11" s="13">
        <f>H11+N11</f>
        <v>0</v>
      </c>
      <c r="AF11" s="13">
        <f>I11+O11</f>
        <v>0</v>
      </c>
      <c r="AG11" s="93">
        <f t="shared" ref="AG11:AG74" si="0">(AB11+AC11+AD11+AE11+AF11)/2</f>
        <v>1519.875</v>
      </c>
      <c r="AH11" s="94">
        <f t="shared" ref="AH11:AH74" si="1">(AB11+AC11+AD11+AE11+AF11)/2</f>
        <v>1519.875</v>
      </c>
      <c r="AI11" s="95">
        <f t="shared" ref="AI11:AI74" si="2">AG11+AH11</f>
        <v>3039.75</v>
      </c>
    </row>
    <row r="12" spans="1:35" x14ac:dyDescent="0.25">
      <c r="A12">
        <v>49494</v>
      </c>
      <c r="B12" t="s">
        <v>3</v>
      </c>
      <c r="C12" t="s">
        <v>4</v>
      </c>
      <c r="D12" s="30">
        <v>0</v>
      </c>
      <c r="E12" s="13">
        <v>0</v>
      </c>
      <c r="F12" s="13">
        <v>0</v>
      </c>
      <c r="G12" s="13">
        <v>939.4</v>
      </c>
      <c r="H12" s="13">
        <v>0</v>
      </c>
      <c r="I12" s="31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31">
        <v>0</v>
      </c>
      <c r="P12" s="13">
        <v>6757517.5099999998</v>
      </c>
      <c r="Q12" s="16">
        <v>2606120</v>
      </c>
      <c r="R12" s="13">
        <v>105262.09</v>
      </c>
      <c r="S12" s="16">
        <v>62556</v>
      </c>
      <c r="T12" s="20">
        <v>0</v>
      </c>
      <c r="U12" s="41">
        <f t="shared" ref="U12:U75" si="3">D12+E12+J12+K12+P12+Q12+R12+S12+T12</f>
        <v>9531455.5999999996</v>
      </c>
      <c r="V12" s="13">
        <f t="shared" ref="V12:V75" si="4">D12+J12</f>
        <v>0</v>
      </c>
      <c r="W12" s="13">
        <f t="shared" ref="W12:W75" si="5">F12+G12+L12+M12</f>
        <v>939.4</v>
      </c>
      <c r="X12" s="10">
        <v>0.75800000000000001</v>
      </c>
      <c r="Y12" s="1">
        <v>2</v>
      </c>
      <c r="Z12" s="10">
        <v>1.2500000000000001E-2</v>
      </c>
      <c r="AA12" s="36">
        <f t="shared" ref="AA12:AA75" si="6">V12/U12</f>
        <v>0</v>
      </c>
      <c r="AB12" s="13">
        <f t="shared" ref="AB12:AB75" si="7">IF(AA12&lt;=Z12,0,V12-(U12*Z12))</f>
        <v>0</v>
      </c>
      <c r="AC12" s="13">
        <f t="shared" ref="AC12:AC75" si="8">W12*0.5</f>
        <v>469.7</v>
      </c>
      <c r="AD12" s="13">
        <f t="shared" ref="AD12:AD75" si="9">E12+K12</f>
        <v>0</v>
      </c>
      <c r="AE12" s="13">
        <f t="shared" ref="AE12:AE75" si="10">H12+N12</f>
        <v>0</v>
      </c>
      <c r="AF12" s="13">
        <f t="shared" ref="AF12:AF75" si="11">I12+O12</f>
        <v>0</v>
      </c>
      <c r="AG12" s="93">
        <f t="shared" si="0"/>
        <v>234.85</v>
      </c>
      <c r="AH12" s="94">
        <f t="shared" si="1"/>
        <v>234.85</v>
      </c>
      <c r="AI12" s="95">
        <f t="shared" si="2"/>
        <v>469.7</v>
      </c>
    </row>
    <row r="13" spans="1:35" x14ac:dyDescent="0.25">
      <c r="A13">
        <v>43489</v>
      </c>
      <c r="B13" t="s">
        <v>5</v>
      </c>
      <c r="C13" t="s">
        <v>6</v>
      </c>
      <c r="D13" s="30">
        <v>5652518.4400000004</v>
      </c>
      <c r="E13" s="13">
        <v>0</v>
      </c>
      <c r="F13" s="13">
        <v>501298.16</v>
      </c>
      <c r="G13" s="13">
        <v>0</v>
      </c>
      <c r="H13" s="13">
        <v>0</v>
      </c>
      <c r="I13" s="31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31">
        <v>0</v>
      </c>
      <c r="P13" s="13">
        <v>176493738.99000001</v>
      </c>
      <c r="Q13" s="16">
        <v>128288556</v>
      </c>
      <c r="R13" s="13">
        <v>0</v>
      </c>
      <c r="S13" s="16">
        <v>1068586</v>
      </c>
      <c r="T13" s="20">
        <v>0</v>
      </c>
      <c r="U13" s="41">
        <f t="shared" si="3"/>
        <v>311503399.43000001</v>
      </c>
      <c r="V13" s="13">
        <f t="shared" si="4"/>
        <v>5652518.4400000004</v>
      </c>
      <c r="W13" s="13">
        <f t="shared" si="5"/>
        <v>501298.16</v>
      </c>
      <c r="X13" s="10">
        <v>0.435</v>
      </c>
      <c r="Y13" s="1">
        <v>1</v>
      </c>
      <c r="Z13" s="10">
        <v>0.01</v>
      </c>
      <c r="AA13" s="36">
        <f t="shared" si="6"/>
        <v>1.8145928584866744E-2</v>
      </c>
      <c r="AB13" s="13">
        <f t="shared" si="7"/>
        <v>2537484.4457000005</v>
      </c>
      <c r="AC13" s="13">
        <f t="shared" si="8"/>
        <v>250649.08</v>
      </c>
      <c r="AD13" s="13">
        <f t="shared" si="9"/>
        <v>0</v>
      </c>
      <c r="AE13" s="13">
        <f t="shared" si="10"/>
        <v>0</v>
      </c>
      <c r="AF13" s="13">
        <f t="shared" si="11"/>
        <v>0</v>
      </c>
      <c r="AG13" s="93">
        <f t="shared" si="0"/>
        <v>1394066.7628500003</v>
      </c>
      <c r="AH13" s="94">
        <f t="shared" si="1"/>
        <v>1394066.7628500003</v>
      </c>
      <c r="AI13" s="95">
        <f t="shared" si="2"/>
        <v>2788133.5257000006</v>
      </c>
    </row>
    <row r="14" spans="1:35" x14ac:dyDescent="0.25">
      <c r="A14">
        <v>45906</v>
      </c>
      <c r="B14" t="s">
        <v>7</v>
      </c>
      <c r="C14" t="s">
        <v>8</v>
      </c>
      <c r="D14" s="30">
        <v>0</v>
      </c>
      <c r="E14" s="13">
        <v>0</v>
      </c>
      <c r="F14" s="13">
        <v>0</v>
      </c>
      <c r="G14" s="13">
        <v>1284.22</v>
      </c>
      <c r="H14" s="13">
        <v>0</v>
      </c>
      <c r="I14" s="31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31">
        <v>0</v>
      </c>
      <c r="P14" s="13">
        <v>9585771.6500000004</v>
      </c>
      <c r="Q14" s="16">
        <v>4624675</v>
      </c>
      <c r="R14" s="13">
        <v>0</v>
      </c>
      <c r="S14" s="16">
        <v>81296</v>
      </c>
      <c r="T14" s="20">
        <v>0</v>
      </c>
      <c r="U14" s="41">
        <f t="shared" si="3"/>
        <v>14291742.65</v>
      </c>
      <c r="V14" s="13">
        <f t="shared" si="4"/>
        <v>0</v>
      </c>
      <c r="W14" s="13">
        <f t="shared" si="5"/>
        <v>1284.22</v>
      </c>
      <c r="X14" s="10">
        <v>0.89200000000000002</v>
      </c>
      <c r="Y14" s="1">
        <v>2</v>
      </c>
      <c r="Z14" s="10">
        <v>1.2500000000000001E-2</v>
      </c>
      <c r="AA14" s="36">
        <f t="shared" si="6"/>
        <v>0</v>
      </c>
      <c r="AB14" s="13">
        <f t="shared" si="7"/>
        <v>0</v>
      </c>
      <c r="AC14" s="13">
        <f t="shared" si="8"/>
        <v>642.11</v>
      </c>
      <c r="AD14" s="13">
        <f t="shared" si="9"/>
        <v>0</v>
      </c>
      <c r="AE14" s="13">
        <f t="shared" si="10"/>
        <v>0</v>
      </c>
      <c r="AF14" s="13">
        <f t="shared" si="11"/>
        <v>0</v>
      </c>
      <c r="AG14" s="93">
        <f t="shared" si="0"/>
        <v>321.05500000000001</v>
      </c>
      <c r="AH14" s="94">
        <f t="shared" si="1"/>
        <v>321.05500000000001</v>
      </c>
      <c r="AI14" s="95">
        <f t="shared" si="2"/>
        <v>642.11</v>
      </c>
    </row>
    <row r="15" spans="1:35" x14ac:dyDescent="0.25">
      <c r="A15">
        <v>45757</v>
      </c>
      <c r="B15" t="s">
        <v>9</v>
      </c>
      <c r="C15" t="s">
        <v>10</v>
      </c>
      <c r="D15" s="30">
        <v>0</v>
      </c>
      <c r="E15" s="13">
        <v>8228.31</v>
      </c>
      <c r="F15" s="13">
        <v>8707.48</v>
      </c>
      <c r="G15" s="13">
        <v>1583.18</v>
      </c>
      <c r="H15" s="13">
        <v>13165.32</v>
      </c>
      <c r="I15" s="31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1">
        <v>0</v>
      </c>
      <c r="P15" s="13">
        <v>5416320.6100000003</v>
      </c>
      <c r="Q15" s="16">
        <v>2651950</v>
      </c>
      <c r="R15" s="13">
        <v>0</v>
      </c>
      <c r="S15" s="16">
        <v>55452</v>
      </c>
      <c r="T15" s="20">
        <v>0</v>
      </c>
      <c r="U15" s="41">
        <f t="shared" si="3"/>
        <v>8131950.9199999999</v>
      </c>
      <c r="V15" s="13">
        <f t="shared" si="4"/>
        <v>0</v>
      </c>
      <c r="W15" s="13">
        <f t="shared" si="5"/>
        <v>10290.66</v>
      </c>
      <c r="X15" s="10">
        <v>0.77700000000000002</v>
      </c>
      <c r="Y15" s="1">
        <v>2</v>
      </c>
      <c r="Z15" s="10">
        <v>1.2500000000000001E-2</v>
      </c>
      <c r="AA15" s="36">
        <f t="shared" si="6"/>
        <v>0</v>
      </c>
      <c r="AB15" s="13">
        <f t="shared" si="7"/>
        <v>0</v>
      </c>
      <c r="AC15" s="13">
        <f t="shared" si="8"/>
        <v>5145.33</v>
      </c>
      <c r="AD15" s="13">
        <f t="shared" si="9"/>
        <v>8228.31</v>
      </c>
      <c r="AE15" s="13">
        <f t="shared" si="10"/>
        <v>13165.32</v>
      </c>
      <c r="AF15" s="13">
        <f t="shared" si="11"/>
        <v>0</v>
      </c>
      <c r="AG15" s="93">
        <f t="shared" si="0"/>
        <v>13269.48</v>
      </c>
      <c r="AH15" s="94">
        <f t="shared" si="1"/>
        <v>13269.48</v>
      </c>
      <c r="AI15" s="95">
        <f t="shared" si="2"/>
        <v>26538.959999999999</v>
      </c>
    </row>
    <row r="16" spans="1:35" x14ac:dyDescent="0.25">
      <c r="A16">
        <v>43497</v>
      </c>
      <c r="B16" t="s">
        <v>11</v>
      </c>
      <c r="C16" t="s">
        <v>12</v>
      </c>
      <c r="D16" s="30">
        <v>0</v>
      </c>
      <c r="E16" s="13">
        <v>131171.9</v>
      </c>
      <c r="F16" s="13">
        <v>25505.13</v>
      </c>
      <c r="G16" s="13">
        <v>6376.29</v>
      </c>
      <c r="H16" s="13">
        <v>53132.93</v>
      </c>
      <c r="I16" s="31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31">
        <v>0</v>
      </c>
      <c r="P16" s="13">
        <v>20981265.640000001</v>
      </c>
      <c r="Q16" s="16">
        <v>7735214</v>
      </c>
      <c r="R16" s="13">
        <v>0</v>
      </c>
      <c r="S16" s="16">
        <v>146796</v>
      </c>
      <c r="T16" s="20">
        <v>0</v>
      </c>
      <c r="U16" s="41">
        <f t="shared" si="3"/>
        <v>28994447.539999999</v>
      </c>
      <c r="V16" s="13">
        <f t="shared" si="4"/>
        <v>0</v>
      </c>
      <c r="W16" s="13">
        <f t="shared" si="5"/>
        <v>31881.420000000002</v>
      </c>
      <c r="X16" s="10">
        <v>0.33200000000000002</v>
      </c>
      <c r="Y16" s="1">
        <v>1</v>
      </c>
      <c r="Z16" s="10">
        <v>0.01</v>
      </c>
      <c r="AA16" s="36">
        <f t="shared" si="6"/>
        <v>0</v>
      </c>
      <c r="AB16" s="13">
        <f t="shared" si="7"/>
        <v>0</v>
      </c>
      <c r="AC16" s="13">
        <f t="shared" si="8"/>
        <v>15940.710000000001</v>
      </c>
      <c r="AD16" s="13">
        <f t="shared" si="9"/>
        <v>131171.9</v>
      </c>
      <c r="AE16" s="13">
        <f t="shared" si="10"/>
        <v>53132.93</v>
      </c>
      <c r="AF16" s="13">
        <f t="shared" si="11"/>
        <v>0</v>
      </c>
      <c r="AG16" s="93">
        <f t="shared" si="0"/>
        <v>100122.76999999999</v>
      </c>
      <c r="AH16" s="94">
        <f t="shared" si="1"/>
        <v>100122.76999999999</v>
      </c>
      <c r="AI16" s="95">
        <f t="shared" si="2"/>
        <v>200245.53999999998</v>
      </c>
    </row>
    <row r="17" spans="1:35" x14ac:dyDescent="0.25">
      <c r="A17">
        <v>46847</v>
      </c>
      <c r="B17" t="s">
        <v>13</v>
      </c>
      <c r="C17" t="s">
        <v>14</v>
      </c>
      <c r="D17" s="30">
        <v>0</v>
      </c>
      <c r="E17" s="13">
        <v>0</v>
      </c>
      <c r="F17" s="13">
        <v>0</v>
      </c>
      <c r="G17" s="13">
        <v>1379.2</v>
      </c>
      <c r="H17" s="13">
        <v>0</v>
      </c>
      <c r="I17" s="31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1">
        <v>0</v>
      </c>
      <c r="P17" s="13">
        <v>9582467.1300000008</v>
      </c>
      <c r="Q17" s="16">
        <v>3520654</v>
      </c>
      <c r="R17" s="13">
        <v>2347499.77</v>
      </c>
      <c r="S17" s="16">
        <v>82679</v>
      </c>
      <c r="T17" s="20">
        <v>0</v>
      </c>
      <c r="U17" s="41">
        <f t="shared" si="3"/>
        <v>15533299.9</v>
      </c>
      <c r="V17" s="13">
        <f t="shared" si="4"/>
        <v>0</v>
      </c>
      <c r="W17" s="13">
        <f t="shared" si="5"/>
        <v>1379.2</v>
      </c>
      <c r="X17" s="10">
        <v>0.76700000000000002</v>
      </c>
      <c r="Y17" s="1">
        <v>2</v>
      </c>
      <c r="Z17" s="10">
        <v>1.2500000000000001E-2</v>
      </c>
      <c r="AA17" s="36">
        <f t="shared" si="6"/>
        <v>0</v>
      </c>
      <c r="AB17" s="13">
        <f t="shared" si="7"/>
        <v>0</v>
      </c>
      <c r="AC17" s="13">
        <f t="shared" si="8"/>
        <v>689.6</v>
      </c>
      <c r="AD17" s="13">
        <f t="shared" si="9"/>
        <v>0</v>
      </c>
      <c r="AE17" s="13">
        <f t="shared" si="10"/>
        <v>0</v>
      </c>
      <c r="AF17" s="13">
        <f t="shared" si="11"/>
        <v>0</v>
      </c>
      <c r="AG17" s="93">
        <f t="shared" si="0"/>
        <v>344.8</v>
      </c>
      <c r="AH17" s="94">
        <f t="shared" si="1"/>
        <v>344.8</v>
      </c>
      <c r="AI17" s="95">
        <f t="shared" si="2"/>
        <v>689.6</v>
      </c>
    </row>
    <row r="18" spans="1:35" x14ac:dyDescent="0.25">
      <c r="A18">
        <v>45195</v>
      </c>
      <c r="B18" t="s">
        <v>15</v>
      </c>
      <c r="C18" t="s">
        <v>16</v>
      </c>
      <c r="D18" s="30">
        <v>0</v>
      </c>
      <c r="E18" s="13">
        <v>0</v>
      </c>
      <c r="F18" s="13">
        <v>23497.42</v>
      </c>
      <c r="G18" s="13">
        <v>0</v>
      </c>
      <c r="H18" s="13">
        <v>0</v>
      </c>
      <c r="I18" s="31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1">
        <v>0</v>
      </c>
      <c r="P18" s="13">
        <v>14641881.779999999</v>
      </c>
      <c r="Q18" s="16">
        <v>19564799</v>
      </c>
      <c r="R18" s="13">
        <v>0</v>
      </c>
      <c r="S18" s="16">
        <v>195136</v>
      </c>
      <c r="T18" s="20">
        <v>0</v>
      </c>
      <c r="U18" s="41">
        <f t="shared" si="3"/>
        <v>34401816.780000001</v>
      </c>
      <c r="V18" s="13">
        <f t="shared" si="4"/>
        <v>0</v>
      </c>
      <c r="W18" s="13">
        <f t="shared" si="5"/>
        <v>23497.42</v>
      </c>
      <c r="X18" s="10">
        <v>0.997</v>
      </c>
      <c r="Y18" s="1">
        <v>3</v>
      </c>
      <c r="Z18" s="10">
        <v>1.4999999999999999E-2</v>
      </c>
      <c r="AA18" s="36">
        <f t="shared" si="6"/>
        <v>0</v>
      </c>
      <c r="AB18" s="13">
        <f t="shared" si="7"/>
        <v>0</v>
      </c>
      <c r="AC18" s="13">
        <f t="shared" si="8"/>
        <v>11748.71</v>
      </c>
      <c r="AD18" s="13">
        <f t="shared" si="9"/>
        <v>0</v>
      </c>
      <c r="AE18" s="13">
        <f t="shared" si="10"/>
        <v>0</v>
      </c>
      <c r="AF18" s="13">
        <f t="shared" si="11"/>
        <v>0</v>
      </c>
      <c r="AG18" s="93">
        <f t="shared" si="0"/>
        <v>5874.3549999999996</v>
      </c>
      <c r="AH18" s="94">
        <f t="shared" si="1"/>
        <v>5874.3549999999996</v>
      </c>
      <c r="AI18" s="95">
        <f t="shared" si="2"/>
        <v>11748.71</v>
      </c>
    </row>
    <row r="19" spans="1:35" x14ac:dyDescent="0.25">
      <c r="A19">
        <v>49759</v>
      </c>
      <c r="B19" t="s">
        <v>17</v>
      </c>
      <c r="C19" t="s">
        <v>18</v>
      </c>
      <c r="D19" s="30">
        <v>514980.86</v>
      </c>
      <c r="E19" s="13">
        <v>0</v>
      </c>
      <c r="F19" s="13">
        <v>80252.94</v>
      </c>
      <c r="G19" s="13">
        <v>0</v>
      </c>
      <c r="H19" s="13">
        <v>408381</v>
      </c>
      <c r="I19" s="31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31">
        <v>0</v>
      </c>
      <c r="P19" s="13">
        <v>4778404.1100000003</v>
      </c>
      <c r="Q19" s="16">
        <v>3516531</v>
      </c>
      <c r="R19" s="13">
        <v>1861196.46</v>
      </c>
      <c r="S19" s="16">
        <v>63974</v>
      </c>
      <c r="T19" s="20">
        <v>0</v>
      </c>
      <c r="U19" s="41">
        <f t="shared" si="3"/>
        <v>10735086.43</v>
      </c>
      <c r="V19" s="13">
        <f t="shared" si="4"/>
        <v>514980.86</v>
      </c>
      <c r="W19" s="13">
        <f t="shared" si="5"/>
        <v>80252.94</v>
      </c>
      <c r="X19" s="10">
        <v>1.0069999999999999</v>
      </c>
      <c r="Y19" s="1">
        <v>3</v>
      </c>
      <c r="Z19" s="10">
        <v>1.4999999999999999E-2</v>
      </c>
      <c r="AA19" s="36">
        <f t="shared" si="6"/>
        <v>4.7971747908880133E-2</v>
      </c>
      <c r="AB19" s="13">
        <f t="shared" si="7"/>
        <v>353954.56354999996</v>
      </c>
      <c r="AC19" s="13">
        <f t="shared" si="8"/>
        <v>40126.47</v>
      </c>
      <c r="AD19" s="13">
        <f t="shared" si="9"/>
        <v>0</v>
      </c>
      <c r="AE19" s="13">
        <f t="shared" si="10"/>
        <v>408381</v>
      </c>
      <c r="AF19" s="13">
        <f t="shared" si="11"/>
        <v>0</v>
      </c>
      <c r="AG19" s="93">
        <f t="shared" si="0"/>
        <v>401231.01677499997</v>
      </c>
      <c r="AH19" s="94">
        <f t="shared" si="1"/>
        <v>401231.01677499997</v>
      </c>
      <c r="AI19" s="95">
        <f t="shared" si="2"/>
        <v>802462.03354999993</v>
      </c>
    </row>
    <row r="20" spans="1:35" x14ac:dyDescent="0.25">
      <c r="A20">
        <v>46623</v>
      </c>
      <c r="B20" t="s">
        <v>19</v>
      </c>
      <c r="C20" t="s">
        <v>20</v>
      </c>
      <c r="D20" s="30">
        <v>0</v>
      </c>
      <c r="E20" s="13">
        <v>0</v>
      </c>
      <c r="F20" s="13">
        <v>1631.49</v>
      </c>
      <c r="G20" s="13">
        <v>815.75</v>
      </c>
      <c r="H20" s="13">
        <v>0</v>
      </c>
      <c r="I20" s="31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1">
        <v>0</v>
      </c>
      <c r="P20" s="13">
        <v>3808869.63</v>
      </c>
      <c r="Q20" s="16">
        <v>1799413</v>
      </c>
      <c r="R20" s="13">
        <v>1031279.44</v>
      </c>
      <c r="S20" s="16">
        <v>36075</v>
      </c>
      <c r="T20" s="20">
        <v>0</v>
      </c>
      <c r="U20" s="41">
        <f t="shared" si="3"/>
        <v>6675637.0700000003</v>
      </c>
      <c r="V20" s="13">
        <f t="shared" si="4"/>
        <v>0</v>
      </c>
      <c r="W20" s="13">
        <f t="shared" si="5"/>
        <v>2447.2399999999998</v>
      </c>
      <c r="X20" s="10">
        <v>0.99199999999999999</v>
      </c>
      <c r="Y20" s="1">
        <v>3</v>
      </c>
      <c r="Z20" s="10">
        <v>1.4999999999999999E-2</v>
      </c>
      <c r="AA20" s="36">
        <f t="shared" si="6"/>
        <v>0</v>
      </c>
      <c r="AB20" s="13">
        <f t="shared" si="7"/>
        <v>0</v>
      </c>
      <c r="AC20" s="13">
        <f t="shared" si="8"/>
        <v>1223.6199999999999</v>
      </c>
      <c r="AD20" s="13">
        <f t="shared" si="9"/>
        <v>0</v>
      </c>
      <c r="AE20" s="13">
        <f t="shared" si="10"/>
        <v>0</v>
      </c>
      <c r="AF20" s="13">
        <f t="shared" si="11"/>
        <v>0</v>
      </c>
      <c r="AG20" s="93">
        <f t="shared" si="0"/>
        <v>611.80999999999995</v>
      </c>
      <c r="AH20" s="94">
        <f t="shared" si="1"/>
        <v>611.80999999999995</v>
      </c>
      <c r="AI20" s="95">
        <f t="shared" si="2"/>
        <v>1223.6199999999999</v>
      </c>
    </row>
    <row r="21" spans="1:35" x14ac:dyDescent="0.25">
      <c r="A21">
        <v>48207</v>
      </c>
      <c r="B21" t="s">
        <v>21</v>
      </c>
      <c r="C21" t="s">
        <v>22</v>
      </c>
      <c r="D21" s="30">
        <v>1638674.08</v>
      </c>
      <c r="E21" s="13">
        <v>13609.91</v>
      </c>
      <c r="F21" s="13">
        <v>55227.14</v>
      </c>
      <c r="G21" s="13">
        <v>0</v>
      </c>
      <c r="H21" s="13">
        <v>6351.28</v>
      </c>
      <c r="I21" s="31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1">
        <v>0</v>
      </c>
      <c r="P21" s="13">
        <v>6932528.6799999997</v>
      </c>
      <c r="Q21" s="16">
        <v>27805552</v>
      </c>
      <c r="R21" s="13">
        <v>0</v>
      </c>
      <c r="S21" s="16">
        <v>222682</v>
      </c>
      <c r="T21" s="20">
        <v>0</v>
      </c>
      <c r="U21" s="41">
        <f t="shared" si="3"/>
        <v>36613046.670000002</v>
      </c>
      <c r="V21" s="13">
        <f t="shared" si="4"/>
        <v>1638674.08</v>
      </c>
      <c r="W21" s="13">
        <f t="shared" si="5"/>
        <v>55227.14</v>
      </c>
      <c r="X21" s="10">
        <v>1.454</v>
      </c>
      <c r="Y21" s="1">
        <v>5</v>
      </c>
      <c r="Z21" s="10">
        <v>0.02</v>
      </c>
      <c r="AA21" s="36">
        <f t="shared" si="6"/>
        <v>4.4756561636884941E-2</v>
      </c>
      <c r="AB21" s="13">
        <f t="shared" si="7"/>
        <v>906413.14659999998</v>
      </c>
      <c r="AC21" s="13">
        <f t="shared" si="8"/>
        <v>27613.57</v>
      </c>
      <c r="AD21" s="13">
        <f t="shared" si="9"/>
        <v>13609.91</v>
      </c>
      <c r="AE21" s="13">
        <f t="shared" si="10"/>
        <v>6351.28</v>
      </c>
      <c r="AF21" s="13">
        <f t="shared" si="11"/>
        <v>0</v>
      </c>
      <c r="AG21" s="93">
        <f t="shared" si="0"/>
        <v>476993.95329999999</v>
      </c>
      <c r="AH21" s="94">
        <f t="shared" si="1"/>
        <v>476993.95329999999</v>
      </c>
      <c r="AI21" s="95">
        <f t="shared" si="2"/>
        <v>953987.90659999999</v>
      </c>
    </row>
    <row r="22" spans="1:35" x14ac:dyDescent="0.25">
      <c r="A22">
        <v>48991</v>
      </c>
      <c r="B22" t="s">
        <v>23</v>
      </c>
      <c r="C22" t="s">
        <v>24</v>
      </c>
      <c r="D22" s="30">
        <v>0</v>
      </c>
      <c r="E22" s="13">
        <v>0</v>
      </c>
      <c r="F22" s="13">
        <v>3043.7</v>
      </c>
      <c r="G22" s="13">
        <v>0</v>
      </c>
      <c r="H22" s="13">
        <v>0</v>
      </c>
      <c r="I22" s="31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1">
        <v>0</v>
      </c>
      <c r="P22" s="13">
        <v>3346366.85</v>
      </c>
      <c r="Q22" s="16">
        <v>1648609</v>
      </c>
      <c r="R22" s="13">
        <v>1099383.3600000001</v>
      </c>
      <c r="S22" s="16">
        <v>34570</v>
      </c>
      <c r="T22" s="20">
        <v>0</v>
      </c>
      <c r="U22" s="41">
        <f t="shared" si="3"/>
        <v>6128929.21</v>
      </c>
      <c r="V22" s="13">
        <f t="shared" si="4"/>
        <v>0</v>
      </c>
      <c r="W22" s="13">
        <f t="shared" si="5"/>
        <v>3043.7</v>
      </c>
      <c r="X22" s="10">
        <v>0.85599999999999998</v>
      </c>
      <c r="Y22" s="1">
        <v>2</v>
      </c>
      <c r="Z22" s="10">
        <v>1.2500000000000001E-2</v>
      </c>
      <c r="AA22" s="36">
        <f t="shared" si="6"/>
        <v>0</v>
      </c>
      <c r="AB22" s="13">
        <f t="shared" si="7"/>
        <v>0</v>
      </c>
      <c r="AC22" s="13">
        <f t="shared" si="8"/>
        <v>1521.85</v>
      </c>
      <c r="AD22" s="13">
        <f t="shared" si="9"/>
        <v>0</v>
      </c>
      <c r="AE22" s="13">
        <f t="shared" si="10"/>
        <v>0</v>
      </c>
      <c r="AF22" s="13">
        <f t="shared" si="11"/>
        <v>0</v>
      </c>
      <c r="AG22" s="93">
        <f t="shared" si="0"/>
        <v>760.92499999999995</v>
      </c>
      <c r="AH22" s="94">
        <f t="shared" si="1"/>
        <v>760.92499999999995</v>
      </c>
      <c r="AI22" s="95">
        <f t="shared" si="2"/>
        <v>1521.85</v>
      </c>
    </row>
    <row r="23" spans="1:35" x14ac:dyDescent="0.25">
      <c r="A23">
        <v>47415</v>
      </c>
      <c r="B23" t="s">
        <v>25</v>
      </c>
      <c r="C23" t="s">
        <v>26</v>
      </c>
      <c r="D23" s="30">
        <v>0</v>
      </c>
      <c r="E23" s="13">
        <v>22878.32</v>
      </c>
      <c r="F23" s="13">
        <v>0</v>
      </c>
      <c r="G23" s="13">
        <v>0</v>
      </c>
      <c r="H23" s="13">
        <v>0.01</v>
      </c>
      <c r="I23" s="31">
        <v>0</v>
      </c>
      <c r="J23" s="13">
        <v>0</v>
      </c>
      <c r="K23" s="13">
        <v>10864.44</v>
      </c>
      <c r="L23" s="13">
        <v>0</v>
      </c>
      <c r="M23" s="13">
        <v>0</v>
      </c>
      <c r="N23" s="13">
        <v>0</v>
      </c>
      <c r="O23" s="31">
        <v>0</v>
      </c>
      <c r="P23" s="13">
        <v>1772787.6</v>
      </c>
      <c r="Q23" s="16">
        <v>2755142</v>
      </c>
      <c r="R23" s="13">
        <v>774003.43</v>
      </c>
      <c r="S23" s="16">
        <v>29499</v>
      </c>
      <c r="T23" s="20">
        <v>0</v>
      </c>
      <c r="U23" s="41">
        <f t="shared" si="3"/>
        <v>5365174.79</v>
      </c>
      <c r="V23" s="13">
        <f t="shared" si="4"/>
        <v>0</v>
      </c>
      <c r="W23" s="13">
        <f t="shared" si="5"/>
        <v>0</v>
      </c>
      <c r="X23" s="10">
        <v>1.4430000000000001</v>
      </c>
      <c r="Y23" s="1">
        <v>5</v>
      </c>
      <c r="Z23" s="10">
        <v>0.02</v>
      </c>
      <c r="AA23" s="36">
        <f t="shared" si="6"/>
        <v>0</v>
      </c>
      <c r="AB23" s="13">
        <f t="shared" si="7"/>
        <v>0</v>
      </c>
      <c r="AC23" s="13">
        <f t="shared" si="8"/>
        <v>0</v>
      </c>
      <c r="AD23" s="13">
        <f t="shared" si="9"/>
        <v>33742.76</v>
      </c>
      <c r="AE23" s="13">
        <f t="shared" si="10"/>
        <v>0.01</v>
      </c>
      <c r="AF23" s="13">
        <f t="shared" si="11"/>
        <v>0</v>
      </c>
      <c r="AG23" s="93">
        <f t="shared" si="0"/>
        <v>16871.385000000002</v>
      </c>
      <c r="AH23" s="94">
        <f t="shared" si="1"/>
        <v>16871.385000000002</v>
      </c>
      <c r="AI23" s="95">
        <f t="shared" si="2"/>
        <v>33742.770000000004</v>
      </c>
    </row>
    <row r="24" spans="1:35" x14ac:dyDescent="0.25">
      <c r="A24">
        <v>46631</v>
      </c>
      <c r="B24" t="s">
        <v>27</v>
      </c>
      <c r="C24" t="s">
        <v>20</v>
      </c>
      <c r="D24" s="30">
        <v>0</v>
      </c>
      <c r="E24" s="13">
        <v>0</v>
      </c>
      <c r="F24" s="13">
        <v>0</v>
      </c>
      <c r="G24" s="13">
        <v>0</v>
      </c>
      <c r="H24" s="13">
        <v>0</v>
      </c>
      <c r="I24" s="31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1">
        <v>0</v>
      </c>
      <c r="P24" s="13">
        <v>5031123.3099999996</v>
      </c>
      <c r="Q24" s="16">
        <v>2792752</v>
      </c>
      <c r="R24" s="13">
        <v>1755197.68</v>
      </c>
      <c r="S24" s="16">
        <v>53403</v>
      </c>
      <c r="T24" s="20">
        <v>0</v>
      </c>
      <c r="U24" s="41">
        <f t="shared" si="3"/>
        <v>9632475.9900000002</v>
      </c>
      <c r="V24" s="13">
        <f t="shared" si="4"/>
        <v>0</v>
      </c>
      <c r="W24" s="13">
        <f t="shared" si="5"/>
        <v>0</v>
      </c>
      <c r="X24" s="10">
        <v>0.95</v>
      </c>
      <c r="Y24" s="1">
        <v>3</v>
      </c>
      <c r="Z24" s="10">
        <v>1.4999999999999999E-2</v>
      </c>
      <c r="AA24" s="36">
        <f t="shared" si="6"/>
        <v>0</v>
      </c>
      <c r="AB24" s="13">
        <f t="shared" si="7"/>
        <v>0</v>
      </c>
      <c r="AC24" s="13">
        <f t="shared" si="8"/>
        <v>0</v>
      </c>
      <c r="AD24" s="13">
        <f t="shared" si="9"/>
        <v>0</v>
      </c>
      <c r="AE24" s="13">
        <f t="shared" si="10"/>
        <v>0</v>
      </c>
      <c r="AF24" s="13">
        <f t="shared" si="11"/>
        <v>0</v>
      </c>
      <c r="AG24" s="93">
        <f t="shared" si="0"/>
        <v>0</v>
      </c>
      <c r="AH24" s="94">
        <f t="shared" si="1"/>
        <v>0</v>
      </c>
      <c r="AI24" s="95">
        <f t="shared" si="2"/>
        <v>0</v>
      </c>
    </row>
    <row r="25" spans="1:35" x14ac:dyDescent="0.25">
      <c r="A25">
        <v>47043</v>
      </c>
      <c r="B25" t="s">
        <v>28</v>
      </c>
      <c r="C25" t="s">
        <v>29</v>
      </c>
      <c r="D25" s="30">
        <v>2007256.26</v>
      </c>
      <c r="E25" s="13">
        <v>0</v>
      </c>
      <c r="F25" s="13">
        <v>62696.32</v>
      </c>
      <c r="G25" s="13">
        <v>0</v>
      </c>
      <c r="H25" s="13">
        <v>298300.77</v>
      </c>
      <c r="I25" s="31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1">
        <v>0</v>
      </c>
      <c r="P25" s="13">
        <v>3115451.42</v>
      </c>
      <c r="Q25" s="16">
        <v>6301067</v>
      </c>
      <c r="R25" s="13">
        <v>0</v>
      </c>
      <c r="S25" s="16">
        <v>63877</v>
      </c>
      <c r="T25" s="20">
        <v>0</v>
      </c>
      <c r="U25" s="41">
        <f t="shared" si="3"/>
        <v>11487651.68</v>
      </c>
      <c r="V25" s="13">
        <f t="shared" si="4"/>
        <v>2007256.26</v>
      </c>
      <c r="W25" s="13">
        <f t="shared" si="5"/>
        <v>62696.32</v>
      </c>
      <c r="X25" s="10">
        <v>1.2010000000000001</v>
      </c>
      <c r="Y25" s="1">
        <v>4</v>
      </c>
      <c r="Z25" s="10">
        <v>1.7500000000000002E-2</v>
      </c>
      <c r="AA25" s="36">
        <f t="shared" si="6"/>
        <v>0.17473164367393146</v>
      </c>
      <c r="AB25" s="13">
        <f t="shared" si="7"/>
        <v>1806222.3555999999</v>
      </c>
      <c r="AC25" s="13">
        <f t="shared" si="8"/>
        <v>31348.16</v>
      </c>
      <c r="AD25" s="13">
        <f t="shared" si="9"/>
        <v>0</v>
      </c>
      <c r="AE25" s="13">
        <f t="shared" si="10"/>
        <v>298300.77</v>
      </c>
      <c r="AF25" s="13">
        <f t="shared" si="11"/>
        <v>0</v>
      </c>
      <c r="AG25" s="93">
        <f t="shared" si="0"/>
        <v>1067935.6428</v>
      </c>
      <c r="AH25" s="94">
        <f t="shared" si="1"/>
        <v>1067935.6428</v>
      </c>
      <c r="AI25" s="95">
        <f t="shared" si="2"/>
        <v>2135871.2856000001</v>
      </c>
    </row>
    <row r="26" spans="1:35" x14ac:dyDescent="0.25">
      <c r="A26">
        <v>47423</v>
      </c>
      <c r="B26" t="s">
        <v>30</v>
      </c>
      <c r="C26" t="s">
        <v>26</v>
      </c>
      <c r="D26" s="30">
        <v>0</v>
      </c>
      <c r="E26" s="13">
        <v>0</v>
      </c>
      <c r="F26" s="13">
        <v>0</v>
      </c>
      <c r="G26" s="13">
        <v>0</v>
      </c>
      <c r="H26" s="13">
        <v>0</v>
      </c>
      <c r="I26" s="31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1">
        <v>0</v>
      </c>
      <c r="P26" s="13">
        <v>2894587.62</v>
      </c>
      <c r="Q26" s="16">
        <v>1716656</v>
      </c>
      <c r="R26" s="13">
        <v>1049136.26</v>
      </c>
      <c r="S26" s="16">
        <v>28311</v>
      </c>
      <c r="T26" s="20">
        <v>0</v>
      </c>
      <c r="U26" s="41">
        <f t="shared" si="3"/>
        <v>5688690.8799999999</v>
      </c>
      <c r="V26" s="13">
        <f t="shared" si="4"/>
        <v>0</v>
      </c>
      <c r="W26" s="13">
        <f t="shared" si="5"/>
        <v>0</v>
      </c>
      <c r="X26" s="10">
        <v>1.071</v>
      </c>
      <c r="Y26" s="1">
        <v>4</v>
      </c>
      <c r="Z26" s="10">
        <v>1.7500000000000002E-2</v>
      </c>
      <c r="AA26" s="36">
        <f t="shared" si="6"/>
        <v>0</v>
      </c>
      <c r="AB26" s="13">
        <f t="shared" si="7"/>
        <v>0</v>
      </c>
      <c r="AC26" s="13">
        <f t="shared" si="8"/>
        <v>0</v>
      </c>
      <c r="AD26" s="13">
        <f t="shared" si="9"/>
        <v>0</v>
      </c>
      <c r="AE26" s="13">
        <f t="shared" si="10"/>
        <v>0</v>
      </c>
      <c r="AF26" s="13">
        <f t="shared" si="11"/>
        <v>0</v>
      </c>
      <c r="AG26" s="93">
        <f t="shared" si="0"/>
        <v>0</v>
      </c>
      <c r="AH26" s="94">
        <f t="shared" si="1"/>
        <v>0</v>
      </c>
      <c r="AI26" s="95">
        <f t="shared" si="2"/>
        <v>0</v>
      </c>
    </row>
    <row r="27" spans="1:35" x14ac:dyDescent="0.25">
      <c r="A27">
        <v>43505</v>
      </c>
      <c r="B27" t="s">
        <v>31</v>
      </c>
      <c r="C27" t="s">
        <v>32</v>
      </c>
      <c r="D27" s="30">
        <v>1848955.94</v>
      </c>
      <c r="E27" s="13">
        <v>0</v>
      </c>
      <c r="F27" s="13">
        <v>35194.86</v>
      </c>
      <c r="G27" s="13">
        <v>0</v>
      </c>
      <c r="H27" s="13">
        <v>0</v>
      </c>
      <c r="I27" s="31">
        <v>0</v>
      </c>
      <c r="J27" s="13">
        <v>0</v>
      </c>
      <c r="K27" s="13">
        <v>0</v>
      </c>
      <c r="L27" s="13">
        <v>2500.2199999999998</v>
      </c>
      <c r="M27" s="13">
        <v>0</v>
      </c>
      <c r="N27" s="13">
        <v>0</v>
      </c>
      <c r="O27" s="31">
        <v>0</v>
      </c>
      <c r="P27" s="13">
        <v>11710541.529999999</v>
      </c>
      <c r="Q27" s="16">
        <v>16232291</v>
      </c>
      <c r="R27" s="13">
        <v>0</v>
      </c>
      <c r="S27" s="16">
        <v>167940</v>
      </c>
      <c r="T27" s="20">
        <v>0</v>
      </c>
      <c r="U27" s="41">
        <f t="shared" si="3"/>
        <v>29959728.469999999</v>
      </c>
      <c r="V27" s="13">
        <f t="shared" si="4"/>
        <v>1848955.94</v>
      </c>
      <c r="W27" s="13">
        <f t="shared" si="5"/>
        <v>37695.08</v>
      </c>
      <c r="X27" s="10">
        <v>0.90100000000000002</v>
      </c>
      <c r="Y27" s="1">
        <v>2</v>
      </c>
      <c r="Z27" s="10">
        <v>1.2500000000000001E-2</v>
      </c>
      <c r="AA27" s="36">
        <f t="shared" si="6"/>
        <v>6.1714709525870416E-2</v>
      </c>
      <c r="AB27" s="13">
        <f t="shared" si="7"/>
        <v>1474459.3341250001</v>
      </c>
      <c r="AC27" s="13">
        <f t="shared" si="8"/>
        <v>18847.54</v>
      </c>
      <c r="AD27" s="13">
        <f t="shared" si="9"/>
        <v>0</v>
      </c>
      <c r="AE27" s="13">
        <f t="shared" si="10"/>
        <v>0</v>
      </c>
      <c r="AF27" s="13">
        <f t="shared" si="11"/>
        <v>0</v>
      </c>
      <c r="AG27" s="93">
        <f t="shared" si="0"/>
        <v>746653.43706250004</v>
      </c>
      <c r="AH27" s="94">
        <f t="shared" si="1"/>
        <v>746653.43706250004</v>
      </c>
      <c r="AI27" s="95">
        <f t="shared" si="2"/>
        <v>1493306.8741250001</v>
      </c>
    </row>
    <row r="28" spans="1:35" x14ac:dyDescent="0.25">
      <c r="A28">
        <v>43513</v>
      </c>
      <c r="B28" t="s">
        <v>33</v>
      </c>
      <c r="C28" t="s">
        <v>34</v>
      </c>
      <c r="D28" s="30">
        <v>0</v>
      </c>
      <c r="E28" s="13">
        <v>0</v>
      </c>
      <c r="F28" s="13">
        <v>84427.22</v>
      </c>
      <c r="G28" s="13">
        <v>0</v>
      </c>
      <c r="H28" s="13">
        <v>150634.98000000001</v>
      </c>
      <c r="I28" s="31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1">
        <v>0</v>
      </c>
      <c r="P28" s="13">
        <v>24929288.579999998</v>
      </c>
      <c r="Q28" s="16">
        <v>10926914</v>
      </c>
      <c r="R28" s="13">
        <v>0</v>
      </c>
      <c r="S28" s="16">
        <v>187071</v>
      </c>
      <c r="T28" s="20">
        <v>0</v>
      </c>
      <c r="U28" s="41">
        <f t="shared" si="3"/>
        <v>36043273.579999998</v>
      </c>
      <c r="V28" s="13">
        <f t="shared" si="4"/>
        <v>0</v>
      </c>
      <c r="W28" s="13">
        <f t="shared" si="5"/>
        <v>84427.22</v>
      </c>
      <c r="X28" s="10">
        <v>0.58199999999999996</v>
      </c>
      <c r="Y28" s="1">
        <v>1</v>
      </c>
      <c r="Z28" s="10">
        <v>0.01</v>
      </c>
      <c r="AA28" s="36">
        <f t="shared" si="6"/>
        <v>0</v>
      </c>
      <c r="AB28" s="13">
        <f t="shared" si="7"/>
        <v>0</v>
      </c>
      <c r="AC28" s="13">
        <f t="shared" si="8"/>
        <v>42213.61</v>
      </c>
      <c r="AD28" s="13">
        <f t="shared" si="9"/>
        <v>0</v>
      </c>
      <c r="AE28" s="13">
        <f t="shared" si="10"/>
        <v>150634.98000000001</v>
      </c>
      <c r="AF28" s="13">
        <f t="shared" si="11"/>
        <v>0</v>
      </c>
      <c r="AG28" s="93">
        <f t="shared" si="0"/>
        <v>96424.295000000013</v>
      </c>
      <c r="AH28" s="94">
        <f t="shared" si="1"/>
        <v>96424.295000000013</v>
      </c>
      <c r="AI28" s="95">
        <f t="shared" si="2"/>
        <v>192848.59000000003</v>
      </c>
    </row>
    <row r="29" spans="1:35" x14ac:dyDescent="0.25">
      <c r="A29">
        <v>43521</v>
      </c>
      <c r="B29" t="s">
        <v>35</v>
      </c>
      <c r="C29" t="s">
        <v>8</v>
      </c>
      <c r="D29" s="30">
        <v>66040.160000000003</v>
      </c>
      <c r="E29" s="13">
        <v>72462.240000000005</v>
      </c>
      <c r="F29" s="13">
        <v>36348.32</v>
      </c>
      <c r="G29" s="13">
        <v>0</v>
      </c>
      <c r="H29" s="13">
        <v>34461.480000000003</v>
      </c>
      <c r="I29" s="31">
        <v>0</v>
      </c>
      <c r="J29" s="13">
        <v>0</v>
      </c>
      <c r="K29" s="13">
        <v>0</v>
      </c>
      <c r="L29" s="13">
        <v>7372.48</v>
      </c>
      <c r="M29" s="13">
        <v>0</v>
      </c>
      <c r="N29" s="13">
        <v>0</v>
      </c>
      <c r="O29" s="31">
        <v>0</v>
      </c>
      <c r="P29" s="13">
        <v>7646468.25</v>
      </c>
      <c r="Q29" s="16">
        <v>15145909</v>
      </c>
      <c r="R29" s="13">
        <v>3672822.61</v>
      </c>
      <c r="S29" s="16">
        <v>137834</v>
      </c>
      <c r="T29" s="20">
        <v>0</v>
      </c>
      <c r="U29" s="41">
        <f t="shared" si="3"/>
        <v>26741536.259999998</v>
      </c>
      <c r="V29" s="13">
        <f t="shared" si="4"/>
        <v>66040.160000000003</v>
      </c>
      <c r="W29" s="13">
        <f t="shared" si="5"/>
        <v>43720.800000000003</v>
      </c>
      <c r="X29" s="10">
        <v>1.425</v>
      </c>
      <c r="Y29" s="1">
        <v>5</v>
      </c>
      <c r="Z29" s="10">
        <v>0.02</v>
      </c>
      <c r="AA29" s="36">
        <f t="shared" si="6"/>
        <v>2.4695724044389664E-3</v>
      </c>
      <c r="AB29" s="13">
        <f t="shared" si="7"/>
        <v>0</v>
      </c>
      <c r="AC29" s="13">
        <f t="shared" si="8"/>
        <v>21860.400000000001</v>
      </c>
      <c r="AD29" s="13">
        <f t="shared" si="9"/>
        <v>72462.240000000005</v>
      </c>
      <c r="AE29" s="13">
        <f t="shared" si="10"/>
        <v>34461.480000000003</v>
      </c>
      <c r="AF29" s="13">
        <f t="shared" si="11"/>
        <v>0</v>
      </c>
      <c r="AG29" s="93">
        <f t="shared" si="0"/>
        <v>64392.060000000012</v>
      </c>
      <c r="AH29" s="94">
        <f t="shared" si="1"/>
        <v>64392.060000000012</v>
      </c>
      <c r="AI29" s="95">
        <f t="shared" si="2"/>
        <v>128784.12000000002</v>
      </c>
    </row>
    <row r="30" spans="1:35" x14ac:dyDescent="0.25">
      <c r="A30">
        <v>49171</v>
      </c>
      <c r="B30" t="s">
        <v>36</v>
      </c>
      <c r="C30" t="s">
        <v>37</v>
      </c>
      <c r="D30" s="30">
        <v>1279869.92</v>
      </c>
      <c r="E30" s="13">
        <v>0</v>
      </c>
      <c r="F30" s="13">
        <v>28136.76</v>
      </c>
      <c r="G30" s="13">
        <v>0</v>
      </c>
      <c r="H30" s="13">
        <v>0</v>
      </c>
      <c r="I30" s="31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1">
        <v>0</v>
      </c>
      <c r="P30" s="13">
        <v>4234968.1500000004</v>
      </c>
      <c r="Q30" s="16">
        <v>26848401</v>
      </c>
      <c r="R30" s="13">
        <v>0</v>
      </c>
      <c r="S30" s="16">
        <v>144948</v>
      </c>
      <c r="T30" s="20">
        <v>0</v>
      </c>
      <c r="U30" s="41">
        <f t="shared" si="3"/>
        <v>32508187.07</v>
      </c>
      <c r="V30" s="13">
        <f t="shared" si="4"/>
        <v>1279869.92</v>
      </c>
      <c r="W30" s="13">
        <f t="shared" si="5"/>
        <v>28136.76</v>
      </c>
      <c r="X30" s="10">
        <v>1.5820000000000001</v>
      </c>
      <c r="Y30" s="1">
        <v>5</v>
      </c>
      <c r="Z30" s="10">
        <v>0.02</v>
      </c>
      <c r="AA30" s="36">
        <f t="shared" si="6"/>
        <v>3.9370695057342052E-2</v>
      </c>
      <c r="AB30" s="13">
        <f t="shared" si="7"/>
        <v>629706.17859999987</v>
      </c>
      <c r="AC30" s="13">
        <f t="shared" si="8"/>
        <v>14068.38</v>
      </c>
      <c r="AD30" s="13">
        <f t="shared" si="9"/>
        <v>0</v>
      </c>
      <c r="AE30" s="13">
        <f t="shared" si="10"/>
        <v>0</v>
      </c>
      <c r="AF30" s="13">
        <f t="shared" si="11"/>
        <v>0</v>
      </c>
      <c r="AG30" s="93">
        <f t="shared" si="0"/>
        <v>321887.27929999994</v>
      </c>
      <c r="AH30" s="94">
        <f t="shared" si="1"/>
        <v>321887.27929999994</v>
      </c>
      <c r="AI30" s="95">
        <f t="shared" si="2"/>
        <v>643774.55859999987</v>
      </c>
    </row>
    <row r="31" spans="1:35" x14ac:dyDescent="0.25">
      <c r="A31">
        <v>48298</v>
      </c>
      <c r="B31" t="s">
        <v>38</v>
      </c>
      <c r="C31" t="s">
        <v>39</v>
      </c>
      <c r="D31" s="30">
        <v>212543.35999999999</v>
      </c>
      <c r="E31" s="13">
        <v>0</v>
      </c>
      <c r="F31" s="13">
        <v>0</v>
      </c>
      <c r="G31" s="13">
        <v>0</v>
      </c>
      <c r="H31" s="13">
        <v>0</v>
      </c>
      <c r="I31" s="31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31">
        <v>0</v>
      </c>
      <c r="P31" s="13">
        <v>21538532.48</v>
      </c>
      <c r="Q31" s="16">
        <v>18409828</v>
      </c>
      <c r="R31" s="13">
        <v>0</v>
      </c>
      <c r="S31" s="16">
        <v>268197</v>
      </c>
      <c r="T31" s="20">
        <v>0</v>
      </c>
      <c r="U31" s="41">
        <f t="shared" si="3"/>
        <v>40429100.840000004</v>
      </c>
      <c r="V31" s="13">
        <f t="shared" si="4"/>
        <v>212543.35999999999</v>
      </c>
      <c r="W31" s="13">
        <f t="shared" si="5"/>
        <v>0</v>
      </c>
      <c r="X31" s="10">
        <v>0.84199999999999997</v>
      </c>
      <c r="Y31" s="1">
        <v>2</v>
      </c>
      <c r="Z31" s="10">
        <v>1.2500000000000001E-2</v>
      </c>
      <c r="AA31" s="36">
        <f t="shared" si="6"/>
        <v>5.2571874116406877E-3</v>
      </c>
      <c r="AB31" s="13">
        <f t="shared" si="7"/>
        <v>0</v>
      </c>
      <c r="AC31" s="13">
        <f t="shared" si="8"/>
        <v>0</v>
      </c>
      <c r="AD31" s="13">
        <f t="shared" si="9"/>
        <v>0</v>
      </c>
      <c r="AE31" s="13">
        <f t="shared" si="10"/>
        <v>0</v>
      </c>
      <c r="AF31" s="13">
        <f t="shared" si="11"/>
        <v>0</v>
      </c>
      <c r="AG31" s="93">
        <f t="shared" si="0"/>
        <v>0</v>
      </c>
      <c r="AH31" s="94">
        <f t="shared" si="1"/>
        <v>0</v>
      </c>
      <c r="AI31" s="95">
        <f t="shared" si="2"/>
        <v>0</v>
      </c>
    </row>
    <row r="32" spans="1:35" x14ac:dyDescent="0.25">
      <c r="A32">
        <v>48124</v>
      </c>
      <c r="B32" t="s">
        <v>40</v>
      </c>
      <c r="C32" t="s">
        <v>16</v>
      </c>
      <c r="D32" s="30">
        <v>1884388.98</v>
      </c>
      <c r="E32" s="13">
        <v>143575.23000000001</v>
      </c>
      <c r="F32" s="13">
        <v>50191.12</v>
      </c>
      <c r="G32" s="13">
        <v>0</v>
      </c>
      <c r="H32" s="13">
        <v>153584.85</v>
      </c>
      <c r="I32" s="31">
        <v>0</v>
      </c>
      <c r="J32" s="13">
        <v>356339.14</v>
      </c>
      <c r="K32" s="13">
        <v>0</v>
      </c>
      <c r="L32" s="13">
        <v>36549.699999999997</v>
      </c>
      <c r="M32" s="13">
        <v>0</v>
      </c>
      <c r="N32" s="13">
        <v>129652.16</v>
      </c>
      <c r="O32" s="31">
        <v>0</v>
      </c>
      <c r="P32" s="13">
        <v>2361208.54</v>
      </c>
      <c r="Q32" s="16">
        <v>34149263</v>
      </c>
      <c r="R32" s="13">
        <v>0</v>
      </c>
      <c r="S32" s="16">
        <v>186146</v>
      </c>
      <c r="T32" s="20">
        <v>0</v>
      </c>
      <c r="U32" s="41">
        <f t="shared" si="3"/>
        <v>39080920.890000001</v>
      </c>
      <c r="V32" s="13">
        <f t="shared" si="4"/>
        <v>2240728.12</v>
      </c>
      <c r="W32" s="13">
        <f t="shared" si="5"/>
        <v>86740.82</v>
      </c>
      <c r="X32" s="10">
        <v>1.625</v>
      </c>
      <c r="Y32" s="1">
        <v>5</v>
      </c>
      <c r="Z32" s="10">
        <v>0.02</v>
      </c>
      <c r="AA32" s="36">
        <f t="shared" si="6"/>
        <v>5.7335601847943049E-2</v>
      </c>
      <c r="AB32" s="13">
        <f t="shared" si="7"/>
        <v>1459109.7022000002</v>
      </c>
      <c r="AC32" s="13">
        <f t="shared" si="8"/>
        <v>43370.41</v>
      </c>
      <c r="AD32" s="13">
        <f t="shared" si="9"/>
        <v>143575.23000000001</v>
      </c>
      <c r="AE32" s="13">
        <f t="shared" si="10"/>
        <v>283237.01</v>
      </c>
      <c r="AF32" s="13">
        <f t="shared" si="11"/>
        <v>0</v>
      </c>
      <c r="AG32" s="93">
        <f t="shared" si="0"/>
        <v>964646.17610000004</v>
      </c>
      <c r="AH32" s="94">
        <f t="shared" si="1"/>
        <v>964646.17610000004</v>
      </c>
      <c r="AI32" s="95">
        <f t="shared" si="2"/>
        <v>1929292.3522000001</v>
      </c>
    </row>
    <row r="33" spans="1:35" x14ac:dyDescent="0.25">
      <c r="A33">
        <v>48116</v>
      </c>
      <c r="B33" t="s">
        <v>41</v>
      </c>
      <c r="C33" t="s">
        <v>16</v>
      </c>
      <c r="D33" s="30">
        <v>169565.48</v>
      </c>
      <c r="E33" s="13">
        <v>56379.12</v>
      </c>
      <c r="F33" s="13">
        <v>20137.96</v>
      </c>
      <c r="G33" s="13">
        <v>0</v>
      </c>
      <c r="H33" s="13">
        <v>45193.5</v>
      </c>
      <c r="I33" s="31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31">
        <v>0</v>
      </c>
      <c r="P33" s="13">
        <v>3950342.76</v>
      </c>
      <c r="Q33" s="16">
        <v>26314152</v>
      </c>
      <c r="R33" s="13">
        <v>0</v>
      </c>
      <c r="S33" s="16">
        <v>213958</v>
      </c>
      <c r="T33" s="20">
        <v>0</v>
      </c>
      <c r="U33" s="41">
        <f t="shared" si="3"/>
        <v>30704397.359999999</v>
      </c>
      <c r="V33" s="13">
        <f t="shared" si="4"/>
        <v>169565.48</v>
      </c>
      <c r="W33" s="13">
        <f t="shared" si="5"/>
        <v>20137.96</v>
      </c>
      <c r="X33" s="10">
        <v>1.395</v>
      </c>
      <c r="Y33" s="1">
        <v>5</v>
      </c>
      <c r="Z33" s="10">
        <v>0.02</v>
      </c>
      <c r="AA33" s="36">
        <f t="shared" si="6"/>
        <v>5.5225145119083361E-3</v>
      </c>
      <c r="AB33" s="13">
        <f t="shared" si="7"/>
        <v>0</v>
      </c>
      <c r="AC33" s="13">
        <f t="shared" si="8"/>
        <v>10068.98</v>
      </c>
      <c r="AD33" s="13">
        <f t="shared" si="9"/>
        <v>56379.12</v>
      </c>
      <c r="AE33" s="13">
        <f t="shared" si="10"/>
        <v>45193.5</v>
      </c>
      <c r="AF33" s="13">
        <f t="shared" si="11"/>
        <v>0</v>
      </c>
      <c r="AG33" s="93">
        <f t="shared" si="0"/>
        <v>55820.800000000003</v>
      </c>
      <c r="AH33" s="94">
        <f t="shared" si="1"/>
        <v>55820.800000000003</v>
      </c>
      <c r="AI33" s="95">
        <f t="shared" si="2"/>
        <v>111641.60000000001</v>
      </c>
    </row>
    <row r="34" spans="1:35" x14ac:dyDescent="0.25">
      <c r="A34">
        <v>46706</v>
      </c>
      <c r="B34" t="s">
        <v>42</v>
      </c>
      <c r="C34" t="s">
        <v>43</v>
      </c>
      <c r="D34" s="30">
        <v>761920</v>
      </c>
      <c r="E34" s="13">
        <v>0</v>
      </c>
      <c r="F34" s="13">
        <v>28381.94</v>
      </c>
      <c r="G34" s="13">
        <v>0</v>
      </c>
      <c r="H34" s="13">
        <v>0</v>
      </c>
      <c r="I34" s="31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1">
        <v>0</v>
      </c>
      <c r="P34" s="13">
        <v>2060228</v>
      </c>
      <c r="Q34" s="16">
        <v>2943672</v>
      </c>
      <c r="R34" s="13">
        <v>895431.06</v>
      </c>
      <c r="S34" s="16">
        <v>40270</v>
      </c>
      <c r="T34" s="20">
        <v>0</v>
      </c>
      <c r="U34" s="41">
        <f t="shared" si="3"/>
        <v>6701521.0600000005</v>
      </c>
      <c r="V34" s="13">
        <f t="shared" si="4"/>
        <v>761920</v>
      </c>
      <c r="W34" s="13">
        <f t="shared" si="5"/>
        <v>28381.94</v>
      </c>
      <c r="X34" s="10">
        <v>1.218</v>
      </c>
      <c r="Y34" s="1">
        <v>4</v>
      </c>
      <c r="Z34" s="10">
        <v>1.7500000000000002E-2</v>
      </c>
      <c r="AA34" s="36">
        <f t="shared" si="6"/>
        <v>0.11369359182465957</v>
      </c>
      <c r="AB34" s="13">
        <f t="shared" si="7"/>
        <v>644643.38144999999</v>
      </c>
      <c r="AC34" s="13">
        <f t="shared" si="8"/>
        <v>14190.97</v>
      </c>
      <c r="AD34" s="13">
        <f t="shared" si="9"/>
        <v>0</v>
      </c>
      <c r="AE34" s="13">
        <f t="shared" si="10"/>
        <v>0</v>
      </c>
      <c r="AF34" s="13">
        <f t="shared" si="11"/>
        <v>0</v>
      </c>
      <c r="AG34" s="93">
        <f t="shared" si="0"/>
        <v>329417.17572499998</v>
      </c>
      <c r="AH34" s="94">
        <f t="shared" si="1"/>
        <v>329417.17572499998</v>
      </c>
      <c r="AI34" s="95">
        <f t="shared" si="2"/>
        <v>658834.35144999996</v>
      </c>
    </row>
    <row r="35" spans="1:35" x14ac:dyDescent="0.25">
      <c r="A35">
        <v>43539</v>
      </c>
      <c r="B35" t="s">
        <v>44</v>
      </c>
      <c r="C35" t="s">
        <v>6</v>
      </c>
      <c r="D35" s="30">
        <v>185713.72</v>
      </c>
      <c r="E35" s="13">
        <v>307984.7</v>
      </c>
      <c r="F35" s="13">
        <v>24908.560000000001</v>
      </c>
      <c r="G35" s="13">
        <v>0</v>
      </c>
      <c r="H35" s="13">
        <v>0.02</v>
      </c>
      <c r="I35" s="31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1">
        <v>0</v>
      </c>
      <c r="P35" s="13">
        <v>24582670.010000002</v>
      </c>
      <c r="Q35" s="16">
        <v>15085209</v>
      </c>
      <c r="R35" s="13">
        <v>0</v>
      </c>
      <c r="S35" s="16">
        <v>187557</v>
      </c>
      <c r="T35" s="20">
        <v>0</v>
      </c>
      <c r="U35" s="41">
        <f t="shared" si="3"/>
        <v>40349134.430000007</v>
      </c>
      <c r="V35" s="13">
        <f t="shared" si="4"/>
        <v>185713.72</v>
      </c>
      <c r="W35" s="13">
        <f t="shared" si="5"/>
        <v>24908.560000000001</v>
      </c>
      <c r="X35" s="10">
        <v>0.47</v>
      </c>
      <c r="Y35" s="1">
        <v>1</v>
      </c>
      <c r="Z35" s="10">
        <v>0.01</v>
      </c>
      <c r="AA35" s="36">
        <f t="shared" si="6"/>
        <v>4.6026692424390621E-3</v>
      </c>
      <c r="AB35" s="13">
        <f t="shared" si="7"/>
        <v>0</v>
      </c>
      <c r="AC35" s="13">
        <f t="shared" si="8"/>
        <v>12454.28</v>
      </c>
      <c r="AD35" s="13">
        <f t="shared" si="9"/>
        <v>307984.7</v>
      </c>
      <c r="AE35" s="13">
        <f t="shared" si="10"/>
        <v>0.02</v>
      </c>
      <c r="AF35" s="13">
        <f t="shared" si="11"/>
        <v>0</v>
      </c>
      <c r="AG35" s="93">
        <f t="shared" si="0"/>
        <v>160219.50000000003</v>
      </c>
      <c r="AH35" s="94">
        <f t="shared" si="1"/>
        <v>160219.50000000003</v>
      </c>
      <c r="AI35" s="95">
        <f t="shared" si="2"/>
        <v>320439.00000000006</v>
      </c>
    </row>
    <row r="36" spans="1:35" x14ac:dyDescent="0.25">
      <c r="A36">
        <v>45203</v>
      </c>
      <c r="B36" t="s">
        <v>45</v>
      </c>
      <c r="C36" t="s">
        <v>46</v>
      </c>
      <c r="D36" s="30">
        <v>0</v>
      </c>
      <c r="E36" s="13">
        <v>0</v>
      </c>
      <c r="F36" s="13">
        <v>0</v>
      </c>
      <c r="G36" s="13">
        <v>1097.1199999999999</v>
      </c>
      <c r="H36" s="13">
        <v>0</v>
      </c>
      <c r="I36" s="31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1">
        <v>0</v>
      </c>
      <c r="P36" s="13">
        <v>5894984.0099999998</v>
      </c>
      <c r="Q36" s="16">
        <v>4146050</v>
      </c>
      <c r="R36" s="13">
        <v>1713.29</v>
      </c>
      <c r="S36" s="16">
        <v>64842</v>
      </c>
      <c r="T36" s="20">
        <v>0</v>
      </c>
      <c r="U36" s="41">
        <f t="shared" si="3"/>
        <v>10107589.299999999</v>
      </c>
      <c r="V36" s="13">
        <f t="shared" si="4"/>
        <v>0</v>
      </c>
      <c r="W36" s="13">
        <f t="shared" si="5"/>
        <v>1097.1199999999999</v>
      </c>
      <c r="X36" s="10">
        <v>1.036</v>
      </c>
      <c r="Y36" s="1">
        <v>3</v>
      </c>
      <c r="Z36" s="10">
        <v>1.4999999999999999E-2</v>
      </c>
      <c r="AA36" s="36">
        <f t="shared" si="6"/>
        <v>0</v>
      </c>
      <c r="AB36" s="13">
        <f t="shared" si="7"/>
        <v>0</v>
      </c>
      <c r="AC36" s="13">
        <f t="shared" si="8"/>
        <v>548.55999999999995</v>
      </c>
      <c r="AD36" s="13">
        <f t="shared" si="9"/>
        <v>0</v>
      </c>
      <c r="AE36" s="13">
        <f t="shared" si="10"/>
        <v>0</v>
      </c>
      <c r="AF36" s="13">
        <f t="shared" si="11"/>
        <v>0</v>
      </c>
      <c r="AG36" s="93">
        <f t="shared" si="0"/>
        <v>274.27999999999997</v>
      </c>
      <c r="AH36" s="94">
        <f t="shared" si="1"/>
        <v>274.27999999999997</v>
      </c>
      <c r="AI36" s="95">
        <f t="shared" si="2"/>
        <v>548.55999999999995</v>
      </c>
    </row>
    <row r="37" spans="1:35" x14ac:dyDescent="0.25">
      <c r="A37">
        <v>46300</v>
      </c>
      <c r="B37" t="s">
        <v>47</v>
      </c>
      <c r="C37" t="s">
        <v>48</v>
      </c>
      <c r="D37" s="30">
        <v>878572.36</v>
      </c>
      <c r="E37" s="13">
        <v>0</v>
      </c>
      <c r="F37" s="13">
        <v>0</v>
      </c>
      <c r="G37" s="13">
        <v>0</v>
      </c>
      <c r="H37" s="13">
        <v>88249.29</v>
      </c>
      <c r="I37" s="31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31">
        <v>0</v>
      </c>
      <c r="P37" s="13">
        <v>8718107.5800000001</v>
      </c>
      <c r="Q37" s="16">
        <v>7336749</v>
      </c>
      <c r="R37" s="13">
        <v>0</v>
      </c>
      <c r="S37" s="16">
        <v>111340</v>
      </c>
      <c r="T37" s="20">
        <v>0</v>
      </c>
      <c r="U37" s="41">
        <f t="shared" si="3"/>
        <v>17044768.939999998</v>
      </c>
      <c r="V37" s="13">
        <f t="shared" si="4"/>
        <v>878572.36</v>
      </c>
      <c r="W37" s="13">
        <f t="shared" si="5"/>
        <v>0</v>
      </c>
      <c r="X37" s="10">
        <v>0.70299999999999996</v>
      </c>
      <c r="Y37" s="1">
        <v>2</v>
      </c>
      <c r="Z37" s="10">
        <v>1.2500000000000001E-2</v>
      </c>
      <c r="AA37" s="36">
        <f t="shared" si="6"/>
        <v>5.1544985038676626E-2</v>
      </c>
      <c r="AB37" s="13">
        <f t="shared" si="7"/>
        <v>665512.74824999995</v>
      </c>
      <c r="AC37" s="13">
        <f t="shared" si="8"/>
        <v>0</v>
      </c>
      <c r="AD37" s="13">
        <f t="shared" si="9"/>
        <v>0</v>
      </c>
      <c r="AE37" s="13">
        <f t="shared" si="10"/>
        <v>88249.29</v>
      </c>
      <c r="AF37" s="13">
        <f t="shared" si="11"/>
        <v>0</v>
      </c>
      <c r="AG37" s="93">
        <f t="shared" si="0"/>
        <v>376881.01912499999</v>
      </c>
      <c r="AH37" s="94">
        <f t="shared" si="1"/>
        <v>376881.01912499999</v>
      </c>
      <c r="AI37" s="95">
        <f t="shared" si="2"/>
        <v>753762.03824999998</v>
      </c>
    </row>
    <row r="38" spans="1:35" x14ac:dyDescent="0.25">
      <c r="A38">
        <v>45765</v>
      </c>
      <c r="B38" t="s">
        <v>49</v>
      </c>
      <c r="C38" t="s">
        <v>10</v>
      </c>
      <c r="D38" s="30">
        <v>712851.06</v>
      </c>
      <c r="E38" s="13">
        <v>998972.4</v>
      </c>
      <c r="F38" s="13">
        <v>140977.42000000001</v>
      </c>
      <c r="G38" s="13">
        <v>0</v>
      </c>
      <c r="H38" s="13">
        <v>0</v>
      </c>
      <c r="I38" s="31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31">
        <v>0</v>
      </c>
      <c r="P38" s="13">
        <v>4862166.1500000004</v>
      </c>
      <c r="Q38" s="16">
        <v>7249715</v>
      </c>
      <c r="R38" s="13">
        <v>0</v>
      </c>
      <c r="S38" s="16">
        <v>93225</v>
      </c>
      <c r="T38" s="20">
        <v>0</v>
      </c>
      <c r="U38" s="41">
        <f t="shared" si="3"/>
        <v>13916929.609999999</v>
      </c>
      <c r="V38" s="13">
        <f t="shared" si="4"/>
        <v>712851.06</v>
      </c>
      <c r="W38" s="13">
        <f t="shared" si="5"/>
        <v>140977.42000000001</v>
      </c>
      <c r="X38" s="10">
        <v>0.95299999999999996</v>
      </c>
      <c r="Y38" s="1">
        <v>3</v>
      </c>
      <c r="Z38" s="10">
        <v>1.4999999999999999E-2</v>
      </c>
      <c r="AA38" s="36">
        <f t="shared" si="6"/>
        <v>5.1221862866057857E-2</v>
      </c>
      <c r="AB38" s="13">
        <f t="shared" si="7"/>
        <v>504097.11585000006</v>
      </c>
      <c r="AC38" s="13">
        <f t="shared" si="8"/>
        <v>70488.710000000006</v>
      </c>
      <c r="AD38" s="13">
        <f t="shared" si="9"/>
        <v>998972.4</v>
      </c>
      <c r="AE38" s="13">
        <f t="shared" si="10"/>
        <v>0</v>
      </c>
      <c r="AF38" s="13">
        <f t="shared" si="11"/>
        <v>0</v>
      </c>
      <c r="AG38" s="93">
        <f t="shared" si="0"/>
        <v>786779.11292500002</v>
      </c>
      <c r="AH38" s="94">
        <f t="shared" si="1"/>
        <v>786779.11292500002</v>
      </c>
      <c r="AI38" s="95">
        <f t="shared" si="2"/>
        <v>1573558.22585</v>
      </c>
    </row>
    <row r="39" spans="1:35" x14ac:dyDescent="0.25">
      <c r="A39">
        <v>43547</v>
      </c>
      <c r="B39" t="s">
        <v>50</v>
      </c>
      <c r="C39" t="s">
        <v>51</v>
      </c>
      <c r="D39" s="30">
        <v>0</v>
      </c>
      <c r="E39" s="13">
        <v>0</v>
      </c>
      <c r="F39" s="13">
        <v>0</v>
      </c>
      <c r="G39" s="13">
        <v>0</v>
      </c>
      <c r="H39" s="13">
        <v>0</v>
      </c>
      <c r="I39" s="31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1">
        <v>0</v>
      </c>
      <c r="P39" s="13">
        <v>4477595.24</v>
      </c>
      <c r="Q39" s="16">
        <v>25917812</v>
      </c>
      <c r="R39" s="13">
        <v>0</v>
      </c>
      <c r="S39" s="16">
        <v>127286</v>
      </c>
      <c r="T39" s="20">
        <v>0</v>
      </c>
      <c r="U39" s="41">
        <f t="shared" si="3"/>
        <v>30522693.240000002</v>
      </c>
      <c r="V39" s="13">
        <f t="shared" si="4"/>
        <v>0</v>
      </c>
      <c r="W39" s="13">
        <f t="shared" si="5"/>
        <v>0</v>
      </c>
      <c r="X39" s="10">
        <v>1.5580000000000001</v>
      </c>
      <c r="Y39" s="1">
        <v>5</v>
      </c>
      <c r="Z39" s="10">
        <v>0.02</v>
      </c>
      <c r="AA39" s="36">
        <f t="shared" si="6"/>
        <v>0</v>
      </c>
      <c r="AB39" s="13">
        <f t="shared" si="7"/>
        <v>0</v>
      </c>
      <c r="AC39" s="13">
        <f t="shared" si="8"/>
        <v>0</v>
      </c>
      <c r="AD39" s="13">
        <f t="shared" si="9"/>
        <v>0</v>
      </c>
      <c r="AE39" s="13">
        <f t="shared" si="10"/>
        <v>0</v>
      </c>
      <c r="AF39" s="13">
        <f t="shared" si="11"/>
        <v>0</v>
      </c>
      <c r="AG39" s="93">
        <f t="shared" si="0"/>
        <v>0</v>
      </c>
      <c r="AH39" s="94">
        <f t="shared" si="1"/>
        <v>0</v>
      </c>
      <c r="AI39" s="95">
        <f t="shared" si="2"/>
        <v>0</v>
      </c>
    </row>
    <row r="40" spans="1:35" x14ac:dyDescent="0.25">
      <c r="A40">
        <v>43554</v>
      </c>
      <c r="B40" t="s">
        <v>52</v>
      </c>
      <c r="C40" t="s">
        <v>51</v>
      </c>
      <c r="D40" s="30">
        <v>2513359.38</v>
      </c>
      <c r="E40" s="13">
        <v>0</v>
      </c>
      <c r="F40" s="13">
        <v>66510.12</v>
      </c>
      <c r="G40" s="13">
        <v>0</v>
      </c>
      <c r="H40" s="13">
        <v>0</v>
      </c>
      <c r="I40" s="31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1">
        <v>0</v>
      </c>
      <c r="P40" s="13">
        <v>984708.31</v>
      </c>
      <c r="Q40" s="16">
        <v>28242205</v>
      </c>
      <c r="R40" s="13">
        <v>0</v>
      </c>
      <c r="S40" s="16">
        <v>67582</v>
      </c>
      <c r="T40" s="20">
        <v>0</v>
      </c>
      <c r="U40" s="41">
        <f t="shared" si="3"/>
        <v>31807854.690000001</v>
      </c>
      <c r="V40" s="13">
        <f t="shared" si="4"/>
        <v>2513359.38</v>
      </c>
      <c r="W40" s="13">
        <f t="shared" si="5"/>
        <v>66510.12</v>
      </c>
      <c r="X40" s="10">
        <v>3.82</v>
      </c>
      <c r="Y40" s="1">
        <v>5</v>
      </c>
      <c r="Z40" s="10">
        <v>0.02</v>
      </c>
      <c r="AA40" s="36">
        <f t="shared" si="6"/>
        <v>7.9016941082485803E-2</v>
      </c>
      <c r="AB40" s="13">
        <f t="shared" si="7"/>
        <v>1877202.2862</v>
      </c>
      <c r="AC40" s="13">
        <f t="shared" si="8"/>
        <v>33255.06</v>
      </c>
      <c r="AD40" s="13">
        <f t="shared" si="9"/>
        <v>0</v>
      </c>
      <c r="AE40" s="13">
        <f t="shared" si="10"/>
        <v>0</v>
      </c>
      <c r="AF40" s="13">
        <f t="shared" si="11"/>
        <v>0</v>
      </c>
      <c r="AG40" s="93">
        <f t="shared" si="0"/>
        <v>955228.67310000001</v>
      </c>
      <c r="AH40" s="94">
        <f t="shared" si="1"/>
        <v>955228.67310000001</v>
      </c>
      <c r="AI40" s="95">
        <f t="shared" si="2"/>
        <v>1910457.3462</v>
      </c>
    </row>
    <row r="41" spans="1:35" x14ac:dyDescent="0.25">
      <c r="A41">
        <v>46425</v>
      </c>
      <c r="B41" t="s">
        <v>53</v>
      </c>
      <c r="C41" t="s">
        <v>54</v>
      </c>
      <c r="D41" s="30">
        <v>0</v>
      </c>
      <c r="E41" s="13">
        <v>0</v>
      </c>
      <c r="F41" s="13">
        <v>0</v>
      </c>
      <c r="G41" s="13">
        <v>0</v>
      </c>
      <c r="H41" s="13">
        <v>0</v>
      </c>
      <c r="I41" s="31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31">
        <v>0</v>
      </c>
      <c r="P41" s="13">
        <v>9424798.6099999994</v>
      </c>
      <c r="Q41" s="16">
        <v>6325969</v>
      </c>
      <c r="R41" s="13">
        <v>0</v>
      </c>
      <c r="S41" s="16">
        <v>96017</v>
      </c>
      <c r="T41" s="20">
        <v>0</v>
      </c>
      <c r="U41" s="41">
        <f t="shared" si="3"/>
        <v>15846784.609999999</v>
      </c>
      <c r="V41" s="13">
        <f t="shared" si="4"/>
        <v>0</v>
      </c>
      <c r="W41" s="13">
        <f t="shared" si="5"/>
        <v>0</v>
      </c>
      <c r="X41" s="10">
        <v>0.88</v>
      </c>
      <c r="Y41" s="1">
        <v>2</v>
      </c>
      <c r="Z41" s="10">
        <v>1.2500000000000001E-2</v>
      </c>
      <c r="AA41" s="36">
        <f t="shared" si="6"/>
        <v>0</v>
      </c>
      <c r="AB41" s="13">
        <f t="shared" si="7"/>
        <v>0</v>
      </c>
      <c r="AC41" s="13">
        <f t="shared" si="8"/>
        <v>0</v>
      </c>
      <c r="AD41" s="13">
        <f t="shared" si="9"/>
        <v>0</v>
      </c>
      <c r="AE41" s="13">
        <f t="shared" si="10"/>
        <v>0</v>
      </c>
      <c r="AF41" s="13">
        <f t="shared" si="11"/>
        <v>0</v>
      </c>
      <c r="AG41" s="93">
        <f t="shared" si="0"/>
        <v>0</v>
      </c>
      <c r="AH41" s="94">
        <f t="shared" si="1"/>
        <v>0</v>
      </c>
      <c r="AI41" s="95">
        <f t="shared" si="2"/>
        <v>0</v>
      </c>
    </row>
    <row r="42" spans="1:35" x14ac:dyDescent="0.25">
      <c r="A42">
        <v>47241</v>
      </c>
      <c r="B42" t="s">
        <v>55</v>
      </c>
      <c r="C42" t="s">
        <v>56</v>
      </c>
      <c r="D42" s="30">
        <v>0</v>
      </c>
      <c r="E42" s="13">
        <v>483641.12</v>
      </c>
      <c r="F42" s="13">
        <v>74786.48</v>
      </c>
      <c r="G42" s="13">
        <v>0</v>
      </c>
      <c r="H42" s="13">
        <v>67074.320000000007</v>
      </c>
      <c r="I42" s="31">
        <v>0</v>
      </c>
      <c r="J42" s="13">
        <v>0</v>
      </c>
      <c r="K42" s="13">
        <v>0</v>
      </c>
      <c r="L42" s="13">
        <v>17639.46</v>
      </c>
      <c r="M42" s="13">
        <v>0</v>
      </c>
      <c r="N42" s="13">
        <v>0</v>
      </c>
      <c r="O42" s="31">
        <v>0</v>
      </c>
      <c r="P42" s="13">
        <v>11109438.57</v>
      </c>
      <c r="Q42" s="16">
        <v>65412698</v>
      </c>
      <c r="R42" s="13">
        <v>0</v>
      </c>
      <c r="S42" s="16">
        <v>383468</v>
      </c>
      <c r="T42" s="20">
        <v>0</v>
      </c>
      <c r="U42" s="41">
        <f t="shared" si="3"/>
        <v>77389245.689999998</v>
      </c>
      <c r="V42" s="13">
        <f t="shared" si="4"/>
        <v>0</v>
      </c>
      <c r="W42" s="13">
        <f t="shared" si="5"/>
        <v>92425.94</v>
      </c>
      <c r="X42" s="10">
        <v>1.615</v>
      </c>
      <c r="Y42" s="1">
        <v>5</v>
      </c>
      <c r="Z42" s="10">
        <v>0.02</v>
      </c>
      <c r="AA42" s="36">
        <f t="shared" si="6"/>
        <v>0</v>
      </c>
      <c r="AB42" s="13">
        <f t="shared" si="7"/>
        <v>0</v>
      </c>
      <c r="AC42" s="13">
        <f t="shared" si="8"/>
        <v>46212.97</v>
      </c>
      <c r="AD42" s="13">
        <f t="shared" si="9"/>
        <v>483641.12</v>
      </c>
      <c r="AE42" s="13">
        <f t="shared" si="10"/>
        <v>67074.320000000007</v>
      </c>
      <c r="AF42" s="13">
        <f t="shared" si="11"/>
        <v>0</v>
      </c>
      <c r="AG42" s="93">
        <f t="shared" si="0"/>
        <v>298464.20499999996</v>
      </c>
      <c r="AH42" s="94">
        <f t="shared" si="1"/>
        <v>298464.20499999996</v>
      </c>
      <c r="AI42" s="95">
        <f t="shared" si="2"/>
        <v>596928.40999999992</v>
      </c>
    </row>
    <row r="43" spans="1:35" x14ac:dyDescent="0.25">
      <c r="A43">
        <v>43562</v>
      </c>
      <c r="B43" t="s">
        <v>57</v>
      </c>
      <c r="C43" t="s">
        <v>51</v>
      </c>
      <c r="D43" s="30">
        <v>6284924.3799999999</v>
      </c>
      <c r="E43" s="13">
        <v>0</v>
      </c>
      <c r="F43" s="13">
        <v>74499.22</v>
      </c>
      <c r="G43" s="13">
        <v>0</v>
      </c>
      <c r="H43" s="13">
        <v>0</v>
      </c>
      <c r="I43" s="31">
        <v>0</v>
      </c>
      <c r="J43" s="13">
        <v>0</v>
      </c>
      <c r="K43" s="13">
        <v>0</v>
      </c>
      <c r="L43" s="13">
        <v>9963.98</v>
      </c>
      <c r="M43" s="13">
        <v>0</v>
      </c>
      <c r="N43" s="13">
        <v>0</v>
      </c>
      <c r="O43" s="31">
        <v>0</v>
      </c>
      <c r="P43" s="13">
        <v>6591581.96</v>
      </c>
      <c r="Q43" s="16">
        <v>33958022</v>
      </c>
      <c r="R43" s="13">
        <v>0</v>
      </c>
      <c r="S43" s="16">
        <v>173048</v>
      </c>
      <c r="T43" s="20">
        <v>0</v>
      </c>
      <c r="U43" s="41">
        <f t="shared" si="3"/>
        <v>47007576.340000004</v>
      </c>
      <c r="V43" s="13">
        <f t="shared" si="4"/>
        <v>6284924.3799999999</v>
      </c>
      <c r="W43" s="13">
        <f t="shared" si="5"/>
        <v>84463.2</v>
      </c>
      <c r="X43" s="10">
        <v>1.319</v>
      </c>
      <c r="Y43" s="1">
        <v>4</v>
      </c>
      <c r="Z43" s="10">
        <v>1.7500000000000002E-2</v>
      </c>
      <c r="AA43" s="36">
        <f t="shared" si="6"/>
        <v>0.13370024301065678</v>
      </c>
      <c r="AB43" s="13">
        <f t="shared" si="7"/>
        <v>5462291.7940499997</v>
      </c>
      <c r="AC43" s="13">
        <f t="shared" si="8"/>
        <v>42231.6</v>
      </c>
      <c r="AD43" s="13">
        <f t="shared" si="9"/>
        <v>0</v>
      </c>
      <c r="AE43" s="13">
        <f t="shared" si="10"/>
        <v>0</v>
      </c>
      <c r="AF43" s="13">
        <f t="shared" si="11"/>
        <v>0</v>
      </c>
      <c r="AG43" s="93">
        <f t="shared" si="0"/>
        <v>2752261.6970249997</v>
      </c>
      <c r="AH43" s="94">
        <f t="shared" si="1"/>
        <v>2752261.6970249997</v>
      </c>
      <c r="AI43" s="95">
        <f t="shared" si="2"/>
        <v>5504523.3940499993</v>
      </c>
    </row>
    <row r="44" spans="1:35" x14ac:dyDescent="0.25">
      <c r="A44">
        <v>43570</v>
      </c>
      <c r="B44" t="s">
        <v>58</v>
      </c>
      <c r="C44" t="s">
        <v>46</v>
      </c>
      <c r="D44" s="30">
        <v>0</v>
      </c>
      <c r="E44" s="13">
        <v>0</v>
      </c>
      <c r="F44" s="13">
        <v>8075.45</v>
      </c>
      <c r="G44" s="13">
        <v>1345.91</v>
      </c>
      <c r="H44" s="13">
        <v>0</v>
      </c>
      <c r="I44" s="31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31">
        <v>0</v>
      </c>
      <c r="P44" s="13">
        <v>9186177.8499999996</v>
      </c>
      <c r="Q44" s="16">
        <v>2544343</v>
      </c>
      <c r="R44" s="13">
        <v>0</v>
      </c>
      <c r="S44" s="16">
        <v>62768</v>
      </c>
      <c r="T44" s="20">
        <v>0</v>
      </c>
      <c r="U44" s="41">
        <f t="shared" si="3"/>
        <v>11793288.85</v>
      </c>
      <c r="V44" s="13">
        <f t="shared" si="4"/>
        <v>0</v>
      </c>
      <c r="W44" s="13">
        <f t="shared" si="5"/>
        <v>9421.36</v>
      </c>
      <c r="X44" s="10">
        <v>0.57399999999999995</v>
      </c>
      <c r="Y44" s="1">
        <v>1</v>
      </c>
      <c r="Z44" s="10">
        <v>0.01</v>
      </c>
      <c r="AA44" s="36">
        <f t="shared" si="6"/>
        <v>0</v>
      </c>
      <c r="AB44" s="13">
        <f t="shared" si="7"/>
        <v>0</v>
      </c>
      <c r="AC44" s="13">
        <f t="shared" si="8"/>
        <v>4710.68</v>
      </c>
      <c r="AD44" s="13">
        <f t="shared" si="9"/>
        <v>0</v>
      </c>
      <c r="AE44" s="13">
        <f t="shared" si="10"/>
        <v>0</v>
      </c>
      <c r="AF44" s="13">
        <f t="shared" si="11"/>
        <v>0</v>
      </c>
      <c r="AG44" s="93">
        <f t="shared" si="0"/>
        <v>2355.34</v>
      </c>
      <c r="AH44" s="94">
        <f t="shared" si="1"/>
        <v>2355.34</v>
      </c>
      <c r="AI44" s="95">
        <f t="shared" si="2"/>
        <v>4710.68</v>
      </c>
    </row>
    <row r="45" spans="1:35" x14ac:dyDescent="0.25">
      <c r="A45">
        <v>43588</v>
      </c>
      <c r="B45" t="s">
        <v>59</v>
      </c>
      <c r="C45" t="s">
        <v>60</v>
      </c>
      <c r="D45" s="30">
        <v>485314.5</v>
      </c>
      <c r="E45" s="13">
        <v>0</v>
      </c>
      <c r="F45" s="13">
        <v>21837.72</v>
      </c>
      <c r="G45" s="13">
        <v>0</v>
      </c>
      <c r="H45" s="13">
        <v>38726.400000000001</v>
      </c>
      <c r="I45" s="31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31">
        <v>0</v>
      </c>
      <c r="P45" s="13">
        <v>14159567.619999999</v>
      </c>
      <c r="Q45" s="16">
        <v>7535640</v>
      </c>
      <c r="R45" s="13">
        <v>0</v>
      </c>
      <c r="S45" s="16">
        <v>129602</v>
      </c>
      <c r="T45" s="20">
        <v>0</v>
      </c>
      <c r="U45" s="41">
        <f t="shared" si="3"/>
        <v>22310124.119999997</v>
      </c>
      <c r="V45" s="13">
        <f t="shared" si="4"/>
        <v>485314.5</v>
      </c>
      <c r="W45" s="13">
        <f t="shared" si="5"/>
        <v>21837.72</v>
      </c>
      <c r="X45" s="10">
        <v>0.64700000000000002</v>
      </c>
      <c r="Y45" s="1">
        <v>1</v>
      </c>
      <c r="Z45" s="10">
        <v>0.01</v>
      </c>
      <c r="AA45" s="36">
        <f t="shared" si="6"/>
        <v>2.1753106230589632E-2</v>
      </c>
      <c r="AB45" s="13">
        <f t="shared" si="7"/>
        <v>262213.25880000001</v>
      </c>
      <c r="AC45" s="13">
        <f t="shared" si="8"/>
        <v>10918.86</v>
      </c>
      <c r="AD45" s="13">
        <f t="shared" si="9"/>
        <v>0</v>
      </c>
      <c r="AE45" s="13">
        <f t="shared" si="10"/>
        <v>38726.400000000001</v>
      </c>
      <c r="AF45" s="13">
        <f t="shared" si="11"/>
        <v>0</v>
      </c>
      <c r="AG45" s="93">
        <f t="shared" si="0"/>
        <v>155929.25940000001</v>
      </c>
      <c r="AH45" s="94">
        <f t="shared" si="1"/>
        <v>155929.25940000001</v>
      </c>
      <c r="AI45" s="95">
        <f t="shared" si="2"/>
        <v>311858.51880000002</v>
      </c>
    </row>
    <row r="46" spans="1:35" x14ac:dyDescent="0.25">
      <c r="A46">
        <v>43596</v>
      </c>
      <c r="B46" t="s">
        <v>61</v>
      </c>
      <c r="C46" t="s">
        <v>62</v>
      </c>
      <c r="D46" s="30">
        <v>0</v>
      </c>
      <c r="E46" s="13">
        <v>350443.13</v>
      </c>
      <c r="F46" s="13">
        <v>66125.88</v>
      </c>
      <c r="G46" s="13">
        <v>0</v>
      </c>
      <c r="H46" s="13">
        <v>0.02</v>
      </c>
      <c r="I46" s="31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1">
        <v>0</v>
      </c>
      <c r="P46" s="13">
        <v>9408444.0099999998</v>
      </c>
      <c r="Q46" s="16">
        <v>7781531</v>
      </c>
      <c r="R46" s="13">
        <v>1347354.1</v>
      </c>
      <c r="S46" s="16">
        <v>102829</v>
      </c>
      <c r="T46" s="20">
        <v>0</v>
      </c>
      <c r="U46" s="41">
        <f t="shared" si="3"/>
        <v>18990601.240000002</v>
      </c>
      <c r="V46" s="13">
        <f t="shared" si="4"/>
        <v>0</v>
      </c>
      <c r="W46" s="13">
        <f t="shared" si="5"/>
        <v>66125.88</v>
      </c>
      <c r="X46" s="10">
        <v>0.93300000000000005</v>
      </c>
      <c r="Y46" s="1">
        <v>3</v>
      </c>
      <c r="Z46" s="10">
        <v>1.4999999999999999E-2</v>
      </c>
      <c r="AA46" s="36">
        <f t="shared" si="6"/>
        <v>0</v>
      </c>
      <c r="AB46" s="13">
        <f t="shared" si="7"/>
        <v>0</v>
      </c>
      <c r="AC46" s="13">
        <f t="shared" si="8"/>
        <v>33062.94</v>
      </c>
      <c r="AD46" s="13">
        <f t="shared" si="9"/>
        <v>350443.13</v>
      </c>
      <c r="AE46" s="13">
        <f t="shared" si="10"/>
        <v>0.02</v>
      </c>
      <c r="AF46" s="13">
        <f t="shared" si="11"/>
        <v>0</v>
      </c>
      <c r="AG46" s="93">
        <f t="shared" si="0"/>
        <v>191753.04500000001</v>
      </c>
      <c r="AH46" s="94">
        <f t="shared" si="1"/>
        <v>191753.04500000001</v>
      </c>
      <c r="AI46" s="95">
        <f t="shared" si="2"/>
        <v>383506.09</v>
      </c>
    </row>
    <row r="47" spans="1:35" x14ac:dyDescent="0.25">
      <c r="A47">
        <v>43604</v>
      </c>
      <c r="B47" t="s">
        <v>63</v>
      </c>
      <c r="C47" t="s">
        <v>64</v>
      </c>
      <c r="D47" s="30">
        <v>1946327.24</v>
      </c>
      <c r="E47" s="13">
        <v>260071.4</v>
      </c>
      <c r="F47" s="13">
        <v>0</v>
      </c>
      <c r="G47" s="13">
        <v>0</v>
      </c>
      <c r="H47" s="13">
        <v>0.02</v>
      </c>
      <c r="I47" s="31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1">
        <v>0</v>
      </c>
      <c r="P47" s="13">
        <v>2992699.26</v>
      </c>
      <c r="Q47" s="16">
        <v>3848209</v>
      </c>
      <c r="R47" s="13">
        <v>0</v>
      </c>
      <c r="S47" s="16">
        <v>51318</v>
      </c>
      <c r="T47" s="20">
        <v>0</v>
      </c>
      <c r="U47" s="41">
        <f t="shared" si="3"/>
        <v>9098624.9000000004</v>
      </c>
      <c r="V47" s="13">
        <f t="shared" si="4"/>
        <v>1946327.24</v>
      </c>
      <c r="W47" s="13">
        <f t="shared" si="5"/>
        <v>0</v>
      </c>
      <c r="X47" s="10">
        <v>0.92400000000000004</v>
      </c>
      <c r="Y47" s="1">
        <v>3</v>
      </c>
      <c r="Z47" s="10">
        <v>1.4999999999999999E-2</v>
      </c>
      <c r="AA47" s="36">
        <f t="shared" si="6"/>
        <v>0.2139144388730653</v>
      </c>
      <c r="AB47" s="13">
        <f t="shared" si="7"/>
        <v>1809847.8665</v>
      </c>
      <c r="AC47" s="13">
        <f t="shared" si="8"/>
        <v>0</v>
      </c>
      <c r="AD47" s="13">
        <f t="shared" si="9"/>
        <v>260071.4</v>
      </c>
      <c r="AE47" s="13">
        <f t="shared" si="10"/>
        <v>0.02</v>
      </c>
      <c r="AF47" s="13">
        <f t="shared" si="11"/>
        <v>0</v>
      </c>
      <c r="AG47" s="93">
        <f t="shared" si="0"/>
        <v>1034959.64325</v>
      </c>
      <c r="AH47" s="94">
        <f t="shared" si="1"/>
        <v>1034959.64325</v>
      </c>
      <c r="AI47" s="95">
        <f t="shared" si="2"/>
        <v>2069919.2864999999</v>
      </c>
    </row>
    <row r="48" spans="1:35" x14ac:dyDescent="0.25">
      <c r="A48">
        <v>48074</v>
      </c>
      <c r="B48" t="s">
        <v>65</v>
      </c>
      <c r="C48" t="s">
        <v>60</v>
      </c>
      <c r="D48" s="30">
        <v>1650741.82</v>
      </c>
      <c r="E48" s="13">
        <v>330348.33</v>
      </c>
      <c r="F48" s="13">
        <v>0</v>
      </c>
      <c r="G48" s="13">
        <v>0</v>
      </c>
      <c r="H48" s="13">
        <v>0</v>
      </c>
      <c r="I48" s="31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1">
        <v>0</v>
      </c>
      <c r="P48" s="13">
        <v>5564991.1299999999</v>
      </c>
      <c r="Q48" s="16">
        <v>8479569</v>
      </c>
      <c r="R48" s="13">
        <v>0</v>
      </c>
      <c r="S48" s="16">
        <v>89589</v>
      </c>
      <c r="T48" s="20">
        <v>0</v>
      </c>
      <c r="U48" s="41">
        <f t="shared" si="3"/>
        <v>16115239.280000001</v>
      </c>
      <c r="V48" s="13">
        <f t="shared" si="4"/>
        <v>1650741.82</v>
      </c>
      <c r="W48" s="13">
        <f t="shared" si="5"/>
        <v>0</v>
      </c>
      <c r="X48" s="10">
        <v>1.365</v>
      </c>
      <c r="Y48" s="1">
        <v>5</v>
      </c>
      <c r="Z48" s="10">
        <v>0.02</v>
      </c>
      <c r="AA48" s="36">
        <f t="shared" si="6"/>
        <v>0.10243359042447925</v>
      </c>
      <c r="AB48" s="13">
        <f t="shared" si="7"/>
        <v>1328437.0344</v>
      </c>
      <c r="AC48" s="13">
        <f t="shared" si="8"/>
        <v>0</v>
      </c>
      <c r="AD48" s="13">
        <f t="shared" si="9"/>
        <v>330348.33</v>
      </c>
      <c r="AE48" s="13">
        <f t="shared" si="10"/>
        <v>0</v>
      </c>
      <c r="AF48" s="13">
        <f t="shared" si="11"/>
        <v>0</v>
      </c>
      <c r="AG48" s="93">
        <f t="shared" si="0"/>
        <v>829392.68220000004</v>
      </c>
      <c r="AH48" s="94">
        <f t="shared" si="1"/>
        <v>829392.68220000004</v>
      </c>
      <c r="AI48" s="95">
        <f t="shared" si="2"/>
        <v>1658785.3644000001</v>
      </c>
    </row>
    <row r="49" spans="1:35" x14ac:dyDescent="0.25">
      <c r="A49">
        <v>48926</v>
      </c>
      <c r="B49" t="s">
        <v>66</v>
      </c>
      <c r="C49" t="s">
        <v>67</v>
      </c>
      <c r="D49" s="30">
        <v>0</v>
      </c>
      <c r="E49" s="13">
        <v>0</v>
      </c>
      <c r="F49" s="13">
        <v>7715.62</v>
      </c>
      <c r="G49" s="13">
        <v>0</v>
      </c>
      <c r="H49" s="13">
        <v>0</v>
      </c>
      <c r="I49" s="31">
        <v>0</v>
      </c>
      <c r="J49" s="13">
        <v>4366326.28</v>
      </c>
      <c r="K49" s="13">
        <v>0</v>
      </c>
      <c r="L49" s="13">
        <v>188050</v>
      </c>
      <c r="M49" s="13">
        <v>0</v>
      </c>
      <c r="N49" s="13">
        <v>0</v>
      </c>
      <c r="O49" s="31">
        <v>0</v>
      </c>
      <c r="P49" s="13">
        <v>3410987.56</v>
      </c>
      <c r="Q49" s="16">
        <v>8893330</v>
      </c>
      <c r="R49" s="13">
        <v>0</v>
      </c>
      <c r="S49" s="16">
        <v>84201</v>
      </c>
      <c r="T49" s="20">
        <v>0</v>
      </c>
      <c r="U49" s="41">
        <f t="shared" si="3"/>
        <v>16754844.84</v>
      </c>
      <c r="V49" s="13">
        <f t="shared" si="4"/>
        <v>4366326.28</v>
      </c>
      <c r="W49" s="13">
        <f t="shared" si="5"/>
        <v>195765.62</v>
      </c>
      <c r="X49" s="10">
        <v>1.573</v>
      </c>
      <c r="Y49" s="1">
        <v>5</v>
      </c>
      <c r="Z49" s="10">
        <v>0.02</v>
      </c>
      <c r="AA49" s="36">
        <f t="shared" si="6"/>
        <v>0.26060081855105977</v>
      </c>
      <c r="AB49" s="13">
        <f t="shared" si="7"/>
        <v>4031229.3832</v>
      </c>
      <c r="AC49" s="13">
        <f t="shared" si="8"/>
        <v>97882.81</v>
      </c>
      <c r="AD49" s="13">
        <f t="shared" si="9"/>
        <v>0</v>
      </c>
      <c r="AE49" s="13">
        <f t="shared" si="10"/>
        <v>0</v>
      </c>
      <c r="AF49" s="13">
        <f t="shared" si="11"/>
        <v>0</v>
      </c>
      <c r="AG49" s="93">
        <f t="shared" si="0"/>
        <v>2064556.0966</v>
      </c>
      <c r="AH49" s="94">
        <f t="shared" si="1"/>
        <v>2064556.0966</v>
      </c>
      <c r="AI49" s="95">
        <f t="shared" si="2"/>
        <v>4129112.1932000001</v>
      </c>
    </row>
    <row r="50" spans="1:35" x14ac:dyDescent="0.25">
      <c r="A50">
        <v>43612</v>
      </c>
      <c r="B50" t="s">
        <v>68</v>
      </c>
      <c r="C50" t="s">
        <v>51</v>
      </c>
      <c r="D50" s="30">
        <v>8699002.3000000007</v>
      </c>
      <c r="E50" s="13">
        <v>0</v>
      </c>
      <c r="F50" s="13">
        <v>168604.38</v>
      </c>
      <c r="G50" s="13">
        <v>0</v>
      </c>
      <c r="H50" s="13">
        <v>0</v>
      </c>
      <c r="I50" s="31">
        <v>0</v>
      </c>
      <c r="J50" s="13">
        <v>0</v>
      </c>
      <c r="K50" s="13">
        <v>0</v>
      </c>
      <c r="L50" s="13">
        <v>14167.68</v>
      </c>
      <c r="M50" s="13">
        <v>0</v>
      </c>
      <c r="N50" s="13">
        <v>0</v>
      </c>
      <c r="O50" s="31">
        <v>0</v>
      </c>
      <c r="P50" s="13">
        <v>8029817.4500000002</v>
      </c>
      <c r="Q50" s="16">
        <v>61890176</v>
      </c>
      <c r="R50" s="13">
        <v>0</v>
      </c>
      <c r="S50" s="16">
        <v>330094</v>
      </c>
      <c r="T50" s="20">
        <v>0</v>
      </c>
      <c r="U50" s="41">
        <f t="shared" si="3"/>
        <v>78949089.75</v>
      </c>
      <c r="V50" s="13">
        <f t="shared" si="4"/>
        <v>8699002.3000000007</v>
      </c>
      <c r="W50" s="13">
        <f t="shared" si="5"/>
        <v>182772.06</v>
      </c>
      <c r="X50" s="10">
        <v>1.427</v>
      </c>
      <c r="Y50" s="1">
        <v>5</v>
      </c>
      <c r="Z50" s="10">
        <v>0.02</v>
      </c>
      <c r="AA50" s="36">
        <f t="shared" si="6"/>
        <v>0.11018496004889025</v>
      </c>
      <c r="AB50" s="13">
        <f t="shared" si="7"/>
        <v>7120020.5050000008</v>
      </c>
      <c r="AC50" s="13">
        <f t="shared" si="8"/>
        <v>91386.03</v>
      </c>
      <c r="AD50" s="13">
        <f t="shared" si="9"/>
        <v>0</v>
      </c>
      <c r="AE50" s="13">
        <f t="shared" si="10"/>
        <v>0</v>
      </c>
      <c r="AF50" s="13">
        <f t="shared" si="11"/>
        <v>0</v>
      </c>
      <c r="AG50" s="93">
        <f t="shared" si="0"/>
        <v>3605703.2675000005</v>
      </c>
      <c r="AH50" s="94">
        <f t="shared" si="1"/>
        <v>3605703.2675000005</v>
      </c>
      <c r="AI50" s="95">
        <f t="shared" si="2"/>
        <v>7211406.5350000011</v>
      </c>
    </row>
    <row r="51" spans="1:35" x14ac:dyDescent="0.25">
      <c r="A51">
        <v>47167</v>
      </c>
      <c r="B51" t="s">
        <v>69</v>
      </c>
      <c r="C51" t="s">
        <v>70</v>
      </c>
      <c r="D51" s="30">
        <v>634104.02</v>
      </c>
      <c r="E51" s="13">
        <v>0</v>
      </c>
      <c r="F51" s="13">
        <v>22859.54</v>
      </c>
      <c r="G51" s="13">
        <v>0</v>
      </c>
      <c r="H51" s="13">
        <v>0</v>
      </c>
      <c r="I51" s="31">
        <v>0</v>
      </c>
      <c r="J51" s="13">
        <v>0</v>
      </c>
      <c r="K51" s="13">
        <v>0</v>
      </c>
      <c r="L51" s="13">
        <v>2805.9</v>
      </c>
      <c r="M51" s="13">
        <v>0</v>
      </c>
      <c r="N51" s="13">
        <v>0</v>
      </c>
      <c r="O51" s="31">
        <v>0</v>
      </c>
      <c r="P51" s="13">
        <v>4801882.4000000004</v>
      </c>
      <c r="Q51" s="16">
        <v>7189626</v>
      </c>
      <c r="R51" s="13">
        <v>2914263.91</v>
      </c>
      <c r="S51" s="16">
        <v>68140</v>
      </c>
      <c r="T51" s="20">
        <v>0</v>
      </c>
      <c r="U51" s="41">
        <f t="shared" si="3"/>
        <v>15608016.33</v>
      </c>
      <c r="V51" s="13">
        <f t="shared" si="4"/>
        <v>634104.02</v>
      </c>
      <c r="W51" s="13">
        <f t="shared" si="5"/>
        <v>25665.440000000002</v>
      </c>
      <c r="X51" s="10">
        <v>1.698</v>
      </c>
      <c r="Y51" s="1">
        <v>5</v>
      </c>
      <c r="Z51" s="10">
        <v>0.02</v>
      </c>
      <c r="AA51" s="36">
        <f t="shared" si="6"/>
        <v>4.062681679677612E-2</v>
      </c>
      <c r="AB51" s="13">
        <f t="shared" si="7"/>
        <v>321943.69339999999</v>
      </c>
      <c r="AC51" s="13">
        <f t="shared" si="8"/>
        <v>12832.720000000001</v>
      </c>
      <c r="AD51" s="13">
        <f t="shared" si="9"/>
        <v>0</v>
      </c>
      <c r="AE51" s="13">
        <f t="shared" si="10"/>
        <v>0</v>
      </c>
      <c r="AF51" s="13">
        <f t="shared" si="11"/>
        <v>0</v>
      </c>
      <c r="AG51" s="93">
        <f t="shared" si="0"/>
        <v>167388.20669999998</v>
      </c>
      <c r="AH51" s="94">
        <f t="shared" si="1"/>
        <v>167388.20669999998</v>
      </c>
      <c r="AI51" s="95">
        <f t="shared" si="2"/>
        <v>334776.41339999996</v>
      </c>
    </row>
    <row r="52" spans="1:35" x14ac:dyDescent="0.25">
      <c r="A52">
        <v>46854</v>
      </c>
      <c r="B52" t="s">
        <v>71</v>
      </c>
      <c r="C52" t="s">
        <v>14</v>
      </c>
      <c r="D52" s="30">
        <v>0</v>
      </c>
      <c r="E52" s="13">
        <v>0</v>
      </c>
      <c r="F52" s="13">
        <v>-0.01</v>
      </c>
      <c r="G52" s="13">
        <v>1004.35</v>
      </c>
      <c r="H52" s="13">
        <v>0</v>
      </c>
      <c r="I52" s="31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1">
        <v>0</v>
      </c>
      <c r="P52" s="13">
        <v>3450609.83</v>
      </c>
      <c r="Q52" s="16">
        <v>3184106</v>
      </c>
      <c r="R52" s="13">
        <v>1062391.75</v>
      </c>
      <c r="S52" s="16">
        <v>43569</v>
      </c>
      <c r="T52" s="20">
        <v>0</v>
      </c>
      <c r="U52" s="41">
        <f t="shared" si="3"/>
        <v>7740676.5800000001</v>
      </c>
      <c r="V52" s="13">
        <f t="shared" si="4"/>
        <v>0</v>
      </c>
      <c r="W52" s="13">
        <f t="shared" si="5"/>
        <v>1004.34</v>
      </c>
      <c r="X52" s="10">
        <v>1.05</v>
      </c>
      <c r="Y52" s="1">
        <v>3</v>
      </c>
      <c r="Z52" s="10">
        <v>1.4999999999999999E-2</v>
      </c>
      <c r="AA52" s="36">
        <f t="shared" si="6"/>
        <v>0</v>
      </c>
      <c r="AB52" s="13">
        <f t="shared" si="7"/>
        <v>0</v>
      </c>
      <c r="AC52" s="13">
        <f t="shared" si="8"/>
        <v>502.17</v>
      </c>
      <c r="AD52" s="13">
        <f t="shared" si="9"/>
        <v>0</v>
      </c>
      <c r="AE52" s="13">
        <f t="shared" si="10"/>
        <v>0</v>
      </c>
      <c r="AF52" s="13">
        <f t="shared" si="11"/>
        <v>0</v>
      </c>
      <c r="AG52" s="93">
        <f t="shared" si="0"/>
        <v>251.08500000000001</v>
      </c>
      <c r="AH52" s="94">
        <f t="shared" si="1"/>
        <v>251.08500000000001</v>
      </c>
      <c r="AI52" s="95">
        <f t="shared" si="2"/>
        <v>502.17</v>
      </c>
    </row>
    <row r="53" spans="1:35" x14ac:dyDescent="0.25">
      <c r="A53">
        <v>48611</v>
      </c>
      <c r="B53" t="s">
        <v>72</v>
      </c>
      <c r="C53" t="s">
        <v>73</v>
      </c>
      <c r="D53" s="30">
        <v>5370.66</v>
      </c>
      <c r="E53" s="13">
        <v>0</v>
      </c>
      <c r="F53" s="13">
        <v>11333.68</v>
      </c>
      <c r="G53" s="13">
        <v>0</v>
      </c>
      <c r="H53" s="13">
        <v>0</v>
      </c>
      <c r="I53" s="31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1">
        <v>0</v>
      </c>
      <c r="P53" s="13">
        <v>3010731.08</v>
      </c>
      <c r="Q53" s="16">
        <v>3788295</v>
      </c>
      <c r="R53" s="13">
        <v>1105196.32</v>
      </c>
      <c r="S53" s="16">
        <v>53906</v>
      </c>
      <c r="T53" s="20">
        <v>0</v>
      </c>
      <c r="U53" s="41">
        <f t="shared" si="3"/>
        <v>7963499.0600000005</v>
      </c>
      <c r="V53" s="13">
        <f t="shared" si="4"/>
        <v>5370.66</v>
      </c>
      <c r="W53" s="13">
        <f t="shared" si="5"/>
        <v>11333.68</v>
      </c>
      <c r="X53" s="10">
        <v>0.93400000000000005</v>
      </c>
      <c r="Y53" s="1">
        <v>3</v>
      </c>
      <c r="Z53" s="10">
        <v>1.4999999999999999E-2</v>
      </c>
      <c r="AA53" s="36">
        <f t="shared" si="6"/>
        <v>6.7440957291957035E-4</v>
      </c>
      <c r="AB53" s="13">
        <f t="shared" si="7"/>
        <v>0</v>
      </c>
      <c r="AC53" s="13">
        <f t="shared" si="8"/>
        <v>5666.84</v>
      </c>
      <c r="AD53" s="13">
        <f t="shared" si="9"/>
        <v>0</v>
      </c>
      <c r="AE53" s="13">
        <f t="shared" si="10"/>
        <v>0</v>
      </c>
      <c r="AF53" s="13">
        <f t="shared" si="11"/>
        <v>0</v>
      </c>
      <c r="AG53" s="93">
        <f t="shared" si="0"/>
        <v>2833.42</v>
      </c>
      <c r="AH53" s="94">
        <f t="shared" si="1"/>
        <v>2833.42</v>
      </c>
      <c r="AI53" s="95">
        <f t="shared" si="2"/>
        <v>5666.84</v>
      </c>
    </row>
    <row r="54" spans="1:35" x14ac:dyDescent="0.25">
      <c r="A54">
        <v>46318</v>
      </c>
      <c r="B54" t="s">
        <v>74</v>
      </c>
      <c r="C54" t="s">
        <v>48</v>
      </c>
      <c r="D54" s="30">
        <v>0</v>
      </c>
      <c r="E54" s="13">
        <v>0</v>
      </c>
      <c r="F54" s="13">
        <v>-0.01</v>
      </c>
      <c r="G54" s="13">
        <v>821.81</v>
      </c>
      <c r="H54" s="13">
        <v>0</v>
      </c>
      <c r="I54" s="31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31">
        <v>0</v>
      </c>
      <c r="P54" s="13">
        <v>9109577.9499999993</v>
      </c>
      <c r="Q54" s="16">
        <v>3510384</v>
      </c>
      <c r="R54" s="13">
        <v>0</v>
      </c>
      <c r="S54" s="16">
        <v>86948</v>
      </c>
      <c r="T54" s="20">
        <v>0</v>
      </c>
      <c r="U54" s="41">
        <f t="shared" si="3"/>
        <v>12706909.949999999</v>
      </c>
      <c r="V54" s="13">
        <f t="shared" si="4"/>
        <v>0</v>
      </c>
      <c r="W54" s="13">
        <f t="shared" si="5"/>
        <v>821.8</v>
      </c>
      <c r="X54" s="10">
        <v>0.72099999999999997</v>
      </c>
      <c r="Y54" s="1">
        <v>2</v>
      </c>
      <c r="Z54" s="10">
        <v>1.2500000000000001E-2</v>
      </c>
      <c r="AA54" s="36">
        <f t="shared" si="6"/>
        <v>0</v>
      </c>
      <c r="AB54" s="13">
        <f t="shared" si="7"/>
        <v>0</v>
      </c>
      <c r="AC54" s="13">
        <f t="shared" si="8"/>
        <v>410.9</v>
      </c>
      <c r="AD54" s="13">
        <f t="shared" si="9"/>
        <v>0</v>
      </c>
      <c r="AE54" s="13">
        <f t="shared" si="10"/>
        <v>0</v>
      </c>
      <c r="AF54" s="13">
        <f t="shared" si="11"/>
        <v>0</v>
      </c>
      <c r="AG54" s="93">
        <f t="shared" si="0"/>
        <v>205.45</v>
      </c>
      <c r="AH54" s="94">
        <f t="shared" si="1"/>
        <v>205.45</v>
      </c>
      <c r="AI54" s="95">
        <f t="shared" si="2"/>
        <v>410.9</v>
      </c>
    </row>
    <row r="55" spans="1:35" x14ac:dyDescent="0.25">
      <c r="A55">
        <v>43620</v>
      </c>
      <c r="B55" t="s">
        <v>75</v>
      </c>
      <c r="C55" t="s">
        <v>76</v>
      </c>
      <c r="D55" s="30">
        <v>0</v>
      </c>
      <c r="E55" s="13">
        <v>0</v>
      </c>
      <c r="F55" s="13">
        <v>0</v>
      </c>
      <c r="G55" s="13">
        <v>0</v>
      </c>
      <c r="H55" s="13">
        <v>0</v>
      </c>
      <c r="I55" s="31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1">
        <v>0</v>
      </c>
      <c r="P55" s="13">
        <v>3908813.51</v>
      </c>
      <c r="Q55" s="16">
        <v>22542114</v>
      </c>
      <c r="R55" s="13">
        <v>6320368.7800000003</v>
      </c>
      <c r="S55" s="16">
        <v>110753</v>
      </c>
      <c r="T55" s="20">
        <v>0</v>
      </c>
      <c r="U55" s="41">
        <f t="shared" si="3"/>
        <v>32882049.289999999</v>
      </c>
      <c r="V55" s="13">
        <f t="shared" si="4"/>
        <v>0</v>
      </c>
      <c r="W55" s="13">
        <f t="shared" si="5"/>
        <v>0</v>
      </c>
      <c r="X55" s="10">
        <v>1.663</v>
      </c>
      <c r="Y55" s="1">
        <v>5</v>
      </c>
      <c r="Z55" s="10">
        <v>0.02</v>
      </c>
      <c r="AA55" s="36">
        <f t="shared" si="6"/>
        <v>0</v>
      </c>
      <c r="AB55" s="13">
        <f t="shared" si="7"/>
        <v>0</v>
      </c>
      <c r="AC55" s="13">
        <f t="shared" si="8"/>
        <v>0</v>
      </c>
      <c r="AD55" s="13">
        <f t="shared" si="9"/>
        <v>0</v>
      </c>
      <c r="AE55" s="13">
        <f t="shared" si="10"/>
        <v>0</v>
      </c>
      <c r="AF55" s="13">
        <f t="shared" si="11"/>
        <v>0</v>
      </c>
      <c r="AG55" s="93">
        <f t="shared" si="0"/>
        <v>0</v>
      </c>
      <c r="AH55" s="94">
        <f t="shared" si="1"/>
        <v>0</v>
      </c>
      <c r="AI55" s="95">
        <f t="shared" si="2"/>
        <v>0</v>
      </c>
    </row>
    <row r="56" spans="1:35" x14ac:dyDescent="0.25">
      <c r="A56">
        <v>46748</v>
      </c>
      <c r="B56" t="s">
        <v>77</v>
      </c>
      <c r="C56" t="s">
        <v>78</v>
      </c>
      <c r="D56" s="30">
        <v>0</v>
      </c>
      <c r="E56" s="13">
        <v>0</v>
      </c>
      <c r="F56" s="13">
        <v>0</v>
      </c>
      <c r="G56" s="13">
        <v>0</v>
      </c>
      <c r="H56" s="13">
        <v>0</v>
      </c>
      <c r="I56" s="31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1">
        <v>0</v>
      </c>
      <c r="P56" s="13">
        <v>5277722.7300000004</v>
      </c>
      <c r="Q56" s="16">
        <v>19398127</v>
      </c>
      <c r="R56" s="13">
        <v>5517892.3899999997</v>
      </c>
      <c r="S56" s="16">
        <v>161731</v>
      </c>
      <c r="T56" s="20">
        <v>0</v>
      </c>
      <c r="U56" s="41">
        <f t="shared" si="3"/>
        <v>30355473.120000001</v>
      </c>
      <c r="V56" s="13">
        <f t="shared" si="4"/>
        <v>0</v>
      </c>
      <c r="W56" s="13">
        <f t="shared" si="5"/>
        <v>0</v>
      </c>
      <c r="X56" s="10">
        <v>1.5669999999999999</v>
      </c>
      <c r="Y56" s="1">
        <v>5</v>
      </c>
      <c r="Z56" s="10">
        <v>0.02</v>
      </c>
      <c r="AA56" s="36">
        <f t="shared" si="6"/>
        <v>0</v>
      </c>
      <c r="AB56" s="13">
        <f t="shared" si="7"/>
        <v>0</v>
      </c>
      <c r="AC56" s="13">
        <f t="shared" si="8"/>
        <v>0</v>
      </c>
      <c r="AD56" s="13">
        <f t="shared" si="9"/>
        <v>0</v>
      </c>
      <c r="AE56" s="13">
        <f t="shared" si="10"/>
        <v>0</v>
      </c>
      <c r="AF56" s="13">
        <f t="shared" si="11"/>
        <v>0</v>
      </c>
      <c r="AG56" s="93">
        <f t="shared" si="0"/>
        <v>0</v>
      </c>
      <c r="AH56" s="94">
        <f t="shared" si="1"/>
        <v>0</v>
      </c>
      <c r="AI56" s="95">
        <f t="shared" si="2"/>
        <v>0</v>
      </c>
    </row>
    <row r="57" spans="1:35" x14ac:dyDescent="0.25">
      <c r="A57">
        <v>48462</v>
      </c>
      <c r="B57" t="s">
        <v>79</v>
      </c>
      <c r="C57" t="s">
        <v>80</v>
      </c>
      <c r="D57" s="30">
        <v>0</v>
      </c>
      <c r="E57" s="13">
        <v>0</v>
      </c>
      <c r="F57" s="13">
        <v>0</v>
      </c>
      <c r="G57" s="13">
        <v>0</v>
      </c>
      <c r="H57" s="13">
        <v>0</v>
      </c>
      <c r="I57" s="31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31">
        <v>0</v>
      </c>
      <c r="P57" s="13">
        <v>6979159.21</v>
      </c>
      <c r="Q57" s="16">
        <v>6021835</v>
      </c>
      <c r="R57" s="13">
        <v>0</v>
      </c>
      <c r="S57" s="16">
        <v>60820</v>
      </c>
      <c r="T57" s="20">
        <v>0</v>
      </c>
      <c r="U57" s="41">
        <f t="shared" si="3"/>
        <v>13061814.210000001</v>
      </c>
      <c r="V57" s="13">
        <f t="shared" si="4"/>
        <v>0</v>
      </c>
      <c r="W57" s="13">
        <f t="shared" si="5"/>
        <v>0</v>
      </c>
      <c r="X57" s="10">
        <v>1.05</v>
      </c>
      <c r="Y57" s="1">
        <v>3</v>
      </c>
      <c r="Z57" s="10">
        <v>1.4999999999999999E-2</v>
      </c>
      <c r="AA57" s="36">
        <f t="shared" si="6"/>
        <v>0</v>
      </c>
      <c r="AB57" s="13">
        <f t="shared" si="7"/>
        <v>0</v>
      </c>
      <c r="AC57" s="13">
        <f t="shared" si="8"/>
        <v>0</v>
      </c>
      <c r="AD57" s="13">
        <f t="shared" si="9"/>
        <v>0</v>
      </c>
      <c r="AE57" s="13">
        <f t="shared" si="10"/>
        <v>0</v>
      </c>
      <c r="AF57" s="13">
        <f t="shared" si="11"/>
        <v>0</v>
      </c>
      <c r="AG57" s="93">
        <f t="shared" si="0"/>
        <v>0</v>
      </c>
      <c r="AH57" s="94">
        <f t="shared" si="1"/>
        <v>0</v>
      </c>
      <c r="AI57" s="95">
        <f t="shared" si="2"/>
        <v>0</v>
      </c>
    </row>
    <row r="58" spans="1:35" x14ac:dyDescent="0.25">
      <c r="A58">
        <v>46383</v>
      </c>
      <c r="B58" t="s">
        <v>81</v>
      </c>
      <c r="C58" t="s">
        <v>82</v>
      </c>
      <c r="D58" s="30">
        <v>0</v>
      </c>
      <c r="E58" s="13">
        <v>0</v>
      </c>
      <c r="F58" s="13">
        <v>9591.02</v>
      </c>
      <c r="G58" s="13">
        <v>4795.5200000000004</v>
      </c>
      <c r="H58" s="13">
        <v>16418.04</v>
      </c>
      <c r="I58" s="31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1">
        <v>0</v>
      </c>
      <c r="P58" s="13">
        <v>10207280.359999999</v>
      </c>
      <c r="Q58" s="16">
        <v>3222230</v>
      </c>
      <c r="R58" s="13">
        <v>0</v>
      </c>
      <c r="S58" s="16">
        <v>88744</v>
      </c>
      <c r="T58" s="20">
        <v>0</v>
      </c>
      <c r="U58" s="41">
        <f t="shared" si="3"/>
        <v>13518254.359999999</v>
      </c>
      <c r="V58" s="13">
        <f t="shared" si="4"/>
        <v>0</v>
      </c>
      <c r="W58" s="13">
        <f t="shared" si="5"/>
        <v>14386.54</v>
      </c>
      <c r="X58" s="10">
        <v>0.70299999999999996</v>
      </c>
      <c r="Y58" s="1">
        <v>2</v>
      </c>
      <c r="Z58" s="10">
        <v>1.2500000000000001E-2</v>
      </c>
      <c r="AA58" s="36">
        <f t="shared" si="6"/>
        <v>0</v>
      </c>
      <c r="AB58" s="13">
        <f t="shared" si="7"/>
        <v>0</v>
      </c>
      <c r="AC58" s="13">
        <f t="shared" si="8"/>
        <v>7193.27</v>
      </c>
      <c r="AD58" s="13">
        <f t="shared" si="9"/>
        <v>0</v>
      </c>
      <c r="AE58" s="13">
        <f t="shared" si="10"/>
        <v>16418.04</v>
      </c>
      <c r="AF58" s="13">
        <f t="shared" si="11"/>
        <v>0</v>
      </c>
      <c r="AG58" s="93">
        <f t="shared" si="0"/>
        <v>11805.655000000001</v>
      </c>
      <c r="AH58" s="94">
        <f t="shared" si="1"/>
        <v>11805.655000000001</v>
      </c>
      <c r="AI58" s="95">
        <f t="shared" si="2"/>
        <v>23611.31</v>
      </c>
    </row>
    <row r="59" spans="1:35" x14ac:dyDescent="0.25">
      <c r="A59">
        <v>46862</v>
      </c>
      <c r="B59" t="s">
        <v>83</v>
      </c>
      <c r="C59" t="s">
        <v>14</v>
      </c>
      <c r="D59" s="30">
        <v>0</v>
      </c>
      <c r="E59" s="13">
        <v>0</v>
      </c>
      <c r="F59" s="13">
        <v>0</v>
      </c>
      <c r="G59" s="13">
        <v>0</v>
      </c>
      <c r="H59" s="13">
        <v>0</v>
      </c>
      <c r="I59" s="31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31">
        <v>0</v>
      </c>
      <c r="P59" s="13">
        <v>3934992.31</v>
      </c>
      <c r="Q59" s="16">
        <v>7365063</v>
      </c>
      <c r="R59" s="13">
        <v>3962835.07</v>
      </c>
      <c r="S59" s="16">
        <v>97345</v>
      </c>
      <c r="T59" s="20">
        <v>0</v>
      </c>
      <c r="U59" s="41">
        <f t="shared" si="3"/>
        <v>15360235.380000001</v>
      </c>
      <c r="V59" s="13">
        <f t="shared" si="4"/>
        <v>0</v>
      </c>
      <c r="W59" s="13">
        <f t="shared" si="5"/>
        <v>0</v>
      </c>
      <c r="X59" s="10">
        <v>1.292</v>
      </c>
      <c r="Y59" s="1">
        <v>4</v>
      </c>
      <c r="Z59" s="10">
        <v>1.7500000000000002E-2</v>
      </c>
      <c r="AA59" s="36">
        <f t="shared" si="6"/>
        <v>0</v>
      </c>
      <c r="AB59" s="13">
        <f t="shared" si="7"/>
        <v>0</v>
      </c>
      <c r="AC59" s="13">
        <f t="shared" si="8"/>
        <v>0</v>
      </c>
      <c r="AD59" s="13">
        <f t="shared" si="9"/>
        <v>0</v>
      </c>
      <c r="AE59" s="13">
        <f t="shared" si="10"/>
        <v>0</v>
      </c>
      <c r="AF59" s="13">
        <f t="shared" si="11"/>
        <v>0</v>
      </c>
      <c r="AG59" s="93">
        <f t="shared" si="0"/>
        <v>0</v>
      </c>
      <c r="AH59" s="94">
        <f t="shared" si="1"/>
        <v>0</v>
      </c>
      <c r="AI59" s="95">
        <f t="shared" si="2"/>
        <v>0</v>
      </c>
    </row>
    <row r="60" spans="1:35" x14ac:dyDescent="0.25">
      <c r="A60">
        <v>49593</v>
      </c>
      <c r="B60" t="s">
        <v>84</v>
      </c>
      <c r="C60" t="s">
        <v>85</v>
      </c>
      <c r="D60" s="30">
        <v>0</v>
      </c>
      <c r="E60" s="13">
        <v>0</v>
      </c>
      <c r="F60" s="13">
        <v>295.97000000000003</v>
      </c>
      <c r="G60" s="13">
        <v>147.99</v>
      </c>
      <c r="H60" s="13">
        <v>0</v>
      </c>
      <c r="I60" s="31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31">
        <v>0</v>
      </c>
      <c r="P60" s="13">
        <v>6877686.2999999998</v>
      </c>
      <c r="Q60" s="16">
        <v>1350788</v>
      </c>
      <c r="R60" s="13">
        <v>0</v>
      </c>
      <c r="S60" s="16">
        <v>46818</v>
      </c>
      <c r="T60" s="20">
        <v>0</v>
      </c>
      <c r="U60" s="41">
        <f t="shared" si="3"/>
        <v>8275292.2999999998</v>
      </c>
      <c r="V60" s="13">
        <f t="shared" si="4"/>
        <v>0</v>
      </c>
      <c r="W60" s="13">
        <f t="shared" si="5"/>
        <v>443.96000000000004</v>
      </c>
      <c r="X60" s="10">
        <v>0.53300000000000003</v>
      </c>
      <c r="Y60" s="1">
        <v>1</v>
      </c>
      <c r="Z60" s="10">
        <v>0.01</v>
      </c>
      <c r="AA60" s="36">
        <f t="shared" si="6"/>
        <v>0</v>
      </c>
      <c r="AB60" s="13">
        <f t="shared" si="7"/>
        <v>0</v>
      </c>
      <c r="AC60" s="13">
        <f t="shared" si="8"/>
        <v>221.98000000000002</v>
      </c>
      <c r="AD60" s="13">
        <f t="shared" si="9"/>
        <v>0</v>
      </c>
      <c r="AE60" s="13">
        <f t="shared" si="10"/>
        <v>0</v>
      </c>
      <c r="AF60" s="13">
        <f t="shared" si="11"/>
        <v>0</v>
      </c>
      <c r="AG60" s="93">
        <f t="shared" si="0"/>
        <v>110.99000000000001</v>
      </c>
      <c r="AH60" s="94">
        <f t="shared" si="1"/>
        <v>110.99000000000001</v>
      </c>
      <c r="AI60" s="95">
        <f t="shared" si="2"/>
        <v>221.98000000000002</v>
      </c>
    </row>
    <row r="61" spans="1:35" x14ac:dyDescent="0.25">
      <c r="A61">
        <v>50096</v>
      </c>
      <c r="B61" t="s">
        <v>86</v>
      </c>
      <c r="C61" t="s">
        <v>87</v>
      </c>
      <c r="D61" s="30">
        <v>0</v>
      </c>
      <c r="E61" s="13">
        <v>0</v>
      </c>
      <c r="F61" s="13">
        <v>0</v>
      </c>
      <c r="G61" s="13">
        <v>0</v>
      </c>
      <c r="H61" s="13">
        <v>0</v>
      </c>
      <c r="I61" s="31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1">
        <v>0</v>
      </c>
      <c r="P61" s="13">
        <v>1431024.23</v>
      </c>
      <c r="Q61" s="16">
        <v>1415895</v>
      </c>
      <c r="R61" s="13">
        <v>0</v>
      </c>
      <c r="S61" s="16">
        <v>14712</v>
      </c>
      <c r="T61" s="20">
        <v>0</v>
      </c>
      <c r="U61" s="41">
        <f t="shared" si="3"/>
        <v>2861631.23</v>
      </c>
      <c r="V61" s="13">
        <f t="shared" si="4"/>
        <v>0</v>
      </c>
      <c r="W61" s="13">
        <f t="shared" si="5"/>
        <v>0</v>
      </c>
      <c r="X61" s="10">
        <v>1.1000000000000001</v>
      </c>
      <c r="Y61" s="1">
        <v>4</v>
      </c>
      <c r="Z61" s="10">
        <v>1.7500000000000002E-2</v>
      </c>
      <c r="AA61" s="36">
        <f t="shared" si="6"/>
        <v>0</v>
      </c>
      <c r="AB61" s="13">
        <f t="shared" si="7"/>
        <v>0</v>
      </c>
      <c r="AC61" s="13">
        <f t="shared" si="8"/>
        <v>0</v>
      </c>
      <c r="AD61" s="13">
        <f t="shared" si="9"/>
        <v>0</v>
      </c>
      <c r="AE61" s="13">
        <f t="shared" si="10"/>
        <v>0</v>
      </c>
      <c r="AF61" s="13">
        <f t="shared" si="11"/>
        <v>0</v>
      </c>
      <c r="AG61" s="93">
        <f t="shared" si="0"/>
        <v>0</v>
      </c>
      <c r="AH61" s="94">
        <f t="shared" si="1"/>
        <v>0</v>
      </c>
      <c r="AI61" s="95">
        <f t="shared" si="2"/>
        <v>0</v>
      </c>
    </row>
    <row r="62" spans="1:35" x14ac:dyDescent="0.25">
      <c r="A62">
        <v>45211</v>
      </c>
      <c r="B62" t="s">
        <v>88</v>
      </c>
      <c r="C62" t="s">
        <v>10</v>
      </c>
      <c r="D62" s="30">
        <v>343247.22</v>
      </c>
      <c r="E62" s="13">
        <v>59080.22</v>
      </c>
      <c r="F62" s="13">
        <v>0</v>
      </c>
      <c r="G62" s="13">
        <v>0</v>
      </c>
      <c r="H62" s="13">
        <v>76088.17</v>
      </c>
      <c r="I62" s="31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31">
        <v>0</v>
      </c>
      <c r="P62" s="13">
        <v>3747145.48</v>
      </c>
      <c r="Q62" s="16">
        <v>3460602</v>
      </c>
      <c r="R62" s="13">
        <v>0</v>
      </c>
      <c r="S62" s="16">
        <v>58092</v>
      </c>
      <c r="T62" s="20">
        <v>0</v>
      </c>
      <c r="U62" s="41">
        <f t="shared" si="3"/>
        <v>7668166.9199999999</v>
      </c>
      <c r="V62" s="13">
        <f t="shared" si="4"/>
        <v>343247.22</v>
      </c>
      <c r="W62" s="13">
        <f t="shared" si="5"/>
        <v>0</v>
      </c>
      <c r="X62" s="10">
        <v>0.97699999999999998</v>
      </c>
      <c r="Y62" s="1">
        <v>3</v>
      </c>
      <c r="Z62" s="10">
        <v>1.4999999999999999E-2</v>
      </c>
      <c r="AA62" s="36">
        <f t="shared" si="6"/>
        <v>4.4762617139273222E-2</v>
      </c>
      <c r="AB62" s="13">
        <f t="shared" si="7"/>
        <v>228224.71619999997</v>
      </c>
      <c r="AC62" s="13">
        <f t="shared" si="8"/>
        <v>0</v>
      </c>
      <c r="AD62" s="13">
        <f t="shared" si="9"/>
        <v>59080.22</v>
      </c>
      <c r="AE62" s="13">
        <f t="shared" si="10"/>
        <v>76088.17</v>
      </c>
      <c r="AF62" s="13">
        <f t="shared" si="11"/>
        <v>0</v>
      </c>
      <c r="AG62" s="93">
        <f t="shared" si="0"/>
        <v>181696.55309999999</v>
      </c>
      <c r="AH62" s="94">
        <f t="shared" si="1"/>
        <v>181696.55309999999</v>
      </c>
      <c r="AI62" s="95">
        <f t="shared" si="2"/>
        <v>363393.10619999998</v>
      </c>
    </row>
    <row r="63" spans="1:35" x14ac:dyDescent="0.25">
      <c r="A63">
        <v>48306</v>
      </c>
      <c r="B63" t="s">
        <v>89</v>
      </c>
      <c r="C63" t="s">
        <v>39</v>
      </c>
      <c r="D63" s="30">
        <v>2522535.62</v>
      </c>
      <c r="E63" s="13">
        <v>0</v>
      </c>
      <c r="F63" s="13">
        <v>68224.5</v>
      </c>
      <c r="G63" s="13">
        <v>0</v>
      </c>
      <c r="H63" s="13">
        <v>0</v>
      </c>
      <c r="I63" s="31">
        <v>0</v>
      </c>
      <c r="J63" s="13">
        <v>0</v>
      </c>
      <c r="K63" s="13">
        <v>0</v>
      </c>
      <c r="L63" s="13">
        <v>6266.4</v>
      </c>
      <c r="M63" s="13">
        <v>0</v>
      </c>
      <c r="N63" s="13">
        <v>0</v>
      </c>
      <c r="O63" s="31">
        <v>0</v>
      </c>
      <c r="P63" s="13">
        <v>7677016.0099999998</v>
      </c>
      <c r="Q63" s="16">
        <v>31825908</v>
      </c>
      <c r="R63" s="13">
        <v>0</v>
      </c>
      <c r="S63" s="16">
        <v>224360</v>
      </c>
      <c r="T63" s="20">
        <v>0</v>
      </c>
      <c r="U63" s="41">
        <f t="shared" si="3"/>
        <v>42249819.629999995</v>
      </c>
      <c r="V63" s="13">
        <f t="shared" si="4"/>
        <v>2522535.62</v>
      </c>
      <c r="W63" s="13">
        <f t="shared" si="5"/>
        <v>74490.899999999994</v>
      </c>
      <c r="X63" s="10">
        <v>1.2509999999999999</v>
      </c>
      <c r="Y63" s="1">
        <v>4</v>
      </c>
      <c r="Z63" s="10">
        <v>1.7500000000000002E-2</v>
      </c>
      <c r="AA63" s="36">
        <f t="shared" si="6"/>
        <v>5.9705239977139293E-2</v>
      </c>
      <c r="AB63" s="13">
        <f t="shared" si="7"/>
        <v>1783163.7764750002</v>
      </c>
      <c r="AC63" s="13">
        <f t="shared" si="8"/>
        <v>37245.449999999997</v>
      </c>
      <c r="AD63" s="13">
        <f t="shared" si="9"/>
        <v>0</v>
      </c>
      <c r="AE63" s="13">
        <f t="shared" si="10"/>
        <v>0</v>
      </c>
      <c r="AF63" s="13">
        <f t="shared" si="11"/>
        <v>0</v>
      </c>
      <c r="AG63" s="93">
        <f t="shared" si="0"/>
        <v>910204.61323750007</v>
      </c>
      <c r="AH63" s="94">
        <f t="shared" si="1"/>
        <v>910204.61323750007</v>
      </c>
      <c r="AI63" s="95">
        <f t="shared" si="2"/>
        <v>1820409.2264750001</v>
      </c>
    </row>
    <row r="64" spans="1:35" x14ac:dyDescent="0.25">
      <c r="A64">
        <v>49767</v>
      </c>
      <c r="B64" t="s">
        <v>90</v>
      </c>
      <c r="C64" t="s">
        <v>18</v>
      </c>
      <c r="D64" s="30">
        <v>564.64</v>
      </c>
      <c r="E64" s="13">
        <v>0</v>
      </c>
      <c r="F64" s="13">
        <v>6112.72</v>
      </c>
      <c r="G64" s="13">
        <v>1528.18</v>
      </c>
      <c r="H64" s="13">
        <v>22748.880000000001</v>
      </c>
      <c r="I64" s="31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31">
        <v>0</v>
      </c>
      <c r="P64" s="13">
        <v>2166760.08</v>
      </c>
      <c r="Q64" s="16">
        <v>1277833</v>
      </c>
      <c r="R64" s="13">
        <v>639910.11</v>
      </c>
      <c r="S64" s="16">
        <v>32479</v>
      </c>
      <c r="T64" s="20">
        <v>0</v>
      </c>
      <c r="U64" s="41">
        <f t="shared" si="3"/>
        <v>4117546.83</v>
      </c>
      <c r="V64" s="13">
        <f t="shared" si="4"/>
        <v>564.64</v>
      </c>
      <c r="W64" s="13">
        <f t="shared" si="5"/>
        <v>7640.9000000000005</v>
      </c>
      <c r="X64" s="10">
        <v>1.127</v>
      </c>
      <c r="Y64" s="1">
        <v>4</v>
      </c>
      <c r="Z64" s="10">
        <v>1.7500000000000002E-2</v>
      </c>
      <c r="AA64" s="36">
        <f t="shared" si="6"/>
        <v>1.3713019506811534E-4</v>
      </c>
      <c r="AB64" s="13">
        <f t="shared" si="7"/>
        <v>0</v>
      </c>
      <c r="AC64" s="13">
        <f t="shared" si="8"/>
        <v>3820.4500000000003</v>
      </c>
      <c r="AD64" s="13">
        <f t="shared" si="9"/>
        <v>0</v>
      </c>
      <c r="AE64" s="13">
        <f t="shared" si="10"/>
        <v>22748.880000000001</v>
      </c>
      <c r="AF64" s="13">
        <f t="shared" si="11"/>
        <v>0</v>
      </c>
      <c r="AG64" s="93">
        <f t="shared" si="0"/>
        <v>13284.665000000001</v>
      </c>
      <c r="AH64" s="94">
        <f t="shared" si="1"/>
        <v>13284.665000000001</v>
      </c>
      <c r="AI64" s="95">
        <f t="shared" si="2"/>
        <v>26569.33</v>
      </c>
    </row>
    <row r="65" spans="1:35" x14ac:dyDescent="0.25">
      <c r="A65">
        <v>43638</v>
      </c>
      <c r="B65" t="s">
        <v>91</v>
      </c>
      <c r="C65" t="s">
        <v>92</v>
      </c>
      <c r="D65" s="30">
        <v>1620928.18</v>
      </c>
      <c r="E65" s="13">
        <v>0</v>
      </c>
      <c r="F65" s="13">
        <v>31563.48</v>
      </c>
      <c r="G65" s="13">
        <v>0</v>
      </c>
      <c r="H65" s="13">
        <v>0</v>
      </c>
      <c r="I65" s="31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1">
        <v>0</v>
      </c>
      <c r="P65" s="13">
        <v>7722046.0999999996</v>
      </c>
      <c r="Q65" s="16">
        <v>17438217</v>
      </c>
      <c r="R65" s="13">
        <v>3213564.72</v>
      </c>
      <c r="S65" s="16">
        <v>153663</v>
      </c>
      <c r="T65" s="20">
        <v>0</v>
      </c>
      <c r="U65" s="41">
        <f t="shared" si="3"/>
        <v>30148419</v>
      </c>
      <c r="V65" s="13">
        <f t="shared" si="4"/>
        <v>1620928.18</v>
      </c>
      <c r="W65" s="13">
        <f t="shared" si="5"/>
        <v>31563.48</v>
      </c>
      <c r="X65" s="10">
        <v>1.363</v>
      </c>
      <c r="Y65" s="1">
        <v>5</v>
      </c>
      <c r="Z65" s="10">
        <v>0.02</v>
      </c>
      <c r="AA65" s="36">
        <f t="shared" si="6"/>
        <v>5.3764948006062935E-2</v>
      </c>
      <c r="AB65" s="13">
        <f t="shared" si="7"/>
        <v>1017959.7999999999</v>
      </c>
      <c r="AC65" s="13">
        <f t="shared" si="8"/>
        <v>15781.74</v>
      </c>
      <c r="AD65" s="13">
        <f t="shared" si="9"/>
        <v>0</v>
      </c>
      <c r="AE65" s="13">
        <f t="shared" si="10"/>
        <v>0</v>
      </c>
      <c r="AF65" s="13">
        <f t="shared" si="11"/>
        <v>0</v>
      </c>
      <c r="AG65" s="93">
        <f t="shared" si="0"/>
        <v>516870.76999999996</v>
      </c>
      <c r="AH65" s="94">
        <f t="shared" si="1"/>
        <v>516870.76999999996</v>
      </c>
      <c r="AI65" s="95">
        <f t="shared" si="2"/>
        <v>1033741.5399999999</v>
      </c>
    </row>
    <row r="66" spans="1:35" x14ac:dyDescent="0.25">
      <c r="A66">
        <v>45229</v>
      </c>
      <c r="B66" t="s">
        <v>93</v>
      </c>
      <c r="C66" t="s">
        <v>73</v>
      </c>
      <c r="D66" s="30">
        <v>0</v>
      </c>
      <c r="E66" s="13">
        <v>0</v>
      </c>
      <c r="F66" s="13">
        <v>0</v>
      </c>
      <c r="G66" s="13">
        <v>304.64</v>
      </c>
      <c r="H66" s="13">
        <v>0</v>
      </c>
      <c r="I66" s="31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31">
        <v>0</v>
      </c>
      <c r="P66" s="13">
        <v>3419515.7</v>
      </c>
      <c r="Q66" s="16">
        <v>1054058</v>
      </c>
      <c r="R66" s="13">
        <v>996143.24</v>
      </c>
      <c r="S66" s="16">
        <v>29534</v>
      </c>
      <c r="T66" s="20">
        <v>0</v>
      </c>
      <c r="U66" s="41">
        <f t="shared" si="3"/>
        <v>5499250.9400000004</v>
      </c>
      <c r="V66" s="13">
        <f t="shared" si="4"/>
        <v>0</v>
      </c>
      <c r="W66" s="13">
        <f t="shared" si="5"/>
        <v>304.64</v>
      </c>
      <c r="X66" s="10">
        <v>0.65</v>
      </c>
      <c r="Y66" s="1">
        <v>1</v>
      </c>
      <c r="Z66" s="10">
        <v>0.01</v>
      </c>
      <c r="AA66" s="36">
        <f t="shared" si="6"/>
        <v>0</v>
      </c>
      <c r="AB66" s="13">
        <f t="shared" si="7"/>
        <v>0</v>
      </c>
      <c r="AC66" s="13">
        <f t="shared" si="8"/>
        <v>152.32</v>
      </c>
      <c r="AD66" s="13">
        <f t="shared" si="9"/>
        <v>0</v>
      </c>
      <c r="AE66" s="13">
        <f t="shared" si="10"/>
        <v>0</v>
      </c>
      <c r="AF66" s="13">
        <f t="shared" si="11"/>
        <v>0</v>
      </c>
      <c r="AG66" s="93">
        <f t="shared" si="0"/>
        <v>76.16</v>
      </c>
      <c r="AH66" s="94">
        <f t="shared" si="1"/>
        <v>76.16</v>
      </c>
      <c r="AI66" s="95">
        <f t="shared" si="2"/>
        <v>152.32</v>
      </c>
    </row>
    <row r="67" spans="1:35" x14ac:dyDescent="0.25">
      <c r="A67">
        <v>43646</v>
      </c>
      <c r="B67" t="s">
        <v>94</v>
      </c>
      <c r="C67" t="s">
        <v>51</v>
      </c>
      <c r="D67" s="30">
        <v>1715697.64</v>
      </c>
      <c r="E67" s="13">
        <v>0</v>
      </c>
      <c r="F67" s="13">
        <v>48732.92</v>
      </c>
      <c r="G67" s="13">
        <v>0</v>
      </c>
      <c r="H67" s="13">
        <v>0</v>
      </c>
      <c r="I67" s="31">
        <v>0</v>
      </c>
      <c r="J67" s="13">
        <v>0</v>
      </c>
      <c r="K67" s="13">
        <v>0</v>
      </c>
      <c r="L67" s="13">
        <v>8303.26</v>
      </c>
      <c r="M67" s="13">
        <v>0</v>
      </c>
      <c r="N67" s="13">
        <v>0</v>
      </c>
      <c r="O67" s="31">
        <v>0</v>
      </c>
      <c r="P67" s="13">
        <v>4718537.5</v>
      </c>
      <c r="Q67" s="16">
        <v>37818639</v>
      </c>
      <c r="R67" s="13">
        <v>0</v>
      </c>
      <c r="S67" s="16">
        <v>204092</v>
      </c>
      <c r="T67" s="20">
        <v>0</v>
      </c>
      <c r="U67" s="41">
        <f t="shared" si="3"/>
        <v>44456966.140000001</v>
      </c>
      <c r="V67" s="13">
        <f t="shared" si="4"/>
        <v>1715697.64</v>
      </c>
      <c r="W67" s="13">
        <f t="shared" si="5"/>
        <v>57036.18</v>
      </c>
      <c r="X67" s="10">
        <v>1.867</v>
      </c>
      <c r="Y67" s="1">
        <v>5</v>
      </c>
      <c r="Z67" s="10">
        <v>0.02</v>
      </c>
      <c r="AA67" s="36">
        <f t="shared" si="6"/>
        <v>3.8592323970040476E-2</v>
      </c>
      <c r="AB67" s="13">
        <f t="shared" si="7"/>
        <v>826558.31719999982</v>
      </c>
      <c r="AC67" s="13">
        <f t="shared" si="8"/>
        <v>28518.09</v>
      </c>
      <c r="AD67" s="13">
        <f t="shared" si="9"/>
        <v>0</v>
      </c>
      <c r="AE67" s="13">
        <f t="shared" si="10"/>
        <v>0</v>
      </c>
      <c r="AF67" s="13">
        <f t="shared" si="11"/>
        <v>0</v>
      </c>
      <c r="AG67" s="93">
        <f t="shared" si="0"/>
        <v>427538.20359999989</v>
      </c>
      <c r="AH67" s="94">
        <f t="shared" si="1"/>
        <v>427538.20359999989</v>
      </c>
      <c r="AI67" s="95">
        <f t="shared" si="2"/>
        <v>855076.40719999978</v>
      </c>
    </row>
    <row r="68" spans="1:35" x14ac:dyDescent="0.25">
      <c r="A68">
        <v>45237</v>
      </c>
      <c r="B68" t="s">
        <v>95</v>
      </c>
      <c r="C68" t="s">
        <v>46</v>
      </c>
      <c r="D68" s="30">
        <v>0</v>
      </c>
      <c r="E68" s="13">
        <v>0</v>
      </c>
      <c r="F68" s="13">
        <v>5293.44</v>
      </c>
      <c r="G68" s="13">
        <v>0</v>
      </c>
      <c r="H68" s="13">
        <v>24.09</v>
      </c>
      <c r="I68" s="31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1">
        <v>0</v>
      </c>
      <c r="P68" s="13">
        <v>4575371.04</v>
      </c>
      <c r="Q68" s="16">
        <v>1890753</v>
      </c>
      <c r="R68" s="13">
        <v>0</v>
      </c>
      <c r="S68" s="16">
        <v>39085</v>
      </c>
      <c r="T68" s="20">
        <v>0</v>
      </c>
      <c r="U68" s="41">
        <f t="shared" si="3"/>
        <v>6505209.04</v>
      </c>
      <c r="V68" s="13">
        <f t="shared" si="4"/>
        <v>0</v>
      </c>
      <c r="W68" s="13">
        <f t="shared" si="5"/>
        <v>5293.44</v>
      </c>
      <c r="X68" s="10">
        <v>0.55600000000000005</v>
      </c>
      <c r="Y68" s="1">
        <v>1</v>
      </c>
      <c r="Z68" s="10">
        <v>0.01</v>
      </c>
      <c r="AA68" s="36">
        <f t="shared" si="6"/>
        <v>0</v>
      </c>
      <c r="AB68" s="13">
        <f t="shared" si="7"/>
        <v>0</v>
      </c>
      <c r="AC68" s="13">
        <f t="shared" si="8"/>
        <v>2646.72</v>
      </c>
      <c r="AD68" s="13">
        <f t="shared" si="9"/>
        <v>0</v>
      </c>
      <c r="AE68" s="13">
        <f t="shared" si="10"/>
        <v>24.09</v>
      </c>
      <c r="AF68" s="13">
        <f t="shared" si="11"/>
        <v>0</v>
      </c>
      <c r="AG68" s="93">
        <f t="shared" si="0"/>
        <v>1335.405</v>
      </c>
      <c r="AH68" s="94">
        <f t="shared" si="1"/>
        <v>1335.405</v>
      </c>
      <c r="AI68" s="95">
        <f t="shared" si="2"/>
        <v>2670.81</v>
      </c>
    </row>
    <row r="69" spans="1:35" x14ac:dyDescent="0.25">
      <c r="A69">
        <v>47613</v>
      </c>
      <c r="B69" t="s">
        <v>96</v>
      </c>
      <c r="C69" t="s">
        <v>97</v>
      </c>
      <c r="D69" s="30">
        <v>0</v>
      </c>
      <c r="E69" s="13">
        <v>0</v>
      </c>
      <c r="F69" s="13">
        <v>1393.41</v>
      </c>
      <c r="G69" s="13">
        <v>207.35</v>
      </c>
      <c r="H69" s="13">
        <v>0</v>
      </c>
      <c r="I69" s="31">
        <v>0</v>
      </c>
      <c r="J69" s="13">
        <v>0</v>
      </c>
      <c r="K69" s="13">
        <v>0</v>
      </c>
      <c r="L69" s="13">
        <v>0</v>
      </c>
      <c r="M69" s="13">
        <v>322.52</v>
      </c>
      <c r="N69" s="13">
        <v>0</v>
      </c>
      <c r="O69" s="31">
        <v>0</v>
      </c>
      <c r="P69" s="13">
        <v>4612059.84</v>
      </c>
      <c r="Q69" s="16">
        <v>1756914</v>
      </c>
      <c r="R69" s="13">
        <v>0</v>
      </c>
      <c r="S69" s="16">
        <v>35671</v>
      </c>
      <c r="T69" s="20">
        <v>0</v>
      </c>
      <c r="U69" s="41">
        <f t="shared" si="3"/>
        <v>6404644.8399999999</v>
      </c>
      <c r="V69" s="13">
        <f t="shared" si="4"/>
        <v>0</v>
      </c>
      <c r="W69" s="13">
        <f t="shared" si="5"/>
        <v>1923.28</v>
      </c>
      <c r="X69" s="10">
        <v>0.78500000000000003</v>
      </c>
      <c r="Y69" s="1">
        <v>2</v>
      </c>
      <c r="Z69" s="10">
        <v>1.2500000000000001E-2</v>
      </c>
      <c r="AA69" s="36">
        <f t="shared" si="6"/>
        <v>0</v>
      </c>
      <c r="AB69" s="13">
        <f t="shared" si="7"/>
        <v>0</v>
      </c>
      <c r="AC69" s="13">
        <f t="shared" si="8"/>
        <v>961.64</v>
      </c>
      <c r="AD69" s="13">
        <f t="shared" si="9"/>
        <v>0</v>
      </c>
      <c r="AE69" s="13">
        <f t="shared" si="10"/>
        <v>0</v>
      </c>
      <c r="AF69" s="13">
        <f t="shared" si="11"/>
        <v>0</v>
      </c>
      <c r="AG69" s="93">
        <f t="shared" si="0"/>
        <v>480.82</v>
      </c>
      <c r="AH69" s="94">
        <f t="shared" si="1"/>
        <v>480.82</v>
      </c>
      <c r="AI69" s="95">
        <f t="shared" si="2"/>
        <v>961.64</v>
      </c>
    </row>
    <row r="70" spans="1:35" x14ac:dyDescent="0.25">
      <c r="A70">
        <v>50112</v>
      </c>
      <c r="B70" t="s">
        <v>98</v>
      </c>
      <c r="C70" t="s">
        <v>87</v>
      </c>
      <c r="D70" s="30">
        <v>0</v>
      </c>
      <c r="E70" s="13">
        <v>0</v>
      </c>
      <c r="F70" s="13">
        <v>1761.85</v>
      </c>
      <c r="G70" s="13">
        <v>352.37</v>
      </c>
      <c r="H70" s="13">
        <v>0</v>
      </c>
      <c r="I70" s="31">
        <v>0</v>
      </c>
      <c r="J70" s="13">
        <v>0</v>
      </c>
      <c r="K70" s="13">
        <v>0</v>
      </c>
      <c r="L70" s="13">
        <v>1056.22</v>
      </c>
      <c r="M70" s="13">
        <v>0</v>
      </c>
      <c r="N70" s="13">
        <v>0</v>
      </c>
      <c r="O70" s="31">
        <v>0</v>
      </c>
      <c r="P70" s="13">
        <v>3758284.58</v>
      </c>
      <c r="Q70" s="16">
        <v>2708393</v>
      </c>
      <c r="R70" s="13">
        <v>0</v>
      </c>
      <c r="S70" s="16">
        <v>34792</v>
      </c>
      <c r="T70" s="20">
        <v>0</v>
      </c>
      <c r="U70" s="41">
        <f t="shared" si="3"/>
        <v>6501469.5800000001</v>
      </c>
      <c r="V70" s="13">
        <f t="shared" si="4"/>
        <v>0</v>
      </c>
      <c r="W70" s="13">
        <f t="shared" si="5"/>
        <v>3170.4399999999996</v>
      </c>
      <c r="X70" s="10">
        <v>0.84199999999999997</v>
      </c>
      <c r="Y70" s="1">
        <v>2</v>
      </c>
      <c r="Z70" s="10">
        <v>1.2500000000000001E-2</v>
      </c>
      <c r="AA70" s="36">
        <f t="shared" si="6"/>
        <v>0</v>
      </c>
      <c r="AB70" s="13">
        <f t="shared" si="7"/>
        <v>0</v>
      </c>
      <c r="AC70" s="13">
        <f t="shared" si="8"/>
        <v>1585.2199999999998</v>
      </c>
      <c r="AD70" s="13">
        <f t="shared" si="9"/>
        <v>0</v>
      </c>
      <c r="AE70" s="13">
        <f t="shared" si="10"/>
        <v>0</v>
      </c>
      <c r="AF70" s="13">
        <f t="shared" si="11"/>
        <v>0</v>
      </c>
      <c r="AG70" s="93">
        <f t="shared" si="0"/>
        <v>792.6099999999999</v>
      </c>
      <c r="AH70" s="94">
        <f t="shared" si="1"/>
        <v>792.6099999999999</v>
      </c>
      <c r="AI70" s="95">
        <f t="shared" si="2"/>
        <v>1585.2199999999998</v>
      </c>
    </row>
    <row r="71" spans="1:35" x14ac:dyDescent="0.25">
      <c r="A71">
        <v>50120</v>
      </c>
      <c r="B71" t="s">
        <v>99</v>
      </c>
      <c r="C71" t="s">
        <v>87</v>
      </c>
      <c r="D71" s="30">
        <v>156302.26</v>
      </c>
      <c r="E71" s="13">
        <v>0</v>
      </c>
      <c r="F71" s="13">
        <v>0</v>
      </c>
      <c r="G71" s="13">
        <v>0</v>
      </c>
      <c r="H71" s="13">
        <v>0</v>
      </c>
      <c r="I71" s="31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31">
        <v>0</v>
      </c>
      <c r="P71" s="13">
        <v>5264469.6399999997</v>
      </c>
      <c r="Q71" s="16">
        <v>3697667</v>
      </c>
      <c r="R71" s="13">
        <v>0</v>
      </c>
      <c r="S71" s="16">
        <v>54727</v>
      </c>
      <c r="T71" s="20">
        <v>0</v>
      </c>
      <c r="U71" s="41">
        <f t="shared" si="3"/>
        <v>9173165.8999999985</v>
      </c>
      <c r="V71" s="13">
        <f t="shared" si="4"/>
        <v>156302.26</v>
      </c>
      <c r="W71" s="13">
        <f t="shared" si="5"/>
        <v>0</v>
      </c>
      <c r="X71" s="10">
        <v>0.751</v>
      </c>
      <c r="Y71" s="1">
        <v>2</v>
      </c>
      <c r="Z71" s="10">
        <v>1.2500000000000001E-2</v>
      </c>
      <c r="AA71" s="36">
        <f t="shared" si="6"/>
        <v>1.7039074808403939E-2</v>
      </c>
      <c r="AB71" s="13">
        <f t="shared" si="7"/>
        <v>41637.686250000028</v>
      </c>
      <c r="AC71" s="13">
        <f t="shared" si="8"/>
        <v>0</v>
      </c>
      <c r="AD71" s="13">
        <f t="shared" si="9"/>
        <v>0</v>
      </c>
      <c r="AE71" s="13">
        <f t="shared" si="10"/>
        <v>0</v>
      </c>
      <c r="AF71" s="13">
        <f t="shared" si="11"/>
        <v>0</v>
      </c>
      <c r="AG71" s="93">
        <f t="shared" si="0"/>
        <v>20818.843125000014</v>
      </c>
      <c r="AH71" s="94">
        <f t="shared" si="1"/>
        <v>20818.843125000014</v>
      </c>
      <c r="AI71" s="95">
        <f t="shared" si="2"/>
        <v>41637.686250000028</v>
      </c>
    </row>
    <row r="72" spans="1:35" x14ac:dyDescent="0.25">
      <c r="A72">
        <v>43653</v>
      </c>
      <c r="B72" t="s">
        <v>100</v>
      </c>
      <c r="C72" t="s">
        <v>51</v>
      </c>
      <c r="D72" s="30">
        <v>1417689.78</v>
      </c>
      <c r="E72" s="13">
        <v>202863.23</v>
      </c>
      <c r="F72" s="13">
        <v>31054.44</v>
      </c>
      <c r="G72" s="13">
        <v>0</v>
      </c>
      <c r="H72" s="13">
        <v>0.02</v>
      </c>
      <c r="I72" s="31">
        <v>0</v>
      </c>
      <c r="J72" s="13">
        <v>0</v>
      </c>
      <c r="K72" s="13">
        <v>10464.6</v>
      </c>
      <c r="L72" s="13">
        <v>7228.58</v>
      </c>
      <c r="M72" s="13">
        <v>0</v>
      </c>
      <c r="N72" s="13">
        <v>0</v>
      </c>
      <c r="O72" s="31">
        <v>0</v>
      </c>
      <c r="P72" s="13">
        <v>782953.22</v>
      </c>
      <c r="Q72" s="16">
        <v>13731095</v>
      </c>
      <c r="R72" s="13">
        <v>0</v>
      </c>
      <c r="S72" s="16">
        <v>69474</v>
      </c>
      <c r="T72" s="20">
        <v>0</v>
      </c>
      <c r="U72" s="41">
        <f t="shared" si="3"/>
        <v>16214539.83</v>
      </c>
      <c r="V72" s="13">
        <f t="shared" si="4"/>
        <v>1417689.78</v>
      </c>
      <c r="W72" s="13">
        <f t="shared" si="5"/>
        <v>38283.019999999997</v>
      </c>
      <c r="X72" s="10">
        <v>1.4670000000000001</v>
      </c>
      <c r="Y72" s="1">
        <v>5</v>
      </c>
      <c r="Z72" s="10">
        <v>0.02</v>
      </c>
      <c r="AA72" s="36">
        <f t="shared" si="6"/>
        <v>8.7433241699342135E-2</v>
      </c>
      <c r="AB72" s="13">
        <f t="shared" si="7"/>
        <v>1093398.9834</v>
      </c>
      <c r="AC72" s="13">
        <f t="shared" si="8"/>
        <v>19141.509999999998</v>
      </c>
      <c r="AD72" s="13">
        <f t="shared" si="9"/>
        <v>213327.83000000002</v>
      </c>
      <c r="AE72" s="13">
        <f t="shared" si="10"/>
        <v>0.02</v>
      </c>
      <c r="AF72" s="13">
        <f t="shared" si="11"/>
        <v>0</v>
      </c>
      <c r="AG72" s="93">
        <f t="shared" si="0"/>
        <v>662934.17170000006</v>
      </c>
      <c r="AH72" s="94">
        <f t="shared" si="1"/>
        <v>662934.17170000006</v>
      </c>
      <c r="AI72" s="95">
        <f t="shared" si="2"/>
        <v>1325868.3434000001</v>
      </c>
    </row>
    <row r="73" spans="1:35" x14ac:dyDescent="0.25">
      <c r="A73">
        <v>48678</v>
      </c>
      <c r="B73" t="s">
        <v>101</v>
      </c>
      <c r="C73" t="s">
        <v>102</v>
      </c>
      <c r="D73" s="30">
        <v>282175.52</v>
      </c>
      <c r="E73" s="13">
        <v>1255.22</v>
      </c>
      <c r="F73" s="13">
        <v>5348.58</v>
      </c>
      <c r="G73" s="13">
        <v>0</v>
      </c>
      <c r="H73" s="13">
        <v>32392.61</v>
      </c>
      <c r="I73" s="31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31">
        <v>0</v>
      </c>
      <c r="P73" s="13">
        <v>5436243.3399999999</v>
      </c>
      <c r="Q73" s="16">
        <v>6936122</v>
      </c>
      <c r="R73" s="13">
        <v>0</v>
      </c>
      <c r="S73" s="16">
        <v>74676</v>
      </c>
      <c r="T73" s="20">
        <v>0</v>
      </c>
      <c r="U73" s="41">
        <f t="shared" si="3"/>
        <v>12730472.08</v>
      </c>
      <c r="V73" s="13">
        <f t="shared" si="4"/>
        <v>282175.52</v>
      </c>
      <c r="W73" s="13">
        <f t="shared" si="5"/>
        <v>5348.58</v>
      </c>
      <c r="X73" s="10">
        <v>0.92200000000000004</v>
      </c>
      <c r="Y73" s="1">
        <v>3</v>
      </c>
      <c r="Z73" s="10">
        <v>1.4999999999999999E-2</v>
      </c>
      <c r="AA73" s="36">
        <f t="shared" si="6"/>
        <v>2.2165361836290993E-2</v>
      </c>
      <c r="AB73" s="13">
        <f t="shared" si="7"/>
        <v>91218.438800000033</v>
      </c>
      <c r="AC73" s="13">
        <f t="shared" si="8"/>
        <v>2674.29</v>
      </c>
      <c r="AD73" s="13">
        <f t="shared" si="9"/>
        <v>1255.22</v>
      </c>
      <c r="AE73" s="13">
        <f t="shared" si="10"/>
        <v>32392.61</v>
      </c>
      <c r="AF73" s="13">
        <f t="shared" si="11"/>
        <v>0</v>
      </c>
      <c r="AG73" s="93">
        <f t="shared" si="0"/>
        <v>63770.279400000014</v>
      </c>
      <c r="AH73" s="94">
        <f t="shared" si="1"/>
        <v>63770.279400000014</v>
      </c>
      <c r="AI73" s="95">
        <f t="shared" si="2"/>
        <v>127540.55880000003</v>
      </c>
    </row>
    <row r="74" spans="1:35" x14ac:dyDescent="0.25">
      <c r="A74">
        <v>46177</v>
      </c>
      <c r="B74" t="s">
        <v>103</v>
      </c>
      <c r="C74" t="s">
        <v>104</v>
      </c>
      <c r="D74" s="30">
        <v>0</v>
      </c>
      <c r="E74" s="13">
        <v>31844.79</v>
      </c>
      <c r="F74" s="13">
        <v>3612.46</v>
      </c>
      <c r="G74" s="13">
        <v>0</v>
      </c>
      <c r="H74" s="13">
        <v>0</v>
      </c>
      <c r="I74" s="31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1">
        <v>0</v>
      </c>
      <c r="P74" s="13">
        <v>2632891.41</v>
      </c>
      <c r="Q74" s="16">
        <v>3809781</v>
      </c>
      <c r="R74" s="13">
        <v>0</v>
      </c>
      <c r="S74" s="16">
        <v>34975</v>
      </c>
      <c r="T74" s="20">
        <v>0</v>
      </c>
      <c r="U74" s="41">
        <f t="shared" si="3"/>
        <v>6509492.2000000002</v>
      </c>
      <c r="V74" s="13">
        <f t="shared" si="4"/>
        <v>0</v>
      </c>
      <c r="W74" s="13">
        <f t="shared" si="5"/>
        <v>3612.46</v>
      </c>
      <c r="X74" s="10">
        <v>1.1499999999999999</v>
      </c>
      <c r="Y74" s="1">
        <v>4</v>
      </c>
      <c r="Z74" s="10">
        <v>1.7500000000000002E-2</v>
      </c>
      <c r="AA74" s="36">
        <f t="shared" si="6"/>
        <v>0</v>
      </c>
      <c r="AB74" s="13">
        <f t="shared" si="7"/>
        <v>0</v>
      </c>
      <c r="AC74" s="13">
        <f t="shared" si="8"/>
        <v>1806.23</v>
      </c>
      <c r="AD74" s="13">
        <f t="shared" si="9"/>
        <v>31844.79</v>
      </c>
      <c r="AE74" s="13">
        <f t="shared" si="10"/>
        <v>0</v>
      </c>
      <c r="AF74" s="13">
        <f t="shared" si="11"/>
        <v>0</v>
      </c>
      <c r="AG74" s="93">
        <f t="shared" si="0"/>
        <v>16825.510000000002</v>
      </c>
      <c r="AH74" s="94">
        <f t="shared" si="1"/>
        <v>16825.510000000002</v>
      </c>
      <c r="AI74" s="95">
        <f t="shared" si="2"/>
        <v>33651.020000000004</v>
      </c>
    </row>
    <row r="75" spans="1:35" x14ac:dyDescent="0.25">
      <c r="A75">
        <v>43661</v>
      </c>
      <c r="B75" t="s">
        <v>105</v>
      </c>
      <c r="C75" t="s">
        <v>80</v>
      </c>
      <c r="D75" s="30">
        <v>0</v>
      </c>
      <c r="E75" s="13">
        <v>145859.32999999999</v>
      </c>
      <c r="F75" s="13">
        <v>25503.599999999999</v>
      </c>
      <c r="G75" s="13">
        <v>0</v>
      </c>
      <c r="H75" s="13">
        <v>15707.92</v>
      </c>
      <c r="I75" s="31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31">
        <v>0</v>
      </c>
      <c r="P75" s="13">
        <v>24432496.309999999</v>
      </c>
      <c r="Q75" s="16">
        <v>39066734</v>
      </c>
      <c r="R75" s="13">
        <v>0</v>
      </c>
      <c r="S75" s="16">
        <v>376069</v>
      </c>
      <c r="T75" s="20">
        <v>0</v>
      </c>
      <c r="U75" s="41">
        <f t="shared" si="3"/>
        <v>64021158.640000001</v>
      </c>
      <c r="V75" s="13">
        <f t="shared" si="4"/>
        <v>0</v>
      </c>
      <c r="W75" s="13">
        <f t="shared" si="5"/>
        <v>25503.599999999999</v>
      </c>
      <c r="X75" s="10">
        <v>0.94399999999999995</v>
      </c>
      <c r="Y75" s="1">
        <v>3</v>
      </c>
      <c r="Z75" s="10">
        <v>1.4999999999999999E-2</v>
      </c>
      <c r="AA75" s="36">
        <f t="shared" si="6"/>
        <v>0</v>
      </c>
      <c r="AB75" s="13">
        <f t="shared" si="7"/>
        <v>0</v>
      </c>
      <c r="AC75" s="13">
        <f t="shared" si="8"/>
        <v>12751.8</v>
      </c>
      <c r="AD75" s="13">
        <f t="shared" si="9"/>
        <v>145859.32999999999</v>
      </c>
      <c r="AE75" s="13">
        <f t="shared" si="10"/>
        <v>15707.92</v>
      </c>
      <c r="AF75" s="13">
        <f t="shared" si="11"/>
        <v>0</v>
      </c>
      <c r="AG75" s="93">
        <f t="shared" ref="AG75:AG138" si="12">(AB75+AC75+AD75+AE75+AF75)/2</f>
        <v>87159.524999999994</v>
      </c>
      <c r="AH75" s="94">
        <f t="shared" ref="AH75:AH138" si="13">(AB75+AC75+AD75+AE75+AF75)/2</f>
        <v>87159.524999999994</v>
      </c>
      <c r="AI75" s="95">
        <f t="shared" ref="AI75:AI138" si="14">AG75+AH75</f>
        <v>174319.05</v>
      </c>
    </row>
    <row r="76" spans="1:35" x14ac:dyDescent="0.25">
      <c r="A76">
        <v>43679</v>
      </c>
      <c r="B76" t="s">
        <v>106</v>
      </c>
      <c r="C76" t="s">
        <v>107</v>
      </c>
      <c r="D76" s="30">
        <v>1233801.26</v>
      </c>
      <c r="E76" s="13">
        <v>221268.41</v>
      </c>
      <c r="F76" s="13">
        <v>105758.76</v>
      </c>
      <c r="G76" s="13">
        <v>0</v>
      </c>
      <c r="H76" s="13">
        <v>0.02</v>
      </c>
      <c r="I76" s="31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1">
        <v>0</v>
      </c>
      <c r="P76" s="13">
        <v>6104342.4400000004</v>
      </c>
      <c r="Q76" s="16">
        <v>7465772</v>
      </c>
      <c r="R76" s="13">
        <v>2838591.59</v>
      </c>
      <c r="S76" s="16">
        <v>100563</v>
      </c>
      <c r="T76" s="20">
        <v>0</v>
      </c>
      <c r="U76" s="41">
        <f t="shared" ref="U76:U139" si="15">D76+E76+J76+K76+P76+Q76+R76+S76+T76</f>
        <v>17964338.699999999</v>
      </c>
      <c r="V76" s="13">
        <f t="shared" ref="V76:V139" si="16">D76+J76</f>
        <v>1233801.26</v>
      </c>
      <c r="W76" s="13">
        <f t="shared" ref="W76:W139" si="17">F76+G76+L76+M76</f>
        <v>105758.76</v>
      </c>
      <c r="X76" s="10">
        <v>0.89200000000000002</v>
      </c>
      <c r="Y76" s="1">
        <v>2</v>
      </c>
      <c r="Z76" s="10">
        <v>1.2500000000000001E-2</v>
      </c>
      <c r="AA76" s="36">
        <f t="shared" ref="AA76:AA139" si="18">V76/U76</f>
        <v>6.8680583271345255E-2</v>
      </c>
      <c r="AB76" s="13">
        <f t="shared" ref="AB76:AB139" si="19">IF(AA76&lt;=Z76,0,V76-(U76*Z76))</f>
        <v>1009247.02625</v>
      </c>
      <c r="AC76" s="13">
        <f t="shared" ref="AC76:AC139" si="20">W76*0.5</f>
        <v>52879.38</v>
      </c>
      <c r="AD76" s="13">
        <f t="shared" ref="AD76:AD139" si="21">E76+K76</f>
        <v>221268.41</v>
      </c>
      <c r="AE76" s="13">
        <f t="shared" ref="AE76:AE139" si="22">H76+N76</f>
        <v>0.02</v>
      </c>
      <c r="AF76" s="13">
        <f t="shared" ref="AF76:AF139" si="23">I76+O76</f>
        <v>0</v>
      </c>
      <c r="AG76" s="93">
        <f t="shared" si="12"/>
        <v>641697.41812499997</v>
      </c>
      <c r="AH76" s="94">
        <f t="shared" si="13"/>
        <v>641697.41812499997</v>
      </c>
      <c r="AI76" s="95">
        <f t="shared" si="14"/>
        <v>1283394.8362499999</v>
      </c>
    </row>
    <row r="77" spans="1:35" x14ac:dyDescent="0.25">
      <c r="A77">
        <v>46508</v>
      </c>
      <c r="B77" t="s">
        <v>108</v>
      </c>
      <c r="C77" t="s">
        <v>109</v>
      </c>
      <c r="D77" s="30">
        <v>0</v>
      </c>
      <c r="E77" s="13">
        <v>0</v>
      </c>
      <c r="F77" s="13">
        <v>0</v>
      </c>
      <c r="G77" s="13">
        <v>0</v>
      </c>
      <c r="H77" s="13">
        <v>0</v>
      </c>
      <c r="I77" s="31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31">
        <v>0</v>
      </c>
      <c r="P77" s="13">
        <v>4113507.8</v>
      </c>
      <c r="Q77" s="16">
        <v>2413703</v>
      </c>
      <c r="R77" s="13">
        <v>1645365.69</v>
      </c>
      <c r="S77" s="16">
        <v>36774</v>
      </c>
      <c r="T77" s="20">
        <v>0</v>
      </c>
      <c r="U77" s="41">
        <f t="shared" si="15"/>
        <v>8209350.4900000002</v>
      </c>
      <c r="V77" s="13">
        <f t="shared" si="16"/>
        <v>0</v>
      </c>
      <c r="W77" s="13">
        <f t="shared" si="17"/>
        <v>0</v>
      </c>
      <c r="X77" s="10">
        <v>0.97899999999999998</v>
      </c>
      <c r="Y77" s="1">
        <v>3</v>
      </c>
      <c r="Z77" s="10">
        <v>1.4999999999999999E-2</v>
      </c>
      <c r="AA77" s="36">
        <f t="shared" si="18"/>
        <v>0</v>
      </c>
      <c r="AB77" s="13">
        <f t="shared" si="19"/>
        <v>0</v>
      </c>
      <c r="AC77" s="13">
        <f t="shared" si="20"/>
        <v>0</v>
      </c>
      <c r="AD77" s="13">
        <f t="shared" si="21"/>
        <v>0</v>
      </c>
      <c r="AE77" s="13">
        <f t="shared" si="22"/>
        <v>0</v>
      </c>
      <c r="AF77" s="13">
        <f t="shared" si="23"/>
        <v>0</v>
      </c>
      <c r="AG77" s="93">
        <f t="shared" si="12"/>
        <v>0</v>
      </c>
      <c r="AH77" s="94">
        <f t="shared" si="13"/>
        <v>0</v>
      </c>
      <c r="AI77" s="95">
        <f t="shared" si="14"/>
        <v>0</v>
      </c>
    </row>
    <row r="78" spans="1:35" x14ac:dyDescent="0.25">
      <c r="A78">
        <v>45856</v>
      </c>
      <c r="B78" t="s">
        <v>110</v>
      </c>
      <c r="C78" t="s">
        <v>34</v>
      </c>
      <c r="D78" s="30">
        <v>2697004.4</v>
      </c>
      <c r="E78" s="13">
        <v>0</v>
      </c>
      <c r="F78" s="13">
        <v>76349.42</v>
      </c>
      <c r="G78" s="13">
        <v>0</v>
      </c>
      <c r="H78" s="13">
        <v>0</v>
      </c>
      <c r="I78" s="31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31">
        <v>0</v>
      </c>
      <c r="P78" s="13">
        <v>6183150.4299999997</v>
      </c>
      <c r="Q78" s="16">
        <v>6342293</v>
      </c>
      <c r="R78" s="13">
        <v>0</v>
      </c>
      <c r="S78" s="16">
        <v>91311</v>
      </c>
      <c r="T78" s="20">
        <v>0</v>
      </c>
      <c r="U78" s="41">
        <f t="shared" si="15"/>
        <v>15313758.83</v>
      </c>
      <c r="V78" s="13">
        <f t="shared" si="16"/>
        <v>2697004.4</v>
      </c>
      <c r="W78" s="13">
        <f t="shared" si="17"/>
        <v>76349.42</v>
      </c>
      <c r="X78" s="10">
        <v>0.95399999999999996</v>
      </c>
      <c r="Y78" s="1">
        <v>3</v>
      </c>
      <c r="Z78" s="10">
        <v>1.4999999999999999E-2</v>
      </c>
      <c r="AA78" s="36">
        <f t="shared" si="18"/>
        <v>0.17611642118305451</v>
      </c>
      <c r="AB78" s="13">
        <f t="shared" si="19"/>
        <v>2467298.01755</v>
      </c>
      <c r="AC78" s="13">
        <f t="shared" si="20"/>
        <v>38174.71</v>
      </c>
      <c r="AD78" s="13">
        <f t="shared" si="21"/>
        <v>0</v>
      </c>
      <c r="AE78" s="13">
        <f t="shared" si="22"/>
        <v>0</v>
      </c>
      <c r="AF78" s="13">
        <f t="shared" si="23"/>
        <v>0</v>
      </c>
      <c r="AG78" s="93">
        <f t="shared" si="12"/>
        <v>1252736.363775</v>
      </c>
      <c r="AH78" s="94">
        <f t="shared" si="13"/>
        <v>1252736.363775</v>
      </c>
      <c r="AI78" s="95">
        <f t="shared" si="14"/>
        <v>2505472.72755</v>
      </c>
    </row>
    <row r="79" spans="1:35" x14ac:dyDescent="0.25">
      <c r="A79">
        <v>47787</v>
      </c>
      <c r="B79" t="s">
        <v>110</v>
      </c>
      <c r="C79" t="s">
        <v>111</v>
      </c>
      <c r="D79" s="30">
        <v>0</v>
      </c>
      <c r="E79" s="13">
        <v>0</v>
      </c>
      <c r="F79" s="13">
        <v>0</v>
      </c>
      <c r="G79" s="13">
        <v>0</v>
      </c>
      <c r="H79" s="13">
        <v>0</v>
      </c>
      <c r="I79" s="31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31">
        <v>0</v>
      </c>
      <c r="P79" s="13">
        <v>9341564.0999999996</v>
      </c>
      <c r="Q79" s="16">
        <v>8468061</v>
      </c>
      <c r="R79" s="13">
        <v>0</v>
      </c>
      <c r="S79" s="16">
        <v>94301</v>
      </c>
      <c r="T79" s="20">
        <v>0</v>
      </c>
      <c r="U79" s="41">
        <f t="shared" si="15"/>
        <v>17903926.100000001</v>
      </c>
      <c r="V79" s="13">
        <f t="shared" si="16"/>
        <v>0</v>
      </c>
      <c r="W79" s="13">
        <f t="shared" si="17"/>
        <v>0</v>
      </c>
      <c r="X79" s="10">
        <v>1.2330000000000001</v>
      </c>
      <c r="Y79" s="1">
        <v>4</v>
      </c>
      <c r="Z79" s="10">
        <v>1.7500000000000002E-2</v>
      </c>
      <c r="AA79" s="36">
        <f t="shared" si="18"/>
        <v>0</v>
      </c>
      <c r="AB79" s="13">
        <f t="shared" si="19"/>
        <v>0</v>
      </c>
      <c r="AC79" s="13">
        <f t="shared" si="20"/>
        <v>0</v>
      </c>
      <c r="AD79" s="13">
        <f t="shared" si="21"/>
        <v>0</v>
      </c>
      <c r="AE79" s="13">
        <f t="shared" si="22"/>
        <v>0</v>
      </c>
      <c r="AF79" s="13">
        <f t="shared" si="23"/>
        <v>0</v>
      </c>
      <c r="AG79" s="93">
        <f t="shared" si="12"/>
        <v>0</v>
      </c>
      <c r="AH79" s="94">
        <f t="shared" si="13"/>
        <v>0</v>
      </c>
      <c r="AI79" s="95">
        <f t="shared" si="14"/>
        <v>0</v>
      </c>
    </row>
    <row r="80" spans="1:35" x14ac:dyDescent="0.25">
      <c r="A80">
        <v>48470</v>
      </c>
      <c r="B80" t="s">
        <v>110</v>
      </c>
      <c r="C80" t="s">
        <v>80</v>
      </c>
      <c r="D80" s="30">
        <v>2442033.14</v>
      </c>
      <c r="E80" s="13">
        <v>0</v>
      </c>
      <c r="F80" s="13">
        <v>28189.56</v>
      </c>
      <c r="G80" s="13">
        <v>0</v>
      </c>
      <c r="H80" s="13">
        <v>98045.49</v>
      </c>
      <c r="I80" s="31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1">
        <v>0</v>
      </c>
      <c r="P80" s="13">
        <v>4693805.45</v>
      </c>
      <c r="Q80" s="16">
        <v>13348712</v>
      </c>
      <c r="R80" s="13">
        <v>0</v>
      </c>
      <c r="S80" s="16">
        <v>116637</v>
      </c>
      <c r="T80" s="20">
        <v>0</v>
      </c>
      <c r="U80" s="41">
        <f t="shared" si="15"/>
        <v>20601187.59</v>
      </c>
      <c r="V80" s="13">
        <f t="shared" si="16"/>
        <v>2442033.14</v>
      </c>
      <c r="W80" s="13">
        <f t="shared" si="17"/>
        <v>28189.56</v>
      </c>
      <c r="X80" s="10">
        <v>1.4319999999999999</v>
      </c>
      <c r="Y80" s="1">
        <v>5</v>
      </c>
      <c r="Z80" s="10">
        <v>0.02</v>
      </c>
      <c r="AA80" s="36">
        <f t="shared" si="18"/>
        <v>0.11853846431578463</v>
      </c>
      <c r="AB80" s="13">
        <f t="shared" si="19"/>
        <v>2030009.3882000002</v>
      </c>
      <c r="AC80" s="13">
        <f t="shared" si="20"/>
        <v>14094.78</v>
      </c>
      <c r="AD80" s="13">
        <f t="shared" si="21"/>
        <v>0</v>
      </c>
      <c r="AE80" s="13">
        <f t="shared" si="22"/>
        <v>98045.49</v>
      </c>
      <c r="AF80" s="13">
        <f t="shared" si="23"/>
        <v>0</v>
      </c>
      <c r="AG80" s="93">
        <f t="shared" si="12"/>
        <v>1071074.8291000002</v>
      </c>
      <c r="AH80" s="94">
        <f t="shared" si="13"/>
        <v>1071074.8291000002</v>
      </c>
      <c r="AI80" s="95">
        <f t="shared" si="14"/>
        <v>2142149.6582000004</v>
      </c>
    </row>
    <row r="81" spans="1:35" x14ac:dyDescent="0.25">
      <c r="A81">
        <v>46755</v>
      </c>
      <c r="B81" t="s">
        <v>112</v>
      </c>
      <c r="C81" t="s">
        <v>78</v>
      </c>
      <c r="D81" s="30">
        <v>0</v>
      </c>
      <c r="E81" s="13">
        <v>0</v>
      </c>
      <c r="F81" s="13">
        <v>14585.68</v>
      </c>
      <c r="G81" s="13">
        <v>0</v>
      </c>
      <c r="H81" s="13">
        <v>0</v>
      </c>
      <c r="I81" s="31">
        <v>0</v>
      </c>
      <c r="J81" s="13">
        <v>0</v>
      </c>
      <c r="K81" s="13">
        <v>0</v>
      </c>
      <c r="L81" s="13">
        <v>1371.4</v>
      </c>
      <c r="M81" s="13">
        <v>0</v>
      </c>
      <c r="N81" s="13">
        <v>0</v>
      </c>
      <c r="O81" s="31">
        <v>0</v>
      </c>
      <c r="P81" s="13">
        <v>4440178.4400000004</v>
      </c>
      <c r="Q81" s="16">
        <v>11933328</v>
      </c>
      <c r="R81" s="13">
        <v>5716268.2000000002</v>
      </c>
      <c r="S81" s="16">
        <v>111996</v>
      </c>
      <c r="T81" s="20">
        <v>0</v>
      </c>
      <c r="U81" s="41">
        <f t="shared" si="15"/>
        <v>22201770.640000001</v>
      </c>
      <c r="V81" s="13">
        <f t="shared" si="16"/>
        <v>0</v>
      </c>
      <c r="W81" s="13">
        <f t="shared" si="17"/>
        <v>15957.08</v>
      </c>
      <c r="X81" s="10">
        <v>1.81</v>
      </c>
      <c r="Y81" s="1">
        <v>5</v>
      </c>
      <c r="Z81" s="10">
        <v>0.02</v>
      </c>
      <c r="AA81" s="36">
        <f t="shared" si="18"/>
        <v>0</v>
      </c>
      <c r="AB81" s="13">
        <f t="shared" si="19"/>
        <v>0</v>
      </c>
      <c r="AC81" s="13">
        <f t="shared" si="20"/>
        <v>7978.54</v>
      </c>
      <c r="AD81" s="13">
        <f t="shared" si="21"/>
        <v>0</v>
      </c>
      <c r="AE81" s="13">
        <f t="shared" si="22"/>
        <v>0</v>
      </c>
      <c r="AF81" s="13">
        <f t="shared" si="23"/>
        <v>0</v>
      </c>
      <c r="AG81" s="93">
        <f t="shared" si="12"/>
        <v>3989.27</v>
      </c>
      <c r="AH81" s="94">
        <f t="shared" si="13"/>
        <v>3989.27</v>
      </c>
      <c r="AI81" s="95">
        <f t="shared" si="14"/>
        <v>7978.54</v>
      </c>
    </row>
    <row r="82" spans="1:35" x14ac:dyDescent="0.25">
      <c r="A82">
        <v>43687</v>
      </c>
      <c r="B82" t="s">
        <v>113</v>
      </c>
      <c r="C82" t="s">
        <v>109</v>
      </c>
      <c r="D82" s="30">
        <v>0</v>
      </c>
      <c r="E82" s="13">
        <v>152334.04999999999</v>
      </c>
      <c r="F82" s="13">
        <v>0</v>
      </c>
      <c r="G82" s="13">
        <v>0</v>
      </c>
      <c r="H82" s="13">
        <v>0.01</v>
      </c>
      <c r="I82" s="31">
        <v>0</v>
      </c>
      <c r="J82" s="13">
        <v>0</v>
      </c>
      <c r="K82" s="13">
        <v>41.28</v>
      </c>
      <c r="L82" s="13">
        <v>0</v>
      </c>
      <c r="M82" s="13">
        <v>0</v>
      </c>
      <c r="N82" s="13">
        <v>0</v>
      </c>
      <c r="O82" s="31">
        <v>0</v>
      </c>
      <c r="P82" s="13">
        <v>9729787.0700000003</v>
      </c>
      <c r="Q82" s="16">
        <v>4579232</v>
      </c>
      <c r="R82" s="13">
        <v>0</v>
      </c>
      <c r="S82" s="16">
        <v>69583</v>
      </c>
      <c r="T82" s="20">
        <v>0</v>
      </c>
      <c r="U82" s="41">
        <f t="shared" si="15"/>
        <v>14530977.4</v>
      </c>
      <c r="V82" s="13">
        <f t="shared" si="16"/>
        <v>0</v>
      </c>
      <c r="W82" s="13">
        <f t="shared" si="17"/>
        <v>0</v>
      </c>
      <c r="X82" s="10">
        <v>0.38300000000000001</v>
      </c>
      <c r="Y82" s="1">
        <v>1</v>
      </c>
      <c r="Z82" s="10">
        <v>0.01</v>
      </c>
      <c r="AA82" s="36">
        <f t="shared" si="18"/>
        <v>0</v>
      </c>
      <c r="AB82" s="13">
        <f t="shared" si="19"/>
        <v>0</v>
      </c>
      <c r="AC82" s="13">
        <f t="shared" si="20"/>
        <v>0</v>
      </c>
      <c r="AD82" s="13">
        <f t="shared" si="21"/>
        <v>152375.32999999999</v>
      </c>
      <c r="AE82" s="13">
        <f t="shared" si="22"/>
        <v>0.01</v>
      </c>
      <c r="AF82" s="13">
        <f t="shared" si="23"/>
        <v>0</v>
      </c>
      <c r="AG82" s="93">
        <f t="shared" si="12"/>
        <v>76187.67</v>
      </c>
      <c r="AH82" s="94">
        <f t="shared" si="13"/>
        <v>76187.67</v>
      </c>
      <c r="AI82" s="95">
        <f t="shared" si="14"/>
        <v>152375.34</v>
      </c>
    </row>
    <row r="83" spans="1:35" x14ac:dyDescent="0.25">
      <c r="A83">
        <v>45252</v>
      </c>
      <c r="B83" t="s">
        <v>114</v>
      </c>
      <c r="C83" t="s">
        <v>115</v>
      </c>
      <c r="D83" s="30">
        <v>0</v>
      </c>
      <c r="E83" s="13">
        <v>0</v>
      </c>
      <c r="F83" s="13">
        <v>-0.01</v>
      </c>
      <c r="G83" s="13">
        <v>3363.23</v>
      </c>
      <c r="H83" s="13">
        <v>0</v>
      </c>
      <c r="I83" s="31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1">
        <v>0</v>
      </c>
      <c r="P83" s="13">
        <v>4281627.63</v>
      </c>
      <c r="Q83" s="16">
        <v>3759886</v>
      </c>
      <c r="R83" s="13">
        <v>0</v>
      </c>
      <c r="S83" s="16">
        <v>44312</v>
      </c>
      <c r="T83" s="20">
        <v>0</v>
      </c>
      <c r="U83" s="41">
        <f t="shared" si="15"/>
        <v>8085825.6299999999</v>
      </c>
      <c r="V83" s="13">
        <f t="shared" si="16"/>
        <v>0</v>
      </c>
      <c r="W83" s="13">
        <f t="shared" si="17"/>
        <v>3363.22</v>
      </c>
      <c r="X83" s="10">
        <v>0.91500000000000004</v>
      </c>
      <c r="Y83" s="1">
        <v>3</v>
      </c>
      <c r="Z83" s="10">
        <v>1.4999999999999999E-2</v>
      </c>
      <c r="AA83" s="36">
        <f t="shared" si="18"/>
        <v>0</v>
      </c>
      <c r="AB83" s="13">
        <f t="shared" si="19"/>
        <v>0</v>
      </c>
      <c r="AC83" s="13">
        <f t="shared" si="20"/>
        <v>1681.61</v>
      </c>
      <c r="AD83" s="13">
        <f t="shared" si="21"/>
        <v>0</v>
      </c>
      <c r="AE83" s="13">
        <f t="shared" si="22"/>
        <v>0</v>
      </c>
      <c r="AF83" s="13">
        <f t="shared" si="23"/>
        <v>0</v>
      </c>
      <c r="AG83" s="93">
        <f t="shared" si="12"/>
        <v>840.80499999999995</v>
      </c>
      <c r="AH83" s="94">
        <f t="shared" si="13"/>
        <v>840.80499999999995</v>
      </c>
      <c r="AI83" s="95">
        <f t="shared" si="14"/>
        <v>1681.61</v>
      </c>
    </row>
    <row r="84" spans="1:35" x14ac:dyDescent="0.25">
      <c r="A84">
        <v>43695</v>
      </c>
      <c r="B84" t="s">
        <v>116</v>
      </c>
      <c r="C84" t="s">
        <v>117</v>
      </c>
      <c r="D84" s="30">
        <v>0</v>
      </c>
      <c r="E84" s="13">
        <v>117396.47</v>
      </c>
      <c r="F84" s="13">
        <v>-0.01</v>
      </c>
      <c r="G84" s="13">
        <v>6288.01</v>
      </c>
      <c r="H84" s="13">
        <v>63802.43</v>
      </c>
      <c r="I84" s="31">
        <v>0</v>
      </c>
      <c r="J84" s="13">
        <v>0</v>
      </c>
      <c r="K84" s="13">
        <v>13307.92</v>
      </c>
      <c r="L84" s="13">
        <v>0</v>
      </c>
      <c r="M84" s="13">
        <v>475.64</v>
      </c>
      <c r="N84" s="13">
        <v>3567.26</v>
      </c>
      <c r="O84" s="31">
        <v>0</v>
      </c>
      <c r="P84" s="13">
        <v>13503435.67</v>
      </c>
      <c r="Q84" s="16">
        <v>6194032</v>
      </c>
      <c r="R84" s="13">
        <v>0</v>
      </c>
      <c r="S84" s="16">
        <v>110762</v>
      </c>
      <c r="T84" s="20">
        <v>0</v>
      </c>
      <c r="U84" s="41">
        <f t="shared" si="15"/>
        <v>19938934.060000002</v>
      </c>
      <c r="V84" s="13">
        <f t="shared" si="16"/>
        <v>0</v>
      </c>
      <c r="W84" s="13">
        <f t="shared" si="17"/>
        <v>6763.64</v>
      </c>
      <c r="X84" s="10">
        <v>0.56799999999999995</v>
      </c>
      <c r="Y84" s="1">
        <v>1</v>
      </c>
      <c r="Z84" s="10">
        <v>0.01</v>
      </c>
      <c r="AA84" s="36">
        <f t="shared" si="18"/>
        <v>0</v>
      </c>
      <c r="AB84" s="13">
        <f t="shared" si="19"/>
        <v>0</v>
      </c>
      <c r="AC84" s="13">
        <f t="shared" si="20"/>
        <v>3381.82</v>
      </c>
      <c r="AD84" s="13">
        <f t="shared" si="21"/>
        <v>130704.39</v>
      </c>
      <c r="AE84" s="13">
        <f t="shared" si="22"/>
        <v>67369.69</v>
      </c>
      <c r="AF84" s="13">
        <f t="shared" si="23"/>
        <v>0</v>
      </c>
      <c r="AG84" s="93">
        <f t="shared" si="12"/>
        <v>100727.95</v>
      </c>
      <c r="AH84" s="94">
        <f t="shared" si="13"/>
        <v>100727.95</v>
      </c>
      <c r="AI84" s="95">
        <f t="shared" si="14"/>
        <v>201455.9</v>
      </c>
    </row>
    <row r="85" spans="1:35" x14ac:dyDescent="0.25">
      <c r="A85">
        <v>43703</v>
      </c>
      <c r="B85" t="s">
        <v>118</v>
      </c>
      <c r="C85" t="s">
        <v>39</v>
      </c>
      <c r="D85" s="30">
        <v>0</v>
      </c>
      <c r="E85" s="13">
        <v>39441.81</v>
      </c>
      <c r="F85" s="13">
        <v>-0.01</v>
      </c>
      <c r="G85" s="13">
        <v>1114.27</v>
      </c>
      <c r="H85" s="13">
        <v>10769.58</v>
      </c>
      <c r="I85" s="31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31">
        <v>0</v>
      </c>
      <c r="P85" s="13">
        <v>11818866.810000001</v>
      </c>
      <c r="Q85" s="16">
        <v>2507651</v>
      </c>
      <c r="R85" s="13">
        <v>0</v>
      </c>
      <c r="S85" s="16">
        <v>61889</v>
      </c>
      <c r="T85" s="20">
        <v>0</v>
      </c>
      <c r="U85" s="41">
        <f t="shared" si="15"/>
        <v>14427848.620000001</v>
      </c>
      <c r="V85" s="13">
        <f t="shared" si="16"/>
        <v>0</v>
      </c>
      <c r="W85" s="13">
        <f t="shared" si="17"/>
        <v>1114.26</v>
      </c>
      <c r="X85" s="10">
        <v>0.108</v>
      </c>
      <c r="Y85" s="1">
        <v>1</v>
      </c>
      <c r="Z85" s="10">
        <v>0.01</v>
      </c>
      <c r="AA85" s="36">
        <f t="shared" si="18"/>
        <v>0</v>
      </c>
      <c r="AB85" s="13">
        <f t="shared" si="19"/>
        <v>0</v>
      </c>
      <c r="AC85" s="13">
        <f t="shared" si="20"/>
        <v>557.13</v>
      </c>
      <c r="AD85" s="13">
        <f t="shared" si="21"/>
        <v>39441.81</v>
      </c>
      <c r="AE85" s="13">
        <f t="shared" si="22"/>
        <v>10769.58</v>
      </c>
      <c r="AF85" s="13">
        <f t="shared" si="23"/>
        <v>0</v>
      </c>
      <c r="AG85" s="93">
        <f t="shared" si="12"/>
        <v>25384.26</v>
      </c>
      <c r="AH85" s="94">
        <f t="shared" si="13"/>
        <v>25384.26</v>
      </c>
      <c r="AI85" s="95">
        <f t="shared" si="14"/>
        <v>50768.52</v>
      </c>
    </row>
    <row r="86" spans="1:35" x14ac:dyDescent="0.25">
      <c r="A86">
        <v>46946</v>
      </c>
      <c r="B86" t="s">
        <v>119</v>
      </c>
      <c r="C86" t="s">
        <v>76</v>
      </c>
      <c r="D86" s="30">
        <v>0</v>
      </c>
      <c r="E86" s="13">
        <v>0</v>
      </c>
      <c r="F86" s="13">
        <v>0</v>
      </c>
      <c r="G86" s="13">
        <v>0</v>
      </c>
      <c r="H86" s="13">
        <v>0</v>
      </c>
      <c r="I86" s="31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1">
        <v>0</v>
      </c>
      <c r="P86" s="13">
        <v>15419477.109999999</v>
      </c>
      <c r="Q86" s="16">
        <v>17104374</v>
      </c>
      <c r="R86" s="13">
        <v>3947083.29</v>
      </c>
      <c r="S86" s="16">
        <v>186897</v>
      </c>
      <c r="T86" s="20">
        <v>0</v>
      </c>
      <c r="U86" s="41">
        <f t="shared" si="15"/>
        <v>36657831.399999999</v>
      </c>
      <c r="V86" s="13">
        <f t="shared" si="16"/>
        <v>0</v>
      </c>
      <c r="W86" s="13">
        <f t="shared" si="17"/>
        <v>0</v>
      </c>
      <c r="X86" s="10">
        <v>0.80900000000000005</v>
      </c>
      <c r="Y86" s="1">
        <v>2</v>
      </c>
      <c r="Z86" s="10">
        <v>1.2500000000000001E-2</v>
      </c>
      <c r="AA86" s="36">
        <f t="shared" si="18"/>
        <v>0</v>
      </c>
      <c r="AB86" s="13">
        <f t="shared" si="19"/>
        <v>0</v>
      </c>
      <c r="AC86" s="13">
        <f t="shared" si="20"/>
        <v>0</v>
      </c>
      <c r="AD86" s="13">
        <f t="shared" si="21"/>
        <v>0</v>
      </c>
      <c r="AE86" s="13">
        <f t="shared" si="22"/>
        <v>0</v>
      </c>
      <c r="AF86" s="13">
        <f t="shared" si="23"/>
        <v>0</v>
      </c>
      <c r="AG86" s="93">
        <f t="shared" si="12"/>
        <v>0</v>
      </c>
      <c r="AH86" s="94">
        <f t="shared" si="13"/>
        <v>0</v>
      </c>
      <c r="AI86" s="95">
        <f t="shared" si="14"/>
        <v>0</v>
      </c>
    </row>
    <row r="87" spans="1:35" x14ac:dyDescent="0.25">
      <c r="A87">
        <v>48314</v>
      </c>
      <c r="B87" t="s">
        <v>120</v>
      </c>
      <c r="C87" t="s">
        <v>39</v>
      </c>
      <c r="D87" s="30">
        <v>0</v>
      </c>
      <c r="E87" s="13">
        <v>0</v>
      </c>
      <c r="F87" s="13">
        <v>7025.5</v>
      </c>
      <c r="G87" s="13">
        <v>0</v>
      </c>
      <c r="H87" s="13">
        <v>0</v>
      </c>
      <c r="I87" s="31">
        <v>3099.48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31">
        <v>738.54</v>
      </c>
      <c r="P87" s="13">
        <v>6053261.2300000004</v>
      </c>
      <c r="Q87" s="16">
        <v>20378483</v>
      </c>
      <c r="R87" s="13">
        <v>0</v>
      </c>
      <c r="S87" s="16">
        <v>139767</v>
      </c>
      <c r="T87" s="20">
        <v>0</v>
      </c>
      <c r="U87" s="41">
        <f t="shared" si="15"/>
        <v>26571511.23</v>
      </c>
      <c r="V87" s="13">
        <f t="shared" si="16"/>
        <v>0</v>
      </c>
      <c r="W87" s="13">
        <f t="shared" si="17"/>
        <v>7025.5</v>
      </c>
      <c r="X87" s="10">
        <v>1.4239999999999999</v>
      </c>
      <c r="Y87" s="1">
        <v>5</v>
      </c>
      <c r="Z87" s="10">
        <v>0.02</v>
      </c>
      <c r="AA87" s="36">
        <f t="shared" si="18"/>
        <v>0</v>
      </c>
      <c r="AB87" s="13">
        <f t="shared" si="19"/>
        <v>0</v>
      </c>
      <c r="AC87" s="13">
        <f t="shared" si="20"/>
        <v>3512.75</v>
      </c>
      <c r="AD87" s="13">
        <f t="shared" si="21"/>
        <v>0</v>
      </c>
      <c r="AE87" s="13">
        <f t="shared" si="22"/>
        <v>0</v>
      </c>
      <c r="AF87" s="13">
        <f t="shared" si="23"/>
        <v>3838.02</v>
      </c>
      <c r="AG87" s="93">
        <f t="shared" si="12"/>
        <v>3675.3850000000002</v>
      </c>
      <c r="AH87" s="94">
        <f t="shared" si="13"/>
        <v>3675.3850000000002</v>
      </c>
      <c r="AI87" s="95">
        <f t="shared" si="14"/>
        <v>7350.77</v>
      </c>
    </row>
    <row r="88" spans="1:35" x14ac:dyDescent="0.25">
      <c r="A88">
        <v>43711</v>
      </c>
      <c r="B88" t="s">
        <v>121</v>
      </c>
      <c r="C88" t="s">
        <v>12</v>
      </c>
      <c r="D88" s="30">
        <v>2829102.12</v>
      </c>
      <c r="E88" s="13">
        <v>0</v>
      </c>
      <c r="F88" s="13">
        <v>185090.18</v>
      </c>
      <c r="G88" s="13">
        <v>0</v>
      </c>
      <c r="H88" s="13">
        <v>175292.1</v>
      </c>
      <c r="I88" s="31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31">
        <v>0</v>
      </c>
      <c r="P88" s="13">
        <v>79617501.019999996</v>
      </c>
      <c r="Q88" s="16">
        <v>27930967</v>
      </c>
      <c r="R88" s="13">
        <v>0</v>
      </c>
      <c r="S88" s="16">
        <v>458499</v>
      </c>
      <c r="T88" s="20">
        <v>0</v>
      </c>
      <c r="U88" s="41">
        <f t="shared" si="15"/>
        <v>110836069.14</v>
      </c>
      <c r="V88" s="13">
        <f t="shared" si="16"/>
        <v>2829102.12</v>
      </c>
      <c r="W88" s="13">
        <f t="shared" si="17"/>
        <v>185090.18</v>
      </c>
      <c r="X88" s="10">
        <v>8.4000000000000005E-2</v>
      </c>
      <c r="Y88" s="1">
        <v>1</v>
      </c>
      <c r="Z88" s="10">
        <v>0.01</v>
      </c>
      <c r="AA88" s="36">
        <f t="shared" si="18"/>
        <v>2.552510335265035E-2</v>
      </c>
      <c r="AB88" s="13">
        <f t="shared" si="19"/>
        <v>1720741.4286</v>
      </c>
      <c r="AC88" s="13">
        <f t="shared" si="20"/>
        <v>92545.09</v>
      </c>
      <c r="AD88" s="13">
        <f t="shared" si="21"/>
        <v>0</v>
      </c>
      <c r="AE88" s="13">
        <f t="shared" si="22"/>
        <v>175292.1</v>
      </c>
      <c r="AF88" s="13">
        <f t="shared" si="23"/>
        <v>0</v>
      </c>
      <c r="AG88" s="93">
        <f t="shared" si="12"/>
        <v>994289.30930000008</v>
      </c>
      <c r="AH88" s="94">
        <f t="shared" si="13"/>
        <v>994289.30930000008</v>
      </c>
      <c r="AI88" s="95">
        <f t="shared" si="14"/>
        <v>1988578.6186000002</v>
      </c>
    </row>
    <row r="89" spans="1:35" x14ac:dyDescent="0.25">
      <c r="A89">
        <v>49833</v>
      </c>
      <c r="B89" t="s">
        <v>122</v>
      </c>
      <c r="C89" t="s">
        <v>12</v>
      </c>
      <c r="D89" s="30">
        <v>2666514.58</v>
      </c>
      <c r="E89" s="13">
        <v>0</v>
      </c>
      <c r="F89" s="13">
        <v>44621.52</v>
      </c>
      <c r="G89" s="13">
        <v>0</v>
      </c>
      <c r="H89" s="13">
        <v>0</v>
      </c>
      <c r="I89" s="31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31">
        <v>0</v>
      </c>
      <c r="P89" s="13">
        <v>8827985.4399999995</v>
      </c>
      <c r="Q89" s="16">
        <v>9575294</v>
      </c>
      <c r="R89" s="13">
        <v>0</v>
      </c>
      <c r="S89" s="16">
        <v>100849</v>
      </c>
      <c r="T89" s="20">
        <v>0</v>
      </c>
      <c r="U89" s="41">
        <f t="shared" si="15"/>
        <v>21170643.02</v>
      </c>
      <c r="V89" s="13">
        <f t="shared" si="16"/>
        <v>2666514.58</v>
      </c>
      <c r="W89" s="13">
        <f t="shared" si="17"/>
        <v>44621.52</v>
      </c>
      <c r="X89" s="10">
        <v>0.94499999999999995</v>
      </c>
      <c r="Y89" s="1">
        <v>3</v>
      </c>
      <c r="Z89" s="10">
        <v>1.4999999999999999E-2</v>
      </c>
      <c r="AA89" s="36">
        <f t="shared" si="18"/>
        <v>0.12595340526411655</v>
      </c>
      <c r="AB89" s="13">
        <f t="shared" si="19"/>
        <v>2348954.9347000001</v>
      </c>
      <c r="AC89" s="13">
        <f t="shared" si="20"/>
        <v>22310.76</v>
      </c>
      <c r="AD89" s="13">
        <f t="shared" si="21"/>
        <v>0</v>
      </c>
      <c r="AE89" s="13">
        <f t="shared" si="22"/>
        <v>0</v>
      </c>
      <c r="AF89" s="13">
        <f t="shared" si="23"/>
        <v>0</v>
      </c>
      <c r="AG89" s="93">
        <f t="shared" si="12"/>
        <v>1185632.8473499999</v>
      </c>
      <c r="AH89" s="94">
        <f t="shared" si="13"/>
        <v>1185632.8473499999</v>
      </c>
      <c r="AI89" s="95">
        <f t="shared" si="14"/>
        <v>2371265.6946999999</v>
      </c>
    </row>
    <row r="90" spans="1:35" x14ac:dyDescent="0.25">
      <c r="A90">
        <v>47175</v>
      </c>
      <c r="B90" t="s">
        <v>123</v>
      </c>
      <c r="C90" t="s">
        <v>70</v>
      </c>
      <c r="D90" s="30">
        <v>1903178.9</v>
      </c>
      <c r="E90" s="13">
        <v>0</v>
      </c>
      <c r="F90" s="13">
        <v>23175.360000000001</v>
      </c>
      <c r="G90" s="13">
        <v>0</v>
      </c>
      <c r="H90" s="13">
        <v>82579.289999999994</v>
      </c>
      <c r="I90" s="31">
        <v>0</v>
      </c>
      <c r="J90" s="13">
        <v>0</v>
      </c>
      <c r="K90" s="13">
        <v>0</v>
      </c>
      <c r="L90" s="13">
        <v>1059.7</v>
      </c>
      <c r="M90" s="13">
        <v>0</v>
      </c>
      <c r="N90" s="13">
        <v>0</v>
      </c>
      <c r="O90" s="31">
        <v>0</v>
      </c>
      <c r="P90" s="13">
        <v>2468430.6800000002</v>
      </c>
      <c r="Q90" s="16">
        <v>7297240</v>
      </c>
      <c r="R90" s="13">
        <v>0</v>
      </c>
      <c r="S90" s="16">
        <v>61469</v>
      </c>
      <c r="T90" s="20">
        <v>0</v>
      </c>
      <c r="U90" s="41">
        <f t="shared" si="15"/>
        <v>11730318.58</v>
      </c>
      <c r="V90" s="13">
        <f t="shared" si="16"/>
        <v>1903178.9</v>
      </c>
      <c r="W90" s="13">
        <f t="shared" si="17"/>
        <v>24235.06</v>
      </c>
      <c r="X90" s="10">
        <v>1.659</v>
      </c>
      <c r="Y90" s="1">
        <v>5</v>
      </c>
      <c r="Z90" s="10">
        <v>0.02</v>
      </c>
      <c r="AA90" s="36">
        <f t="shared" si="18"/>
        <v>0.16224443411493431</v>
      </c>
      <c r="AB90" s="13">
        <f t="shared" si="19"/>
        <v>1668572.5284</v>
      </c>
      <c r="AC90" s="13">
        <f t="shared" si="20"/>
        <v>12117.53</v>
      </c>
      <c r="AD90" s="13">
        <f t="shared" si="21"/>
        <v>0</v>
      </c>
      <c r="AE90" s="13">
        <f t="shared" si="22"/>
        <v>82579.289999999994</v>
      </c>
      <c r="AF90" s="13">
        <f t="shared" si="23"/>
        <v>0</v>
      </c>
      <c r="AG90" s="93">
        <f t="shared" si="12"/>
        <v>881634.67420000001</v>
      </c>
      <c r="AH90" s="94">
        <f t="shared" si="13"/>
        <v>881634.67420000001</v>
      </c>
      <c r="AI90" s="95">
        <f t="shared" si="14"/>
        <v>1763269.3484</v>
      </c>
    </row>
    <row r="91" spans="1:35" x14ac:dyDescent="0.25">
      <c r="A91">
        <v>48793</v>
      </c>
      <c r="B91" t="s">
        <v>124</v>
      </c>
      <c r="C91" t="s">
        <v>125</v>
      </c>
      <c r="D91" s="30">
        <v>0</v>
      </c>
      <c r="E91" s="13">
        <v>0</v>
      </c>
      <c r="F91" s="13">
        <v>0</v>
      </c>
      <c r="G91" s="13">
        <v>0</v>
      </c>
      <c r="H91" s="13">
        <v>22892.7</v>
      </c>
      <c r="I91" s="31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31">
        <v>0</v>
      </c>
      <c r="P91" s="13">
        <v>6826023.0599999996</v>
      </c>
      <c r="Q91" s="16">
        <v>2793774</v>
      </c>
      <c r="R91" s="13">
        <v>427442.11</v>
      </c>
      <c r="S91" s="16">
        <v>55797</v>
      </c>
      <c r="T91" s="20">
        <v>0</v>
      </c>
      <c r="U91" s="41">
        <f t="shared" si="15"/>
        <v>10103036.169999998</v>
      </c>
      <c r="V91" s="13">
        <f t="shared" si="16"/>
        <v>0</v>
      </c>
      <c r="W91" s="13">
        <f t="shared" si="17"/>
        <v>0</v>
      </c>
      <c r="X91" s="10">
        <v>0.82899999999999996</v>
      </c>
      <c r="Y91" s="1">
        <v>2</v>
      </c>
      <c r="Z91" s="10">
        <v>1.2500000000000001E-2</v>
      </c>
      <c r="AA91" s="36">
        <f t="shared" si="18"/>
        <v>0</v>
      </c>
      <c r="AB91" s="13">
        <f t="shared" si="19"/>
        <v>0</v>
      </c>
      <c r="AC91" s="13">
        <f t="shared" si="20"/>
        <v>0</v>
      </c>
      <c r="AD91" s="13">
        <f t="shared" si="21"/>
        <v>0</v>
      </c>
      <c r="AE91" s="13">
        <f t="shared" si="22"/>
        <v>22892.7</v>
      </c>
      <c r="AF91" s="13">
        <f t="shared" si="23"/>
        <v>0</v>
      </c>
      <c r="AG91" s="93">
        <f t="shared" si="12"/>
        <v>11446.35</v>
      </c>
      <c r="AH91" s="94">
        <f t="shared" si="13"/>
        <v>11446.35</v>
      </c>
      <c r="AI91" s="95">
        <f t="shared" si="14"/>
        <v>22892.7</v>
      </c>
    </row>
    <row r="92" spans="1:35" x14ac:dyDescent="0.25">
      <c r="A92">
        <v>45260</v>
      </c>
      <c r="B92" t="s">
        <v>126</v>
      </c>
      <c r="C92" t="s">
        <v>127</v>
      </c>
      <c r="D92" s="30">
        <v>289221.18</v>
      </c>
      <c r="E92" s="13">
        <v>0</v>
      </c>
      <c r="F92" s="13">
        <v>25249.119999999999</v>
      </c>
      <c r="G92" s="13">
        <v>0</v>
      </c>
      <c r="H92" s="13">
        <v>0</v>
      </c>
      <c r="I92" s="31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31">
        <v>0</v>
      </c>
      <c r="P92" s="13">
        <v>4522876.43</v>
      </c>
      <c r="Q92" s="16">
        <v>2096544</v>
      </c>
      <c r="R92" s="13">
        <v>1136621.6000000001</v>
      </c>
      <c r="S92" s="16">
        <v>42876</v>
      </c>
      <c r="T92" s="20">
        <v>0</v>
      </c>
      <c r="U92" s="41">
        <f t="shared" si="15"/>
        <v>8088139.209999999</v>
      </c>
      <c r="V92" s="13">
        <f t="shared" si="16"/>
        <v>289221.18</v>
      </c>
      <c r="W92" s="13">
        <f t="shared" si="17"/>
        <v>25249.119999999999</v>
      </c>
      <c r="X92" s="10">
        <v>0.81399999999999995</v>
      </c>
      <c r="Y92" s="1">
        <v>2</v>
      </c>
      <c r="Z92" s="10">
        <v>1.2500000000000001E-2</v>
      </c>
      <c r="AA92" s="36">
        <f t="shared" si="18"/>
        <v>3.5758679776729516E-2</v>
      </c>
      <c r="AB92" s="13">
        <f t="shared" si="19"/>
        <v>188119.43987499998</v>
      </c>
      <c r="AC92" s="13">
        <f t="shared" si="20"/>
        <v>12624.56</v>
      </c>
      <c r="AD92" s="13">
        <f t="shared" si="21"/>
        <v>0</v>
      </c>
      <c r="AE92" s="13">
        <f t="shared" si="22"/>
        <v>0</v>
      </c>
      <c r="AF92" s="13">
        <f t="shared" si="23"/>
        <v>0</v>
      </c>
      <c r="AG92" s="93">
        <f t="shared" si="12"/>
        <v>100371.99993749999</v>
      </c>
      <c r="AH92" s="94">
        <f t="shared" si="13"/>
        <v>100371.99993749999</v>
      </c>
      <c r="AI92" s="95">
        <f t="shared" si="14"/>
        <v>200743.99987499998</v>
      </c>
    </row>
    <row r="93" spans="1:35" x14ac:dyDescent="0.25">
      <c r="A93">
        <v>50419</v>
      </c>
      <c r="B93" t="s">
        <v>128</v>
      </c>
      <c r="C93" t="s">
        <v>129</v>
      </c>
      <c r="D93" s="30">
        <v>0</v>
      </c>
      <c r="E93" s="13">
        <v>0</v>
      </c>
      <c r="F93" s="13">
        <v>4927.28</v>
      </c>
      <c r="G93" s="13">
        <v>0</v>
      </c>
      <c r="H93" s="13">
        <v>0</v>
      </c>
      <c r="I93" s="31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1">
        <v>0</v>
      </c>
      <c r="P93" s="13">
        <v>7544460.6699999999</v>
      </c>
      <c r="Q93" s="16">
        <v>5296074</v>
      </c>
      <c r="R93" s="13">
        <v>1959420.35</v>
      </c>
      <c r="S93" s="16">
        <v>82282</v>
      </c>
      <c r="T93" s="20">
        <v>0</v>
      </c>
      <c r="U93" s="41">
        <f t="shared" si="15"/>
        <v>14882237.02</v>
      </c>
      <c r="V93" s="13">
        <f t="shared" si="16"/>
        <v>0</v>
      </c>
      <c r="W93" s="13">
        <f t="shared" si="17"/>
        <v>4927.28</v>
      </c>
      <c r="X93" s="10">
        <v>0.72</v>
      </c>
      <c r="Y93" s="1">
        <v>2</v>
      </c>
      <c r="Z93" s="10">
        <v>1.2500000000000001E-2</v>
      </c>
      <c r="AA93" s="36">
        <f t="shared" si="18"/>
        <v>0</v>
      </c>
      <c r="AB93" s="13">
        <f t="shared" si="19"/>
        <v>0</v>
      </c>
      <c r="AC93" s="13">
        <f t="shared" si="20"/>
        <v>2463.64</v>
      </c>
      <c r="AD93" s="13">
        <f t="shared" si="21"/>
        <v>0</v>
      </c>
      <c r="AE93" s="13">
        <f t="shared" si="22"/>
        <v>0</v>
      </c>
      <c r="AF93" s="13">
        <f t="shared" si="23"/>
        <v>0</v>
      </c>
      <c r="AG93" s="93">
        <f t="shared" si="12"/>
        <v>1231.82</v>
      </c>
      <c r="AH93" s="94">
        <f t="shared" si="13"/>
        <v>1231.82</v>
      </c>
      <c r="AI93" s="95">
        <f t="shared" si="14"/>
        <v>2463.64</v>
      </c>
    </row>
    <row r="94" spans="1:35" x14ac:dyDescent="0.25">
      <c r="A94">
        <v>45278</v>
      </c>
      <c r="B94" t="s">
        <v>130</v>
      </c>
      <c r="C94" t="s">
        <v>104</v>
      </c>
      <c r="D94" s="30">
        <v>0</v>
      </c>
      <c r="E94" s="13">
        <v>0</v>
      </c>
      <c r="F94" s="13">
        <v>0</v>
      </c>
      <c r="G94" s="13">
        <v>0</v>
      </c>
      <c r="H94" s="13">
        <v>0</v>
      </c>
      <c r="I94" s="31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1">
        <v>0</v>
      </c>
      <c r="P94" s="13">
        <v>10768489.699999999</v>
      </c>
      <c r="Q94" s="16">
        <v>9674071</v>
      </c>
      <c r="R94" s="13">
        <v>0</v>
      </c>
      <c r="S94" s="16">
        <v>115472</v>
      </c>
      <c r="T94" s="20">
        <v>0</v>
      </c>
      <c r="U94" s="41">
        <f t="shared" si="15"/>
        <v>20558032.699999999</v>
      </c>
      <c r="V94" s="13">
        <f t="shared" si="16"/>
        <v>0</v>
      </c>
      <c r="W94" s="13">
        <f t="shared" si="17"/>
        <v>0</v>
      </c>
      <c r="X94" s="10">
        <v>1.3580000000000001</v>
      </c>
      <c r="Y94" s="1">
        <v>5</v>
      </c>
      <c r="Z94" s="10">
        <v>0.02</v>
      </c>
      <c r="AA94" s="36">
        <f t="shared" si="18"/>
        <v>0</v>
      </c>
      <c r="AB94" s="13">
        <f t="shared" si="19"/>
        <v>0</v>
      </c>
      <c r="AC94" s="13">
        <f t="shared" si="20"/>
        <v>0</v>
      </c>
      <c r="AD94" s="13">
        <f t="shared" si="21"/>
        <v>0</v>
      </c>
      <c r="AE94" s="13">
        <f t="shared" si="22"/>
        <v>0</v>
      </c>
      <c r="AF94" s="13">
        <f t="shared" si="23"/>
        <v>0</v>
      </c>
      <c r="AG94" s="93">
        <f t="shared" si="12"/>
        <v>0</v>
      </c>
      <c r="AH94" s="94">
        <f t="shared" si="13"/>
        <v>0</v>
      </c>
      <c r="AI94" s="95">
        <f t="shared" si="14"/>
        <v>0</v>
      </c>
    </row>
    <row r="95" spans="1:35" x14ac:dyDescent="0.25">
      <c r="A95">
        <v>47258</v>
      </c>
      <c r="B95" t="s">
        <v>131</v>
      </c>
      <c r="C95" t="s">
        <v>56</v>
      </c>
      <c r="D95" s="30">
        <v>0</v>
      </c>
      <c r="E95" s="13">
        <v>0</v>
      </c>
      <c r="F95" s="13">
        <v>3729.54</v>
      </c>
      <c r="G95" s="13">
        <v>0</v>
      </c>
      <c r="H95" s="13">
        <v>0</v>
      </c>
      <c r="I95" s="31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31">
        <v>0</v>
      </c>
      <c r="P95" s="13">
        <v>2527407.1</v>
      </c>
      <c r="Q95" s="16">
        <v>2428144</v>
      </c>
      <c r="R95" s="13">
        <v>890660.85</v>
      </c>
      <c r="S95" s="16">
        <v>29908</v>
      </c>
      <c r="T95" s="20">
        <v>0</v>
      </c>
      <c r="U95" s="41">
        <f t="shared" si="15"/>
        <v>5876119.9499999993</v>
      </c>
      <c r="V95" s="13">
        <f t="shared" si="16"/>
        <v>0</v>
      </c>
      <c r="W95" s="13">
        <f t="shared" si="17"/>
        <v>3729.54</v>
      </c>
      <c r="X95" s="10">
        <v>1.5209999999999999</v>
      </c>
      <c r="Y95" s="1">
        <v>5</v>
      </c>
      <c r="Z95" s="10">
        <v>0.02</v>
      </c>
      <c r="AA95" s="36">
        <f t="shared" si="18"/>
        <v>0</v>
      </c>
      <c r="AB95" s="13">
        <f t="shared" si="19"/>
        <v>0</v>
      </c>
      <c r="AC95" s="13">
        <f t="shared" si="20"/>
        <v>1864.77</v>
      </c>
      <c r="AD95" s="13">
        <f t="shared" si="21"/>
        <v>0</v>
      </c>
      <c r="AE95" s="13">
        <f t="shared" si="22"/>
        <v>0</v>
      </c>
      <c r="AF95" s="13">
        <f t="shared" si="23"/>
        <v>0</v>
      </c>
      <c r="AG95" s="93">
        <f t="shared" si="12"/>
        <v>932.38499999999999</v>
      </c>
      <c r="AH95" s="94">
        <f t="shared" si="13"/>
        <v>932.38499999999999</v>
      </c>
      <c r="AI95" s="95">
        <f t="shared" si="14"/>
        <v>1864.77</v>
      </c>
    </row>
    <row r="96" spans="1:35" x14ac:dyDescent="0.25">
      <c r="A96">
        <v>43729</v>
      </c>
      <c r="B96" t="s">
        <v>132</v>
      </c>
      <c r="C96" t="s">
        <v>133</v>
      </c>
      <c r="D96" s="30">
        <v>0</v>
      </c>
      <c r="E96" s="13">
        <v>0</v>
      </c>
      <c r="F96" s="13">
        <v>0</v>
      </c>
      <c r="G96" s="13">
        <v>0</v>
      </c>
      <c r="H96" s="13">
        <v>94607.22</v>
      </c>
      <c r="I96" s="31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31">
        <v>0</v>
      </c>
      <c r="P96" s="13">
        <v>11447636.83</v>
      </c>
      <c r="Q96" s="16">
        <v>13715341</v>
      </c>
      <c r="R96" s="13">
        <v>2504968.2599999998</v>
      </c>
      <c r="S96" s="16">
        <v>133961</v>
      </c>
      <c r="T96" s="20">
        <v>0</v>
      </c>
      <c r="U96" s="41">
        <f t="shared" si="15"/>
        <v>27801907.089999996</v>
      </c>
      <c r="V96" s="13">
        <f t="shared" si="16"/>
        <v>0</v>
      </c>
      <c r="W96" s="13">
        <f t="shared" si="17"/>
        <v>0</v>
      </c>
      <c r="X96" s="10">
        <v>1.099</v>
      </c>
      <c r="Y96" s="1">
        <v>4</v>
      </c>
      <c r="Z96" s="10">
        <v>1.7500000000000002E-2</v>
      </c>
      <c r="AA96" s="36">
        <f t="shared" si="18"/>
        <v>0</v>
      </c>
      <c r="AB96" s="13">
        <f t="shared" si="19"/>
        <v>0</v>
      </c>
      <c r="AC96" s="13">
        <f t="shared" si="20"/>
        <v>0</v>
      </c>
      <c r="AD96" s="13">
        <f t="shared" si="21"/>
        <v>0</v>
      </c>
      <c r="AE96" s="13">
        <f t="shared" si="22"/>
        <v>94607.22</v>
      </c>
      <c r="AF96" s="13">
        <f t="shared" si="23"/>
        <v>0</v>
      </c>
      <c r="AG96" s="93">
        <f t="shared" si="12"/>
        <v>47303.61</v>
      </c>
      <c r="AH96" s="94">
        <f t="shared" si="13"/>
        <v>47303.61</v>
      </c>
      <c r="AI96" s="95">
        <f t="shared" si="14"/>
        <v>94607.22</v>
      </c>
    </row>
    <row r="97" spans="1:35" x14ac:dyDescent="0.25">
      <c r="A97">
        <v>47829</v>
      </c>
      <c r="B97" t="s">
        <v>134</v>
      </c>
      <c r="C97" t="s">
        <v>135</v>
      </c>
      <c r="D97" s="30">
        <v>0</v>
      </c>
      <c r="E97" s="13">
        <v>0</v>
      </c>
      <c r="F97" s="13">
        <v>1286.68</v>
      </c>
      <c r="G97" s="13">
        <v>428.9</v>
      </c>
      <c r="H97" s="13">
        <v>0</v>
      </c>
      <c r="I97" s="31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1">
        <v>0</v>
      </c>
      <c r="P97" s="13">
        <v>5112600.62</v>
      </c>
      <c r="Q97" s="16">
        <v>3027781</v>
      </c>
      <c r="R97" s="13">
        <v>1131884.7</v>
      </c>
      <c r="S97" s="16">
        <v>57552</v>
      </c>
      <c r="T97" s="20">
        <v>0</v>
      </c>
      <c r="U97" s="41">
        <f t="shared" si="15"/>
        <v>9329818.3200000003</v>
      </c>
      <c r="V97" s="13">
        <f t="shared" si="16"/>
        <v>0</v>
      </c>
      <c r="W97" s="13">
        <f t="shared" si="17"/>
        <v>1715.58</v>
      </c>
      <c r="X97" s="10">
        <v>0.91600000000000004</v>
      </c>
      <c r="Y97" s="1">
        <v>3</v>
      </c>
      <c r="Z97" s="10">
        <v>1.4999999999999999E-2</v>
      </c>
      <c r="AA97" s="36">
        <f t="shared" si="18"/>
        <v>0</v>
      </c>
      <c r="AB97" s="13">
        <f t="shared" si="19"/>
        <v>0</v>
      </c>
      <c r="AC97" s="13">
        <f t="shared" si="20"/>
        <v>857.79</v>
      </c>
      <c r="AD97" s="13">
        <f t="shared" si="21"/>
        <v>0</v>
      </c>
      <c r="AE97" s="13">
        <f t="shared" si="22"/>
        <v>0</v>
      </c>
      <c r="AF97" s="13">
        <f t="shared" si="23"/>
        <v>0</v>
      </c>
      <c r="AG97" s="93">
        <f t="shared" si="12"/>
        <v>428.89499999999998</v>
      </c>
      <c r="AH97" s="94">
        <f t="shared" si="13"/>
        <v>428.89499999999998</v>
      </c>
      <c r="AI97" s="95">
        <f t="shared" si="14"/>
        <v>857.79</v>
      </c>
    </row>
    <row r="98" spans="1:35" x14ac:dyDescent="0.25">
      <c r="A98">
        <v>43737</v>
      </c>
      <c r="B98" t="s">
        <v>136</v>
      </c>
      <c r="C98" t="s">
        <v>102</v>
      </c>
      <c r="D98" s="30">
        <v>582951.56000000006</v>
      </c>
      <c r="E98" s="13">
        <v>0</v>
      </c>
      <c r="F98" s="13">
        <v>51713.98</v>
      </c>
      <c r="G98" s="13">
        <v>0</v>
      </c>
      <c r="H98" s="13">
        <v>0</v>
      </c>
      <c r="I98" s="31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31">
        <v>0</v>
      </c>
      <c r="P98" s="13">
        <v>12637182.68</v>
      </c>
      <c r="Q98" s="16">
        <v>76419624</v>
      </c>
      <c r="R98" s="13">
        <v>0</v>
      </c>
      <c r="S98" s="16">
        <v>405066</v>
      </c>
      <c r="T98" s="20">
        <v>0</v>
      </c>
      <c r="U98" s="41">
        <f t="shared" si="15"/>
        <v>90044824.239999995</v>
      </c>
      <c r="V98" s="13">
        <f t="shared" si="16"/>
        <v>582951.56000000006</v>
      </c>
      <c r="W98" s="13">
        <f t="shared" si="17"/>
        <v>51713.98</v>
      </c>
      <c r="X98" s="10">
        <v>1.6240000000000001</v>
      </c>
      <c r="Y98" s="1">
        <v>5</v>
      </c>
      <c r="Z98" s="10">
        <v>0.02</v>
      </c>
      <c r="AA98" s="36">
        <f t="shared" si="18"/>
        <v>6.4740151909923934E-3</v>
      </c>
      <c r="AB98" s="13">
        <f t="shared" si="19"/>
        <v>0</v>
      </c>
      <c r="AC98" s="13">
        <f t="shared" si="20"/>
        <v>25856.99</v>
      </c>
      <c r="AD98" s="13">
        <f t="shared" si="21"/>
        <v>0</v>
      </c>
      <c r="AE98" s="13">
        <f t="shared" si="22"/>
        <v>0</v>
      </c>
      <c r="AF98" s="13">
        <f t="shared" si="23"/>
        <v>0</v>
      </c>
      <c r="AG98" s="93">
        <f t="shared" si="12"/>
        <v>12928.495000000001</v>
      </c>
      <c r="AH98" s="94">
        <f t="shared" si="13"/>
        <v>12928.495000000001</v>
      </c>
      <c r="AI98" s="95">
        <f t="shared" si="14"/>
        <v>25856.99</v>
      </c>
    </row>
    <row r="99" spans="1:35" x14ac:dyDescent="0.25">
      <c r="A99">
        <v>46714</v>
      </c>
      <c r="B99" t="s">
        <v>137</v>
      </c>
      <c r="C99" t="s">
        <v>43</v>
      </c>
      <c r="D99" s="30">
        <v>0</v>
      </c>
      <c r="E99" s="13">
        <v>2183.39</v>
      </c>
      <c r="F99" s="13">
        <v>-0.01</v>
      </c>
      <c r="G99" s="13">
        <v>1125.0899999999999</v>
      </c>
      <c r="H99" s="13">
        <v>749.05</v>
      </c>
      <c r="I99" s="31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31">
        <v>0</v>
      </c>
      <c r="P99" s="13">
        <v>5859168.3600000003</v>
      </c>
      <c r="Q99" s="16">
        <v>4029938</v>
      </c>
      <c r="R99" s="13">
        <v>902759.76</v>
      </c>
      <c r="S99" s="16">
        <v>55993</v>
      </c>
      <c r="T99" s="20">
        <v>0</v>
      </c>
      <c r="U99" s="41">
        <f t="shared" si="15"/>
        <v>10850042.51</v>
      </c>
      <c r="V99" s="13">
        <f t="shared" si="16"/>
        <v>0</v>
      </c>
      <c r="W99" s="13">
        <f t="shared" si="17"/>
        <v>1125.08</v>
      </c>
      <c r="X99" s="10">
        <v>1.0780000000000001</v>
      </c>
      <c r="Y99" s="1">
        <v>4</v>
      </c>
      <c r="Z99" s="10">
        <v>1.7500000000000002E-2</v>
      </c>
      <c r="AA99" s="36">
        <f t="shared" si="18"/>
        <v>0</v>
      </c>
      <c r="AB99" s="13">
        <f t="shared" si="19"/>
        <v>0</v>
      </c>
      <c r="AC99" s="13">
        <f t="shared" si="20"/>
        <v>562.54</v>
      </c>
      <c r="AD99" s="13">
        <f t="shared" si="21"/>
        <v>2183.39</v>
      </c>
      <c r="AE99" s="13">
        <f t="shared" si="22"/>
        <v>749.05</v>
      </c>
      <c r="AF99" s="13">
        <f t="shared" si="23"/>
        <v>0</v>
      </c>
      <c r="AG99" s="93">
        <f t="shared" si="12"/>
        <v>1747.4899999999998</v>
      </c>
      <c r="AH99" s="94">
        <f t="shared" si="13"/>
        <v>1747.4899999999998</v>
      </c>
      <c r="AI99" s="95">
        <f t="shared" si="14"/>
        <v>3494.9799999999996</v>
      </c>
    </row>
    <row r="100" spans="1:35" x14ac:dyDescent="0.25">
      <c r="A100">
        <v>45286</v>
      </c>
      <c r="B100" t="s">
        <v>138</v>
      </c>
      <c r="C100" t="s">
        <v>51</v>
      </c>
      <c r="D100" s="30">
        <v>0</v>
      </c>
      <c r="E100" s="13">
        <v>0</v>
      </c>
      <c r="F100" s="13">
        <v>0</v>
      </c>
      <c r="G100" s="13">
        <v>0</v>
      </c>
      <c r="H100" s="13">
        <v>0</v>
      </c>
      <c r="I100" s="31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31">
        <v>0</v>
      </c>
      <c r="P100" s="13">
        <v>1682071.04</v>
      </c>
      <c r="Q100" s="16">
        <v>25663567</v>
      </c>
      <c r="R100" s="13">
        <v>0</v>
      </c>
      <c r="S100" s="16">
        <v>97560</v>
      </c>
      <c r="T100" s="20">
        <v>0</v>
      </c>
      <c r="U100" s="41">
        <f t="shared" si="15"/>
        <v>27443198.039999999</v>
      </c>
      <c r="V100" s="13">
        <f t="shared" si="16"/>
        <v>0</v>
      </c>
      <c r="W100" s="13">
        <f t="shared" si="17"/>
        <v>0</v>
      </c>
      <c r="X100" s="10">
        <v>2.0110000000000001</v>
      </c>
      <c r="Y100" s="1">
        <v>5</v>
      </c>
      <c r="Z100" s="10">
        <v>0.02</v>
      </c>
      <c r="AA100" s="36">
        <f t="shared" si="18"/>
        <v>0</v>
      </c>
      <c r="AB100" s="13">
        <f t="shared" si="19"/>
        <v>0</v>
      </c>
      <c r="AC100" s="13">
        <f t="shared" si="20"/>
        <v>0</v>
      </c>
      <c r="AD100" s="13">
        <f t="shared" si="21"/>
        <v>0</v>
      </c>
      <c r="AE100" s="13">
        <f t="shared" si="22"/>
        <v>0</v>
      </c>
      <c r="AF100" s="13">
        <f t="shared" si="23"/>
        <v>0</v>
      </c>
      <c r="AG100" s="93">
        <f t="shared" si="12"/>
        <v>0</v>
      </c>
      <c r="AH100" s="94">
        <f t="shared" si="13"/>
        <v>0</v>
      </c>
      <c r="AI100" s="95">
        <f t="shared" si="14"/>
        <v>0</v>
      </c>
    </row>
    <row r="101" spans="1:35" x14ac:dyDescent="0.25">
      <c r="A101">
        <v>50138</v>
      </c>
      <c r="B101" t="s">
        <v>139</v>
      </c>
      <c r="C101" t="s">
        <v>87</v>
      </c>
      <c r="D101" s="30">
        <v>45339.74</v>
      </c>
      <c r="E101" s="13">
        <v>163952.87</v>
      </c>
      <c r="F101" s="13">
        <v>14108.06</v>
      </c>
      <c r="G101" s="13">
        <v>0</v>
      </c>
      <c r="H101" s="13">
        <v>0.02</v>
      </c>
      <c r="I101" s="31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31">
        <v>0</v>
      </c>
      <c r="P101" s="13">
        <v>6965582.9400000004</v>
      </c>
      <c r="Q101" s="16">
        <v>6558359</v>
      </c>
      <c r="R101" s="13">
        <v>0</v>
      </c>
      <c r="S101" s="16">
        <v>75694</v>
      </c>
      <c r="T101" s="20">
        <v>0</v>
      </c>
      <c r="U101" s="41">
        <f t="shared" si="15"/>
        <v>13808928.550000001</v>
      </c>
      <c r="V101" s="13">
        <f t="shared" si="16"/>
        <v>45339.74</v>
      </c>
      <c r="W101" s="13">
        <f t="shared" si="17"/>
        <v>14108.06</v>
      </c>
      <c r="X101" s="10">
        <v>0.77200000000000002</v>
      </c>
      <c r="Y101" s="1">
        <v>2</v>
      </c>
      <c r="Z101" s="10">
        <v>1.2500000000000001E-2</v>
      </c>
      <c r="AA101" s="36">
        <f t="shared" si="18"/>
        <v>3.2833640811328548E-3</v>
      </c>
      <c r="AB101" s="13">
        <f t="shared" si="19"/>
        <v>0</v>
      </c>
      <c r="AC101" s="13">
        <f t="shared" si="20"/>
        <v>7054.03</v>
      </c>
      <c r="AD101" s="13">
        <f t="shared" si="21"/>
        <v>163952.87</v>
      </c>
      <c r="AE101" s="13">
        <f t="shared" si="22"/>
        <v>0.02</v>
      </c>
      <c r="AF101" s="13">
        <f t="shared" si="23"/>
        <v>0</v>
      </c>
      <c r="AG101" s="93">
        <f t="shared" si="12"/>
        <v>85503.459999999992</v>
      </c>
      <c r="AH101" s="94">
        <f t="shared" si="13"/>
        <v>85503.459999999992</v>
      </c>
      <c r="AI101" s="95">
        <f t="shared" si="14"/>
        <v>171006.91999999998</v>
      </c>
    </row>
    <row r="102" spans="1:35" x14ac:dyDescent="0.25">
      <c r="A102">
        <v>47183</v>
      </c>
      <c r="B102" t="s">
        <v>140</v>
      </c>
      <c r="C102" t="s">
        <v>70</v>
      </c>
      <c r="D102" s="30">
        <v>977841.42</v>
      </c>
      <c r="E102" s="13">
        <v>0</v>
      </c>
      <c r="F102" s="13">
        <v>0</v>
      </c>
      <c r="G102" s="13">
        <v>0</v>
      </c>
      <c r="H102" s="13">
        <v>0</v>
      </c>
      <c r="I102" s="31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31">
        <v>0</v>
      </c>
      <c r="P102" s="13">
        <v>5502271.6200000001</v>
      </c>
      <c r="Q102" s="16">
        <v>24616780</v>
      </c>
      <c r="R102" s="13">
        <v>0</v>
      </c>
      <c r="S102" s="16">
        <v>150888</v>
      </c>
      <c r="T102" s="20">
        <v>0</v>
      </c>
      <c r="U102" s="41">
        <f t="shared" si="15"/>
        <v>31247781.039999999</v>
      </c>
      <c r="V102" s="13">
        <f t="shared" si="16"/>
        <v>977841.42</v>
      </c>
      <c r="W102" s="13">
        <f t="shared" si="17"/>
        <v>0</v>
      </c>
      <c r="X102" s="10">
        <v>1.5569999999999999</v>
      </c>
      <c r="Y102" s="1">
        <v>5</v>
      </c>
      <c r="Z102" s="10">
        <v>0.02</v>
      </c>
      <c r="AA102" s="36">
        <f t="shared" si="18"/>
        <v>3.1293147463759878E-2</v>
      </c>
      <c r="AB102" s="13">
        <f t="shared" si="19"/>
        <v>352885.79920000001</v>
      </c>
      <c r="AC102" s="13">
        <f t="shared" si="20"/>
        <v>0</v>
      </c>
      <c r="AD102" s="13">
        <f t="shared" si="21"/>
        <v>0</v>
      </c>
      <c r="AE102" s="13">
        <f t="shared" si="22"/>
        <v>0</v>
      </c>
      <c r="AF102" s="13">
        <f t="shared" si="23"/>
        <v>0</v>
      </c>
      <c r="AG102" s="93">
        <f t="shared" si="12"/>
        <v>176442.8996</v>
      </c>
      <c r="AH102" s="94">
        <f t="shared" si="13"/>
        <v>176442.8996</v>
      </c>
      <c r="AI102" s="95">
        <f t="shared" si="14"/>
        <v>352885.79920000001</v>
      </c>
    </row>
    <row r="103" spans="1:35" x14ac:dyDescent="0.25">
      <c r="A103">
        <v>45294</v>
      </c>
      <c r="B103" t="s">
        <v>141</v>
      </c>
      <c r="C103" t="s">
        <v>142</v>
      </c>
      <c r="D103" s="30">
        <v>0</v>
      </c>
      <c r="E103" s="13">
        <v>0</v>
      </c>
      <c r="F103" s="13">
        <v>-0.01</v>
      </c>
      <c r="G103" s="13">
        <v>668.99</v>
      </c>
      <c r="H103" s="13">
        <v>0</v>
      </c>
      <c r="I103" s="31">
        <v>0</v>
      </c>
      <c r="J103" s="13">
        <v>0</v>
      </c>
      <c r="K103" s="13">
        <v>0</v>
      </c>
      <c r="L103" s="13">
        <v>0</v>
      </c>
      <c r="M103" s="13">
        <v>947.42</v>
      </c>
      <c r="N103" s="13">
        <v>5703.4</v>
      </c>
      <c r="O103" s="31">
        <v>0</v>
      </c>
      <c r="P103" s="13">
        <v>8252175.7599999998</v>
      </c>
      <c r="Q103" s="16">
        <v>2291384</v>
      </c>
      <c r="R103" s="13">
        <v>0</v>
      </c>
      <c r="S103" s="16">
        <v>71245</v>
      </c>
      <c r="T103" s="20">
        <v>0</v>
      </c>
      <c r="U103" s="41">
        <f t="shared" si="15"/>
        <v>10614804.76</v>
      </c>
      <c r="V103" s="13">
        <f t="shared" si="16"/>
        <v>0</v>
      </c>
      <c r="W103" s="13">
        <f t="shared" si="17"/>
        <v>1616.4</v>
      </c>
      <c r="X103" s="10">
        <v>0.64100000000000001</v>
      </c>
      <c r="Y103" s="1">
        <v>1</v>
      </c>
      <c r="Z103" s="10">
        <v>0.01</v>
      </c>
      <c r="AA103" s="36">
        <f t="shared" si="18"/>
        <v>0</v>
      </c>
      <c r="AB103" s="13">
        <f t="shared" si="19"/>
        <v>0</v>
      </c>
      <c r="AC103" s="13">
        <f t="shared" si="20"/>
        <v>808.2</v>
      </c>
      <c r="AD103" s="13">
        <f t="shared" si="21"/>
        <v>0</v>
      </c>
      <c r="AE103" s="13">
        <f t="shared" si="22"/>
        <v>5703.4</v>
      </c>
      <c r="AF103" s="13">
        <f t="shared" si="23"/>
        <v>0</v>
      </c>
      <c r="AG103" s="93">
        <f t="shared" si="12"/>
        <v>3255.7999999999997</v>
      </c>
      <c r="AH103" s="94">
        <f t="shared" si="13"/>
        <v>3255.7999999999997</v>
      </c>
      <c r="AI103" s="95">
        <f t="shared" si="14"/>
        <v>6511.5999999999995</v>
      </c>
    </row>
    <row r="104" spans="1:35" x14ac:dyDescent="0.25">
      <c r="A104">
        <v>43745</v>
      </c>
      <c r="B104" t="s">
        <v>143</v>
      </c>
      <c r="C104" t="s">
        <v>4</v>
      </c>
      <c r="D104" s="30">
        <v>2478352.46</v>
      </c>
      <c r="E104" s="13">
        <v>0</v>
      </c>
      <c r="F104" s="13">
        <v>121239.7</v>
      </c>
      <c r="G104" s="13">
        <v>0</v>
      </c>
      <c r="H104" s="13">
        <v>257991.63</v>
      </c>
      <c r="I104" s="31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31">
        <v>0</v>
      </c>
      <c r="P104" s="13">
        <v>12541553.02</v>
      </c>
      <c r="Q104" s="16">
        <v>13547421</v>
      </c>
      <c r="R104" s="13">
        <v>0</v>
      </c>
      <c r="S104" s="16">
        <v>149615</v>
      </c>
      <c r="T104" s="20">
        <v>0</v>
      </c>
      <c r="U104" s="41">
        <f t="shared" si="15"/>
        <v>28716941.48</v>
      </c>
      <c r="V104" s="13">
        <f t="shared" si="16"/>
        <v>2478352.46</v>
      </c>
      <c r="W104" s="13">
        <f t="shared" si="17"/>
        <v>121239.7</v>
      </c>
      <c r="X104" s="10">
        <v>0.68899999999999995</v>
      </c>
      <c r="Y104" s="1">
        <v>1</v>
      </c>
      <c r="Z104" s="10">
        <v>0.01</v>
      </c>
      <c r="AA104" s="36">
        <f t="shared" si="18"/>
        <v>8.6302800098891311E-2</v>
      </c>
      <c r="AB104" s="13">
        <f t="shared" si="19"/>
        <v>2191183.0452000001</v>
      </c>
      <c r="AC104" s="13">
        <f t="shared" si="20"/>
        <v>60619.85</v>
      </c>
      <c r="AD104" s="13">
        <f t="shared" si="21"/>
        <v>0</v>
      </c>
      <c r="AE104" s="13">
        <f t="shared" si="22"/>
        <v>257991.63</v>
      </c>
      <c r="AF104" s="13">
        <f t="shared" si="23"/>
        <v>0</v>
      </c>
      <c r="AG104" s="93">
        <f t="shared" si="12"/>
        <v>1254897.2626</v>
      </c>
      <c r="AH104" s="94">
        <f t="shared" si="13"/>
        <v>1254897.2626</v>
      </c>
      <c r="AI104" s="95">
        <f t="shared" si="14"/>
        <v>2509794.5252</v>
      </c>
    </row>
    <row r="105" spans="1:35" x14ac:dyDescent="0.25">
      <c r="A105">
        <v>50534</v>
      </c>
      <c r="B105" t="s">
        <v>144</v>
      </c>
      <c r="C105" t="s">
        <v>145</v>
      </c>
      <c r="D105" s="30">
        <v>0</v>
      </c>
      <c r="E105" s="13">
        <v>0</v>
      </c>
      <c r="F105" s="13">
        <v>5886.9</v>
      </c>
      <c r="G105" s="13">
        <v>0</v>
      </c>
      <c r="H105" s="13">
        <v>0</v>
      </c>
      <c r="I105" s="31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31">
        <v>0</v>
      </c>
      <c r="P105" s="13">
        <v>5043177.62</v>
      </c>
      <c r="Q105" s="16">
        <v>4465773</v>
      </c>
      <c r="R105" s="13">
        <v>1890445.32</v>
      </c>
      <c r="S105" s="16">
        <v>71993</v>
      </c>
      <c r="T105" s="20">
        <v>0</v>
      </c>
      <c r="U105" s="41">
        <f t="shared" si="15"/>
        <v>11471388.940000001</v>
      </c>
      <c r="V105" s="13">
        <f t="shared" si="16"/>
        <v>0</v>
      </c>
      <c r="W105" s="13">
        <f t="shared" si="17"/>
        <v>5886.9</v>
      </c>
      <c r="X105" s="10">
        <v>1.03</v>
      </c>
      <c r="Y105" s="1">
        <v>3</v>
      </c>
      <c r="Z105" s="10">
        <v>1.4999999999999999E-2</v>
      </c>
      <c r="AA105" s="36">
        <f t="shared" si="18"/>
        <v>0</v>
      </c>
      <c r="AB105" s="13">
        <f t="shared" si="19"/>
        <v>0</v>
      </c>
      <c r="AC105" s="13">
        <f t="shared" si="20"/>
        <v>2943.45</v>
      </c>
      <c r="AD105" s="13">
        <f t="shared" si="21"/>
        <v>0</v>
      </c>
      <c r="AE105" s="13">
        <f t="shared" si="22"/>
        <v>0</v>
      </c>
      <c r="AF105" s="13">
        <f t="shared" si="23"/>
        <v>0</v>
      </c>
      <c r="AG105" s="93">
        <f t="shared" si="12"/>
        <v>1471.7249999999999</v>
      </c>
      <c r="AH105" s="94">
        <f t="shared" si="13"/>
        <v>1471.7249999999999</v>
      </c>
      <c r="AI105" s="95">
        <f t="shared" si="14"/>
        <v>2943.45</v>
      </c>
    </row>
    <row r="106" spans="1:35" x14ac:dyDescent="0.25">
      <c r="A106">
        <v>43752</v>
      </c>
      <c r="B106" t="s">
        <v>146</v>
      </c>
      <c r="C106" t="s">
        <v>147</v>
      </c>
      <c r="D106" s="30">
        <v>8694484.3000000007</v>
      </c>
      <c r="E106" s="13">
        <v>4267415.67</v>
      </c>
      <c r="F106" s="13">
        <v>0</v>
      </c>
      <c r="G106" s="13">
        <v>0</v>
      </c>
      <c r="H106" s="13">
        <v>1869573.81</v>
      </c>
      <c r="I106" s="31">
        <v>0</v>
      </c>
      <c r="J106" s="13">
        <v>0</v>
      </c>
      <c r="K106" s="13">
        <v>163392</v>
      </c>
      <c r="L106" s="13">
        <v>0</v>
      </c>
      <c r="M106" s="13">
        <v>0</v>
      </c>
      <c r="N106" s="13">
        <v>0</v>
      </c>
      <c r="O106" s="31">
        <v>0</v>
      </c>
      <c r="P106" s="13">
        <v>165652313.66</v>
      </c>
      <c r="Q106" s="16">
        <v>285178947</v>
      </c>
      <c r="R106" s="13">
        <v>0</v>
      </c>
      <c r="S106" s="16">
        <v>1569383</v>
      </c>
      <c r="T106" s="20">
        <v>0</v>
      </c>
      <c r="U106" s="41">
        <f t="shared" si="15"/>
        <v>465525935.63</v>
      </c>
      <c r="V106" s="13">
        <f t="shared" si="16"/>
        <v>8694484.3000000007</v>
      </c>
      <c r="W106" s="13">
        <f t="shared" si="17"/>
        <v>0</v>
      </c>
      <c r="X106" s="10">
        <v>0.97699999999999998</v>
      </c>
      <c r="Y106" s="1">
        <v>3</v>
      </c>
      <c r="Z106" s="10">
        <v>1.4999999999999999E-2</v>
      </c>
      <c r="AA106" s="36">
        <f t="shared" si="18"/>
        <v>1.8676691532199349E-2</v>
      </c>
      <c r="AB106" s="13">
        <f t="shared" si="19"/>
        <v>1711595.2655500015</v>
      </c>
      <c r="AC106" s="13">
        <f t="shared" si="20"/>
        <v>0</v>
      </c>
      <c r="AD106" s="13">
        <f t="shared" si="21"/>
        <v>4430807.67</v>
      </c>
      <c r="AE106" s="13">
        <f t="shared" si="22"/>
        <v>1869573.81</v>
      </c>
      <c r="AF106" s="13">
        <f t="shared" si="23"/>
        <v>0</v>
      </c>
      <c r="AG106" s="93">
        <f t="shared" si="12"/>
        <v>4005988.3727750005</v>
      </c>
      <c r="AH106" s="94">
        <f t="shared" si="13"/>
        <v>4005988.3727750005</v>
      </c>
      <c r="AI106" s="95">
        <f t="shared" si="14"/>
        <v>8011976.745550001</v>
      </c>
    </row>
    <row r="107" spans="1:35" x14ac:dyDescent="0.25">
      <c r="A107">
        <v>43760</v>
      </c>
      <c r="B107" t="s">
        <v>148</v>
      </c>
      <c r="C107" t="s">
        <v>149</v>
      </c>
      <c r="D107" s="30">
        <v>416788.14</v>
      </c>
      <c r="E107" s="13">
        <v>0</v>
      </c>
      <c r="F107" s="13">
        <v>65965.16</v>
      </c>
      <c r="G107" s="13">
        <v>0</v>
      </c>
      <c r="H107" s="13">
        <v>0</v>
      </c>
      <c r="I107" s="31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31">
        <v>0</v>
      </c>
      <c r="P107" s="13">
        <v>9516728.0399999991</v>
      </c>
      <c r="Q107" s="16">
        <v>8681109</v>
      </c>
      <c r="R107" s="13">
        <v>1611847.77</v>
      </c>
      <c r="S107" s="16">
        <v>104416</v>
      </c>
      <c r="T107" s="20">
        <v>0</v>
      </c>
      <c r="U107" s="41">
        <f t="shared" si="15"/>
        <v>20330888.949999999</v>
      </c>
      <c r="V107" s="13">
        <f t="shared" si="16"/>
        <v>416788.14</v>
      </c>
      <c r="W107" s="13">
        <f t="shared" si="17"/>
        <v>65965.16</v>
      </c>
      <c r="X107" s="10">
        <v>0.74099999999999999</v>
      </c>
      <c r="Y107" s="1">
        <v>2</v>
      </c>
      <c r="Z107" s="10">
        <v>1.2500000000000001E-2</v>
      </c>
      <c r="AA107" s="36">
        <f t="shared" si="18"/>
        <v>2.0500241825382653E-2</v>
      </c>
      <c r="AB107" s="13">
        <f t="shared" si="19"/>
        <v>162652.02812500001</v>
      </c>
      <c r="AC107" s="13">
        <f t="shared" si="20"/>
        <v>32982.58</v>
      </c>
      <c r="AD107" s="13">
        <f t="shared" si="21"/>
        <v>0</v>
      </c>
      <c r="AE107" s="13">
        <f t="shared" si="22"/>
        <v>0</v>
      </c>
      <c r="AF107" s="13">
        <f t="shared" si="23"/>
        <v>0</v>
      </c>
      <c r="AG107" s="93">
        <f t="shared" si="12"/>
        <v>97817.304062500014</v>
      </c>
      <c r="AH107" s="94">
        <f t="shared" si="13"/>
        <v>97817.304062500014</v>
      </c>
      <c r="AI107" s="95">
        <f t="shared" si="14"/>
        <v>195634.60812500003</v>
      </c>
    </row>
    <row r="108" spans="1:35" x14ac:dyDescent="0.25">
      <c r="A108">
        <v>46284</v>
      </c>
      <c r="B108" t="s">
        <v>150</v>
      </c>
      <c r="C108" t="s">
        <v>151</v>
      </c>
      <c r="D108" s="30">
        <v>732422.36</v>
      </c>
      <c r="E108" s="13">
        <v>13484.63</v>
      </c>
      <c r="F108" s="13">
        <v>0</v>
      </c>
      <c r="G108" s="13">
        <v>0</v>
      </c>
      <c r="H108" s="13">
        <v>0.02</v>
      </c>
      <c r="I108" s="31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31">
        <v>0</v>
      </c>
      <c r="P108" s="13">
        <v>5904420.2000000002</v>
      </c>
      <c r="Q108" s="16">
        <v>11911461</v>
      </c>
      <c r="R108" s="13">
        <v>0</v>
      </c>
      <c r="S108" s="16">
        <v>107086</v>
      </c>
      <c r="T108" s="20">
        <v>0</v>
      </c>
      <c r="U108" s="41">
        <f t="shared" si="15"/>
        <v>18668874.190000001</v>
      </c>
      <c r="V108" s="13">
        <f t="shared" si="16"/>
        <v>732422.36</v>
      </c>
      <c r="W108" s="13">
        <f t="shared" si="17"/>
        <v>0</v>
      </c>
      <c r="X108" s="10">
        <v>1.1140000000000001</v>
      </c>
      <c r="Y108" s="1">
        <v>4</v>
      </c>
      <c r="Z108" s="10">
        <v>1.7500000000000002E-2</v>
      </c>
      <c r="AA108" s="36">
        <f t="shared" si="18"/>
        <v>3.9232272527302298E-2</v>
      </c>
      <c r="AB108" s="13">
        <f t="shared" si="19"/>
        <v>405717.06167499995</v>
      </c>
      <c r="AC108" s="13">
        <f t="shared" si="20"/>
        <v>0</v>
      </c>
      <c r="AD108" s="13">
        <f t="shared" si="21"/>
        <v>13484.63</v>
      </c>
      <c r="AE108" s="13">
        <f t="shared" si="22"/>
        <v>0.02</v>
      </c>
      <c r="AF108" s="13">
        <f t="shared" si="23"/>
        <v>0</v>
      </c>
      <c r="AG108" s="93">
        <f t="shared" si="12"/>
        <v>209600.85583749998</v>
      </c>
      <c r="AH108" s="94">
        <f t="shared" si="13"/>
        <v>209600.85583749998</v>
      </c>
      <c r="AI108" s="95">
        <f t="shared" si="14"/>
        <v>419201.71167499997</v>
      </c>
    </row>
    <row r="109" spans="1:35" x14ac:dyDescent="0.25">
      <c r="A109">
        <v>49601</v>
      </c>
      <c r="B109" t="s">
        <v>152</v>
      </c>
      <c r="C109" t="s">
        <v>85</v>
      </c>
      <c r="D109" s="30">
        <v>0</v>
      </c>
      <c r="E109" s="13">
        <v>0</v>
      </c>
      <c r="F109" s="13">
        <v>1049</v>
      </c>
      <c r="G109" s="13">
        <v>0</v>
      </c>
      <c r="H109" s="13">
        <v>0</v>
      </c>
      <c r="I109" s="31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31">
        <v>0</v>
      </c>
      <c r="P109" s="13">
        <v>2920017.35</v>
      </c>
      <c r="Q109" s="16">
        <v>1178328</v>
      </c>
      <c r="R109" s="13">
        <v>0</v>
      </c>
      <c r="S109" s="16">
        <v>31664</v>
      </c>
      <c r="T109" s="20">
        <v>0</v>
      </c>
      <c r="U109" s="41">
        <f t="shared" si="15"/>
        <v>4130009.35</v>
      </c>
      <c r="V109" s="13">
        <f t="shared" si="16"/>
        <v>0</v>
      </c>
      <c r="W109" s="13">
        <f t="shared" si="17"/>
        <v>1049</v>
      </c>
      <c r="X109" s="10">
        <v>0.77800000000000002</v>
      </c>
      <c r="Y109" s="1">
        <v>2</v>
      </c>
      <c r="Z109" s="10">
        <v>1.2500000000000001E-2</v>
      </c>
      <c r="AA109" s="36">
        <f t="shared" si="18"/>
        <v>0</v>
      </c>
      <c r="AB109" s="13">
        <f t="shared" si="19"/>
        <v>0</v>
      </c>
      <c r="AC109" s="13">
        <f t="shared" si="20"/>
        <v>524.5</v>
      </c>
      <c r="AD109" s="13">
        <f t="shared" si="21"/>
        <v>0</v>
      </c>
      <c r="AE109" s="13">
        <f t="shared" si="22"/>
        <v>0</v>
      </c>
      <c r="AF109" s="13">
        <f t="shared" si="23"/>
        <v>0</v>
      </c>
      <c r="AG109" s="93">
        <f t="shared" si="12"/>
        <v>262.25</v>
      </c>
      <c r="AH109" s="94">
        <f t="shared" si="13"/>
        <v>262.25</v>
      </c>
      <c r="AI109" s="95">
        <f t="shared" si="14"/>
        <v>524.5</v>
      </c>
    </row>
    <row r="110" spans="1:35" x14ac:dyDescent="0.25">
      <c r="A110">
        <v>43778</v>
      </c>
      <c r="B110" t="s">
        <v>153</v>
      </c>
      <c r="C110" t="s">
        <v>154</v>
      </c>
      <c r="D110" s="30">
        <v>0</v>
      </c>
      <c r="E110" s="13">
        <v>29192.03</v>
      </c>
      <c r="F110" s="13">
        <v>0</v>
      </c>
      <c r="G110" s="13">
        <v>5077.24</v>
      </c>
      <c r="H110" s="13">
        <v>27308.69</v>
      </c>
      <c r="I110" s="31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31">
        <v>0</v>
      </c>
      <c r="P110" s="13">
        <v>14779670.380000001</v>
      </c>
      <c r="Q110" s="16">
        <v>3669079</v>
      </c>
      <c r="R110" s="13">
        <v>0</v>
      </c>
      <c r="S110" s="16">
        <v>107141</v>
      </c>
      <c r="T110" s="20">
        <v>0</v>
      </c>
      <c r="U110" s="41">
        <f t="shared" si="15"/>
        <v>18585082.41</v>
      </c>
      <c r="V110" s="13">
        <f t="shared" si="16"/>
        <v>0</v>
      </c>
      <c r="W110" s="13">
        <f t="shared" si="17"/>
        <v>5077.24</v>
      </c>
      <c r="X110" s="10">
        <v>0.42699999999999999</v>
      </c>
      <c r="Y110" s="1">
        <v>1</v>
      </c>
      <c r="Z110" s="10">
        <v>0.01</v>
      </c>
      <c r="AA110" s="36">
        <f t="shared" si="18"/>
        <v>0</v>
      </c>
      <c r="AB110" s="13">
        <f t="shared" si="19"/>
        <v>0</v>
      </c>
      <c r="AC110" s="13">
        <f t="shared" si="20"/>
        <v>2538.62</v>
      </c>
      <c r="AD110" s="13">
        <f t="shared" si="21"/>
        <v>29192.03</v>
      </c>
      <c r="AE110" s="13">
        <f t="shared" si="22"/>
        <v>27308.69</v>
      </c>
      <c r="AF110" s="13">
        <f t="shared" si="23"/>
        <v>0</v>
      </c>
      <c r="AG110" s="93">
        <f t="shared" si="12"/>
        <v>29519.67</v>
      </c>
      <c r="AH110" s="94">
        <f t="shared" si="13"/>
        <v>29519.67</v>
      </c>
      <c r="AI110" s="95">
        <f t="shared" si="14"/>
        <v>59039.34</v>
      </c>
    </row>
    <row r="111" spans="1:35" x14ac:dyDescent="0.25">
      <c r="A111">
        <v>49411</v>
      </c>
      <c r="B111" t="s">
        <v>155</v>
      </c>
      <c r="C111" t="s">
        <v>156</v>
      </c>
      <c r="D111" s="30">
        <v>0</v>
      </c>
      <c r="E111" s="13">
        <v>0</v>
      </c>
      <c r="F111" s="13">
        <v>5768.62</v>
      </c>
      <c r="G111" s="13">
        <v>0</v>
      </c>
      <c r="H111" s="13">
        <v>0</v>
      </c>
      <c r="I111" s="31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31">
        <v>0</v>
      </c>
      <c r="P111" s="13">
        <v>8258407.6900000004</v>
      </c>
      <c r="Q111" s="16">
        <v>6340890</v>
      </c>
      <c r="R111" s="13">
        <v>1818560.98</v>
      </c>
      <c r="S111" s="16">
        <v>89202</v>
      </c>
      <c r="T111" s="20">
        <v>0</v>
      </c>
      <c r="U111" s="41">
        <f t="shared" si="15"/>
        <v>16507060.670000002</v>
      </c>
      <c r="V111" s="13">
        <f t="shared" si="16"/>
        <v>0</v>
      </c>
      <c r="W111" s="13">
        <f t="shared" si="17"/>
        <v>5768.62</v>
      </c>
      <c r="X111" s="10">
        <v>0.94099999999999995</v>
      </c>
      <c r="Y111" s="1">
        <v>3</v>
      </c>
      <c r="Z111" s="10">
        <v>1.4999999999999999E-2</v>
      </c>
      <c r="AA111" s="36">
        <f t="shared" si="18"/>
        <v>0</v>
      </c>
      <c r="AB111" s="13">
        <f t="shared" si="19"/>
        <v>0</v>
      </c>
      <c r="AC111" s="13">
        <f t="shared" si="20"/>
        <v>2884.31</v>
      </c>
      <c r="AD111" s="13">
        <f t="shared" si="21"/>
        <v>0</v>
      </c>
      <c r="AE111" s="13">
        <f t="shared" si="22"/>
        <v>0</v>
      </c>
      <c r="AF111" s="13">
        <f t="shared" si="23"/>
        <v>0</v>
      </c>
      <c r="AG111" s="93">
        <f t="shared" si="12"/>
        <v>1442.155</v>
      </c>
      <c r="AH111" s="94">
        <f t="shared" si="13"/>
        <v>1442.155</v>
      </c>
      <c r="AI111" s="95">
        <f t="shared" si="14"/>
        <v>2884.31</v>
      </c>
    </row>
    <row r="112" spans="1:35" x14ac:dyDescent="0.25">
      <c r="A112">
        <v>48132</v>
      </c>
      <c r="B112" t="s">
        <v>157</v>
      </c>
      <c r="C112" t="s">
        <v>16</v>
      </c>
      <c r="D112" s="30">
        <v>0</v>
      </c>
      <c r="E112" s="13">
        <v>9463.7000000000007</v>
      </c>
      <c r="F112" s="13">
        <v>3536.32</v>
      </c>
      <c r="G112" s="13">
        <v>1768.16</v>
      </c>
      <c r="H112" s="13">
        <v>11072.51</v>
      </c>
      <c r="I112" s="31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31">
        <v>0</v>
      </c>
      <c r="P112" s="13">
        <v>8105980.8700000001</v>
      </c>
      <c r="Q112" s="16">
        <v>3080323</v>
      </c>
      <c r="R112" s="13">
        <v>0</v>
      </c>
      <c r="S112" s="16">
        <v>86299</v>
      </c>
      <c r="T112" s="20">
        <v>0</v>
      </c>
      <c r="U112" s="41">
        <f t="shared" si="15"/>
        <v>11282066.57</v>
      </c>
      <c r="V112" s="13">
        <f t="shared" si="16"/>
        <v>0</v>
      </c>
      <c r="W112" s="13">
        <f t="shared" si="17"/>
        <v>5304.4800000000005</v>
      </c>
      <c r="X112" s="10">
        <v>0.27200000000000002</v>
      </c>
      <c r="Y112" s="1">
        <v>1</v>
      </c>
      <c r="Z112" s="10">
        <v>0.01</v>
      </c>
      <c r="AA112" s="36">
        <f t="shared" si="18"/>
        <v>0</v>
      </c>
      <c r="AB112" s="13">
        <f t="shared" si="19"/>
        <v>0</v>
      </c>
      <c r="AC112" s="13">
        <f t="shared" si="20"/>
        <v>2652.2400000000002</v>
      </c>
      <c r="AD112" s="13">
        <f t="shared" si="21"/>
        <v>9463.7000000000007</v>
      </c>
      <c r="AE112" s="13">
        <f t="shared" si="22"/>
        <v>11072.51</v>
      </c>
      <c r="AF112" s="13">
        <f t="shared" si="23"/>
        <v>0</v>
      </c>
      <c r="AG112" s="93">
        <f t="shared" si="12"/>
        <v>11594.225</v>
      </c>
      <c r="AH112" s="94">
        <f t="shared" si="13"/>
        <v>11594.225</v>
      </c>
      <c r="AI112" s="95">
        <f t="shared" si="14"/>
        <v>23188.45</v>
      </c>
    </row>
    <row r="113" spans="1:35" x14ac:dyDescent="0.25">
      <c r="A113">
        <v>46326</v>
      </c>
      <c r="B113" t="s">
        <v>158</v>
      </c>
      <c r="C113" t="s">
        <v>48</v>
      </c>
      <c r="D113" s="30">
        <v>0</v>
      </c>
      <c r="E113" s="13">
        <v>0</v>
      </c>
      <c r="F113" s="13">
        <v>24739.78</v>
      </c>
      <c r="G113" s="13">
        <v>0</v>
      </c>
      <c r="H113" s="13">
        <v>0</v>
      </c>
      <c r="I113" s="31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1">
        <v>0</v>
      </c>
      <c r="P113" s="13">
        <v>5610383.2699999996</v>
      </c>
      <c r="Q113" s="16">
        <v>6260172</v>
      </c>
      <c r="R113" s="13">
        <v>3072576.48</v>
      </c>
      <c r="S113" s="16">
        <v>79793</v>
      </c>
      <c r="T113" s="20">
        <v>0</v>
      </c>
      <c r="U113" s="41">
        <f t="shared" si="15"/>
        <v>15022924.75</v>
      </c>
      <c r="V113" s="13">
        <f t="shared" si="16"/>
        <v>0</v>
      </c>
      <c r="W113" s="13">
        <f t="shared" si="17"/>
        <v>24739.78</v>
      </c>
      <c r="X113" s="10">
        <v>1.1879999999999999</v>
      </c>
      <c r="Y113" s="1">
        <v>4</v>
      </c>
      <c r="Z113" s="10">
        <v>1.7500000000000002E-2</v>
      </c>
      <c r="AA113" s="36">
        <f t="shared" si="18"/>
        <v>0</v>
      </c>
      <c r="AB113" s="13">
        <f t="shared" si="19"/>
        <v>0</v>
      </c>
      <c r="AC113" s="13">
        <f t="shared" si="20"/>
        <v>12369.89</v>
      </c>
      <c r="AD113" s="13">
        <f t="shared" si="21"/>
        <v>0</v>
      </c>
      <c r="AE113" s="13">
        <f t="shared" si="22"/>
        <v>0</v>
      </c>
      <c r="AF113" s="13">
        <f t="shared" si="23"/>
        <v>0</v>
      </c>
      <c r="AG113" s="93">
        <f t="shared" si="12"/>
        <v>6184.9449999999997</v>
      </c>
      <c r="AH113" s="94">
        <f t="shared" si="13"/>
        <v>6184.9449999999997</v>
      </c>
      <c r="AI113" s="95">
        <f t="shared" si="14"/>
        <v>12369.89</v>
      </c>
    </row>
    <row r="114" spans="1:35" x14ac:dyDescent="0.25">
      <c r="A114">
        <v>43794</v>
      </c>
      <c r="B114" t="s">
        <v>159</v>
      </c>
      <c r="C114" t="s">
        <v>51</v>
      </c>
      <c r="D114" s="30">
        <v>204158.07999999999</v>
      </c>
      <c r="E114" s="13">
        <v>0</v>
      </c>
      <c r="F114" s="13">
        <v>61586.02</v>
      </c>
      <c r="G114" s="13">
        <v>0</v>
      </c>
      <c r="H114" s="13">
        <v>0</v>
      </c>
      <c r="I114" s="31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1">
        <v>0</v>
      </c>
      <c r="P114" s="13">
        <v>18949949.890000001</v>
      </c>
      <c r="Q114" s="16">
        <v>79654216</v>
      </c>
      <c r="R114" s="13">
        <v>0</v>
      </c>
      <c r="S114" s="16">
        <v>280026</v>
      </c>
      <c r="T114" s="20">
        <v>0</v>
      </c>
      <c r="U114" s="41">
        <f t="shared" si="15"/>
        <v>99088349.969999999</v>
      </c>
      <c r="V114" s="13">
        <f t="shared" si="16"/>
        <v>204158.07999999999</v>
      </c>
      <c r="W114" s="13">
        <f t="shared" si="17"/>
        <v>61586.02</v>
      </c>
      <c r="X114" s="10">
        <v>1.268</v>
      </c>
      <c r="Y114" s="1">
        <v>4</v>
      </c>
      <c r="Z114" s="10">
        <v>1.7500000000000002E-2</v>
      </c>
      <c r="AA114" s="36">
        <f t="shared" si="18"/>
        <v>2.0603641100271717E-3</v>
      </c>
      <c r="AB114" s="13">
        <f t="shared" si="19"/>
        <v>0</v>
      </c>
      <c r="AC114" s="13">
        <f t="shared" si="20"/>
        <v>30793.01</v>
      </c>
      <c r="AD114" s="13">
        <f t="shared" si="21"/>
        <v>0</v>
      </c>
      <c r="AE114" s="13">
        <f t="shared" si="22"/>
        <v>0</v>
      </c>
      <c r="AF114" s="13">
        <f t="shared" si="23"/>
        <v>0</v>
      </c>
      <c r="AG114" s="93">
        <f t="shared" si="12"/>
        <v>15396.504999999999</v>
      </c>
      <c r="AH114" s="94">
        <f t="shared" si="13"/>
        <v>15396.504999999999</v>
      </c>
      <c r="AI114" s="95">
        <f t="shared" si="14"/>
        <v>30793.01</v>
      </c>
    </row>
    <row r="115" spans="1:35" x14ac:dyDescent="0.25">
      <c r="A115">
        <v>43786</v>
      </c>
      <c r="B115" t="s">
        <v>160</v>
      </c>
      <c r="C115" t="s">
        <v>51</v>
      </c>
      <c r="D115" s="30">
        <v>13913830.16</v>
      </c>
      <c r="E115" s="13">
        <v>0</v>
      </c>
      <c r="F115" s="13">
        <v>170847.54</v>
      </c>
      <c r="G115" s="13">
        <v>0</v>
      </c>
      <c r="H115" s="13">
        <v>1410236.58</v>
      </c>
      <c r="I115" s="31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1">
        <v>0</v>
      </c>
      <c r="P115" s="13">
        <v>414982734.75999999</v>
      </c>
      <c r="Q115" s="16">
        <v>260648967</v>
      </c>
      <c r="R115" s="13">
        <v>0</v>
      </c>
      <c r="S115" s="16">
        <v>1903333</v>
      </c>
      <c r="T115" s="20">
        <v>0</v>
      </c>
      <c r="U115" s="41">
        <f t="shared" si="15"/>
        <v>691448864.92000008</v>
      </c>
      <c r="V115" s="13">
        <f t="shared" si="16"/>
        <v>13913830.16</v>
      </c>
      <c r="W115" s="13">
        <f t="shared" si="17"/>
        <v>170847.54</v>
      </c>
      <c r="X115" s="10">
        <v>0.42599999999999999</v>
      </c>
      <c r="Y115" s="1">
        <v>1</v>
      </c>
      <c r="Z115" s="10">
        <v>0.01</v>
      </c>
      <c r="AA115" s="36">
        <f t="shared" si="18"/>
        <v>2.0122717479057278E-2</v>
      </c>
      <c r="AB115" s="13">
        <f t="shared" si="19"/>
        <v>6999341.5107999993</v>
      </c>
      <c r="AC115" s="13">
        <f t="shared" si="20"/>
        <v>85423.77</v>
      </c>
      <c r="AD115" s="13">
        <f t="shared" si="21"/>
        <v>0</v>
      </c>
      <c r="AE115" s="13">
        <f t="shared" si="22"/>
        <v>1410236.58</v>
      </c>
      <c r="AF115" s="13">
        <f t="shared" si="23"/>
        <v>0</v>
      </c>
      <c r="AG115" s="93">
        <f t="shared" si="12"/>
        <v>4247500.930399999</v>
      </c>
      <c r="AH115" s="94">
        <f t="shared" si="13"/>
        <v>4247500.930399999</v>
      </c>
      <c r="AI115" s="95">
        <f t="shared" si="14"/>
        <v>8495001.860799998</v>
      </c>
    </row>
    <row r="116" spans="1:35" x14ac:dyDescent="0.25">
      <c r="A116">
        <v>46391</v>
      </c>
      <c r="B116" t="s">
        <v>161</v>
      </c>
      <c r="C116" t="s">
        <v>82</v>
      </c>
      <c r="D116" s="30">
        <v>0</v>
      </c>
      <c r="E116" s="13">
        <v>0</v>
      </c>
      <c r="F116" s="13">
        <v>-0.01</v>
      </c>
      <c r="G116" s="13">
        <v>809.83</v>
      </c>
      <c r="H116" s="13">
        <v>0</v>
      </c>
      <c r="I116" s="31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31">
        <v>0</v>
      </c>
      <c r="P116" s="13">
        <v>8623009.7300000004</v>
      </c>
      <c r="Q116" s="16">
        <v>5397787</v>
      </c>
      <c r="R116" s="13">
        <v>0</v>
      </c>
      <c r="S116" s="16">
        <v>96552</v>
      </c>
      <c r="T116" s="20">
        <v>0</v>
      </c>
      <c r="U116" s="41">
        <f t="shared" si="15"/>
        <v>14117348.73</v>
      </c>
      <c r="V116" s="13">
        <f t="shared" si="16"/>
        <v>0</v>
      </c>
      <c r="W116" s="13">
        <f t="shared" si="17"/>
        <v>809.82</v>
      </c>
      <c r="X116" s="10">
        <v>1.0309999999999999</v>
      </c>
      <c r="Y116" s="1">
        <v>3</v>
      </c>
      <c r="Z116" s="10">
        <v>1.4999999999999999E-2</v>
      </c>
      <c r="AA116" s="36">
        <f t="shared" si="18"/>
        <v>0</v>
      </c>
      <c r="AB116" s="13">
        <f t="shared" si="19"/>
        <v>0</v>
      </c>
      <c r="AC116" s="13">
        <f t="shared" si="20"/>
        <v>404.91</v>
      </c>
      <c r="AD116" s="13">
        <f t="shared" si="21"/>
        <v>0</v>
      </c>
      <c r="AE116" s="13">
        <f t="shared" si="22"/>
        <v>0</v>
      </c>
      <c r="AF116" s="13">
        <f t="shared" si="23"/>
        <v>0</v>
      </c>
      <c r="AG116" s="93">
        <f t="shared" si="12"/>
        <v>202.45500000000001</v>
      </c>
      <c r="AH116" s="94">
        <f t="shared" si="13"/>
        <v>202.45500000000001</v>
      </c>
      <c r="AI116" s="95">
        <f t="shared" si="14"/>
        <v>404.91</v>
      </c>
    </row>
    <row r="117" spans="1:35" x14ac:dyDescent="0.25">
      <c r="A117">
        <v>48488</v>
      </c>
      <c r="B117" t="s">
        <v>162</v>
      </c>
      <c r="C117" t="s">
        <v>80</v>
      </c>
      <c r="D117" s="30">
        <v>0</v>
      </c>
      <c r="E117" s="13">
        <v>0</v>
      </c>
      <c r="F117" s="13">
        <v>20713.38</v>
      </c>
      <c r="G117" s="13">
        <v>0</v>
      </c>
      <c r="H117" s="13">
        <v>0</v>
      </c>
      <c r="I117" s="31">
        <v>0</v>
      </c>
      <c r="J117" s="13">
        <v>0</v>
      </c>
      <c r="K117" s="13">
        <v>0</v>
      </c>
      <c r="L117" s="13">
        <v>2527.34</v>
      </c>
      <c r="M117" s="13">
        <v>0</v>
      </c>
      <c r="N117" s="13">
        <v>0</v>
      </c>
      <c r="O117" s="31">
        <v>0</v>
      </c>
      <c r="P117" s="13">
        <v>8965426.7400000002</v>
      </c>
      <c r="Q117" s="16">
        <v>15150196</v>
      </c>
      <c r="R117" s="13">
        <v>2447208.91</v>
      </c>
      <c r="S117" s="16">
        <v>128925</v>
      </c>
      <c r="T117" s="20">
        <v>0</v>
      </c>
      <c r="U117" s="41">
        <f t="shared" si="15"/>
        <v>26691756.650000002</v>
      </c>
      <c r="V117" s="13">
        <f t="shared" si="16"/>
        <v>0</v>
      </c>
      <c r="W117" s="13">
        <f t="shared" si="17"/>
        <v>23240.720000000001</v>
      </c>
      <c r="X117" s="10">
        <v>1.304</v>
      </c>
      <c r="Y117" s="1">
        <v>4</v>
      </c>
      <c r="Z117" s="10">
        <v>1.7500000000000002E-2</v>
      </c>
      <c r="AA117" s="36">
        <f t="shared" si="18"/>
        <v>0</v>
      </c>
      <c r="AB117" s="13">
        <f t="shared" si="19"/>
        <v>0</v>
      </c>
      <c r="AC117" s="13">
        <f t="shared" si="20"/>
        <v>11620.36</v>
      </c>
      <c r="AD117" s="13">
        <f t="shared" si="21"/>
        <v>0</v>
      </c>
      <c r="AE117" s="13">
        <f t="shared" si="22"/>
        <v>0</v>
      </c>
      <c r="AF117" s="13">
        <f t="shared" si="23"/>
        <v>0</v>
      </c>
      <c r="AG117" s="93">
        <f t="shared" si="12"/>
        <v>5810.18</v>
      </c>
      <c r="AH117" s="94">
        <f t="shared" si="13"/>
        <v>5810.18</v>
      </c>
      <c r="AI117" s="95">
        <f t="shared" si="14"/>
        <v>11620.36</v>
      </c>
    </row>
    <row r="118" spans="1:35" x14ac:dyDescent="0.25">
      <c r="A118">
        <v>45302</v>
      </c>
      <c r="B118" t="s">
        <v>163</v>
      </c>
      <c r="C118" t="s">
        <v>164</v>
      </c>
      <c r="D118" s="30">
        <v>219241.38</v>
      </c>
      <c r="E118" s="13">
        <v>226016.76</v>
      </c>
      <c r="F118" s="13">
        <v>26089.48</v>
      </c>
      <c r="G118" s="13">
        <v>0</v>
      </c>
      <c r="H118" s="13">
        <v>57507.24</v>
      </c>
      <c r="I118" s="31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31">
        <v>0</v>
      </c>
      <c r="P118" s="13">
        <v>11356728.43</v>
      </c>
      <c r="Q118" s="16">
        <v>6953712</v>
      </c>
      <c r="R118" s="13">
        <v>484682.23999999999</v>
      </c>
      <c r="S118" s="16">
        <v>112582</v>
      </c>
      <c r="T118" s="20">
        <v>0</v>
      </c>
      <c r="U118" s="41">
        <f t="shared" si="15"/>
        <v>19352962.809999999</v>
      </c>
      <c r="V118" s="13">
        <f t="shared" si="16"/>
        <v>219241.38</v>
      </c>
      <c r="W118" s="13">
        <f t="shared" si="17"/>
        <v>26089.48</v>
      </c>
      <c r="X118" s="10">
        <v>0.72699999999999998</v>
      </c>
      <c r="Y118" s="1">
        <v>2</v>
      </c>
      <c r="Z118" s="10">
        <v>1.2500000000000001E-2</v>
      </c>
      <c r="AA118" s="36">
        <f t="shared" si="18"/>
        <v>1.1328569281738832E-2</v>
      </c>
      <c r="AB118" s="13">
        <f t="shared" si="19"/>
        <v>0</v>
      </c>
      <c r="AC118" s="13">
        <f t="shared" si="20"/>
        <v>13044.74</v>
      </c>
      <c r="AD118" s="13">
        <f t="shared" si="21"/>
        <v>226016.76</v>
      </c>
      <c r="AE118" s="13">
        <f t="shared" si="22"/>
        <v>57507.24</v>
      </c>
      <c r="AF118" s="13">
        <f t="shared" si="23"/>
        <v>0</v>
      </c>
      <c r="AG118" s="93">
        <f t="shared" si="12"/>
        <v>148284.37</v>
      </c>
      <c r="AH118" s="94">
        <f t="shared" si="13"/>
        <v>148284.37</v>
      </c>
      <c r="AI118" s="95">
        <f t="shared" si="14"/>
        <v>296568.74</v>
      </c>
    </row>
    <row r="119" spans="1:35" x14ac:dyDescent="0.25">
      <c r="A119">
        <v>45310</v>
      </c>
      <c r="B119" t="s">
        <v>165</v>
      </c>
      <c r="C119" t="s">
        <v>133</v>
      </c>
      <c r="D119" s="30">
        <v>0</v>
      </c>
      <c r="E119" s="13">
        <v>0</v>
      </c>
      <c r="F119" s="13">
        <v>0</v>
      </c>
      <c r="G119" s="13">
        <v>2295.7199999999998</v>
      </c>
      <c r="H119" s="13">
        <v>25744.05</v>
      </c>
      <c r="I119" s="31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1">
        <v>0</v>
      </c>
      <c r="P119" s="13">
        <v>6913907.5700000003</v>
      </c>
      <c r="Q119" s="16">
        <v>4106200</v>
      </c>
      <c r="R119" s="13">
        <v>875924.38</v>
      </c>
      <c r="S119" s="16">
        <v>69577</v>
      </c>
      <c r="T119" s="20">
        <v>0</v>
      </c>
      <c r="U119" s="41">
        <f t="shared" si="15"/>
        <v>11965608.950000001</v>
      </c>
      <c r="V119" s="13">
        <f t="shared" si="16"/>
        <v>0</v>
      </c>
      <c r="W119" s="13">
        <f t="shared" si="17"/>
        <v>2295.7199999999998</v>
      </c>
      <c r="X119" s="10">
        <v>0.90300000000000002</v>
      </c>
      <c r="Y119" s="1">
        <v>2</v>
      </c>
      <c r="Z119" s="10">
        <v>1.2500000000000001E-2</v>
      </c>
      <c r="AA119" s="36">
        <f t="shared" si="18"/>
        <v>0</v>
      </c>
      <c r="AB119" s="13">
        <f t="shared" si="19"/>
        <v>0</v>
      </c>
      <c r="AC119" s="13">
        <f t="shared" si="20"/>
        <v>1147.8599999999999</v>
      </c>
      <c r="AD119" s="13">
        <f t="shared" si="21"/>
        <v>0</v>
      </c>
      <c r="AE119" s="13">
        <f t="shared" si="22"/>
        <v>25744.05</v>
      </c>
      <c r="AF119" s="13">
        <f t="shared" si="23"/>
        <v>0</v>
      </c>
      <c r="AG119" s="93">
        <f t="shared" si="12"/>
        <v>13445.955</v>
      </c>
      <c r="AH119" s="94">
        <f t="shared" si="13"/>
        <v>13445.955</v>
      </c>
      <c r="AI119" s="95">
        <f t="shared" si="14"/>
        <v>26891.91</v>
      </c>
    </row>
    <row r="120" spans="1:35" x14ac:dyDescent="0.25">
      <c r="A120">
        <v>64964</v>
      </c>
      <c r="B120" t="s">
        <v>166</v>
      </c>
      <c r="C120" t="s">
        <v>167</v>
      </c>
      <c r="D120" s="30">
        <v>0</v>
      </c>
      <c r="E120" s="13">
        <v>0</v>
      </c>
      <c r="F120" s="13">
        <v>1427.46</v>
      </c>
      <c r="G120" s="13">
        <v>0</v>
      </c>
      <c r="H120" s="13">
        <v>0</v>
      </c>
      <c r="I120" s="31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31">
        <v>0</v>
      </c>
      <c r="P120" s="13">
        <v>587783.88</v>
      </c>
      <c r="Q120" s="16">
        <v>281589</v>
      </c>
      <c r="R120" s="13">
        <v>0</v>
      </c>
      <c r="S120" s="16">
        <v>4696</v>
      </c>
      <c r="T120" s="20">
        <v>0</v>
      </c>
      <c r="U120" s="41">
        <f t="shared" si="15"/>
        <v>874068.88</v>
      </c>
      <c r="V120" s="13">
        <f t="shared" si="16"/>
        <v>0</v>
      </c>
      <c r="W120" s="13">
        <f t="shared" si="17"/>
        <v>1427.46</v>
      </c>
      <c r="X120" s="10">
        <v>0.873</v>
      </c>
      <c r="Y120" s="1">
        <v>2</v>
      </c>
      <c r="Z120" s="10">
        <v>1.2500000000000001E-2</v>
      </c>
      <c r="AA120" s="36">
        <f t="shared" si="18"/>
        <v>0</v>
      </c>
      <c r="AB120" s="13">
        <f t="shared" si="19"/>
        <v>0</v>
      </c>
      <c r="AC120" s="13">
        <f t="shared" si="20"/>
        <v>713.73</v>
      </c>
      <c r="AD120" s="13">
        <f t="shared" si="21"/>
        <v>0</v>
      </c>
      <c r="AE120" s="13">
        <f t="shared" si="22"/>
        <v>0</v>
      </c>
      <c r="AF120" s="13">
        <f t="shared" si="23"/>
        <v>0</v>
      </c>
      <c r="AG120" s="93">
        <f t="shared" si="12"/>
        <v>356.86500000000001</v>
      </c>
      <c r="AH120" s="94">
        <f t="shared" si="13"/>
        <v>356.86500000000001</v>
      </c>
      <c r="AI120" s="95">
        <f t="shared" si="14"/>
        <v>713.73</v>
      </c>
    </row>
    <row r="121" spans="1:35" x14ac:dyDescent="0.25">
      <c r="A121">
        <v>46516</v>
      </c>
      <c r="B121" t="s">
        <v>168</v>
      </c>
      <c r="C121" t="s">
        <v>109</v>
      </c>
      <c r="D121" s="30">
        <v>813694.26</v>
      </c>
      <c r="E121" s="13">
        <v>0</v>
      </c>
      <c r="F121" s="13">
        <v>0</v>
      </c>
      <c r="G121" s="13">
        <v>0</v>
      </c>
      <c r="H121" s="13">
        <v>171173.37</v>
      </c>
      <c r="I121" s="31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31">
        <v>0</v>
      </c>
      <c r="P121" s="13">
        <v>2682896.9300000002</v>
      </c>
      <c r="Q121" s="16">
        <v>2687091</v>
      </c>
      <c r="R121" s="13">
        <v>1501745.3</v>
      </c>
      <c r="S121" s="16">
        <v>47119</v>
      </c>
      <c r="T121" s="20">
        <v>0</v>
      </c>
      <c r="U121" s="41">
        <f t="shared" si="15"/>
        <v>7732546.4900000002</v>
      </c>
      <c r="V121" s="13">
        <f t="shared" si="16"/>
        <v>813694.26</v>
      </c>
      <c r="W121" s="13">
        <f t="shared" si="17"/>
        <v>0</v>
      </c>
      <c r="X121" s="10">
        <v>1.135</v>
      </c>
      <c r="Y121" s="1">
        <v>4</v>
      </c>
      <c r="Z121" s="10">
        <v>1.7500000000000002E-2</v>
      </c>
      <c r="AA121" s="36">
        <f t="shared" si="18"/>
        <v>0.10522979215867605</v>
      </c>
      <c r="AB121" s="13">
        <f t="shared" si="19"/>
        <v>678374.69642499997</v>
      </c>
      <c r="AC121" s="13">
        <f t="shared" si="20"/>
        <v>0</v>
      </c>
      <c r="AD121" s="13">
        <f t="shared" si="21"/>
        <v>0</v>
      </c>
      <c r="AE121" s="13">
        <f t="shared" si="22"/>
        <v>171173.37</v>
      </c>
      <c r="AF121" s="13">
        <f t="shared" si="23"/>
        <v>0</v>
      </c>
      <c r="AG121" s="93">
        <f t="shared" si="12"/>
        <v>424774.03321249998</v>
      </c>
      <c r="AH121" s="94">
        <f t="shared" si="13"/>
        <v>424774.03321249998</v>
      </c>
      <c r="AI121" s="95">
        <f t="shared" si="14"/>
        <v>849548.06642499997</v>
      </c>
    </row>
    <row r="122" spans="1:35" x14ac:dyDescent="0.25">
      <c r="A122">
        <v>48140</v>
      </c>
      <c r="B122" t="s">
        <v>169</v>
      </c>
      <c r="C122" t="s">
        <v>16</v>
      </c>
      <c r="D122" s="30">
        <v>0</v>
      </c>
      <c r="E122" s="13">
        <v>0</v>
      </c>
      <c r="F122" s="13">
        <v>3870.12</v>
      </c>
      <c r="G122" s="13">
        <v>0</v>
      </c>
      <c r="H122" s="13">
        <v>0</v>
      </c>
      <c r="I122" s="31">
        <v>0</v>
      </c>
      <c r="J122" s="13">
        <v>0</v>
      </c>
      <c r="K122" s="13">
        <v>0</v>
      </c>
      <c r="L122" s="13">
        <v>1560</v>
      </c>
      <c r="M122" s="13">
        <v>0</v>
      </c>
      <c r="N122" s="13">
        <v>0</v>
      </c>
      <c r="O122" s="31">
        <v>0</v>
      </c>
      <c r="P122" s="13">
        <v>2195000.25</v>
      </c>
      <c r="Q122" s="16">
        <v>7863766</v>
      </c>
      <c r="R122" s="13">
        <v>0</v>
      </c>
      <c r="S122" s="16">
        <v>46326</v>
      </c>
      <c r="T122" s="20">
        <v>0</v>
      </c>
      <c r="U122" s="41">
        <f t="shared" si="15"/>
        <v>10105092.25</v>
      </c>
      <c r="V122" s="13">
        <f t="shared" si="16"/>
        <v>0</v>
      </c>
      <c r="W122" s="13">
        <f t="shared" si="17"/>
        <v>5430.12</v>
      </c>
      <c r="X122" s="10">
        <v>1.665</v>
      </c>
      <c r="Y122" s="1">
        <v>5</v>
      </c>
      <c r="Z122" s="10">
        <v>0.02</v>
      </c>
      <c r="AA122" s="36">
        <f t="shared" si="18"/>
        <v>0</v>
      </c>
      <c r="AB122" s="13">
        <f t="shared" si="19"/>
        <v>0</v>
      </c>
      <c r="AC122" s="13">
        <f t="shared" si="20"/>
        <v>2715.06</v>
      </c>
      <c r="AD122" s="13">
        <f t="shared" si="21"/>
        <v>0</v>
      </c>
      <c r="AE122" s="13">
        <f t="shared" si="22"/>
        <v>0</v>
      </c>
      <c r="AF122" s="13">
        <f t="shared" si="23"/>
        <v>0</v>
      </c>
      <c r="AG122" s="93">
        <f t="shared" si="12"/>
        <v>1357.53</v>
      </c>
      <c r="AH122" s="94">
        <f t="shared" si="13"/>
        <v>1357.53</v>
      </c>
      <c r="AI122" s="95">
        <f t="shared" si="14"/>
        <v>2715.06</v>
      </c>
    </row>
    <row r="123" spans="1:35" x14ac:dyDescent="0.25">
      <c r="A123">
        <v>45328</v>
      </c>
      <c r="B123" t="s">
        <v>170</v>
      </c>
      <c r="C123" t="s">
        <v>54</v>
      </c>
      <c r="D123" s="30">
        <v>82136.759999999995</v>
      </c>
      <c r="E123" s="13">
        <v>0</v>
      </c>
      <c r="F123" s="13">
        <v>40881.58</v>
      </c>
      <c r="G123" s="13">
        <v>0</v>
      </c>
      <c r="H123" s="13">
        <v>0</v>
      </c>
      <c r="I123" s="31">
        <v>0</v>
      </c>
      <c r="J123" s="13">
        <v>0</v>
      </c>
      <c r="K123" s="13">
        <v>0</v>
      </c>
      <c r="L123" s="13">
        <v>2718</v>
      </c>
      <c r="M123" s="13">
        <v>0</v>
      </c>
      <c r="N123" s="13">
        <v>0</v>
      </c>
      <c r="O123" s="31">
        <v>0</v>
      </c>
      <c r="P123" s="13">
        <v>2467510.17</v>
      </c>
      <c r="Q123" s="16">
        <v>3732641</v>
      </c>
      <c r="R123" s="13">
        <v>1798004.18</v>
      </c>
      <c r="S123" s="16">
        <v>52509</v>
      </c>
      <c r="T123" s="20">
        <v>0</v>
      </c>
      <c r="U123" s="41">
        <f t="shared" si="15"/>
        <v>8132801.1099999994</v>
      </c>
      <c r="V123" s="13">
        <f t="shared" si="16"/>
        <v>82136.759999999995</v>
      </c>
      <c r="W123" s="13">
        <f t="shared" si="17"/>
        <v>43599.58</v>
      </c>
      <c r="X123" s="10">
        <v>1.2130000000000001</v>
      </c>
      <c r="Y123" s="1">
        <v>4</v>
      </c>
      <c r="Z123" s="10">
        <v>1.7500000000000002E-2</v>
      </c>
      <c r="AA123" s="36">
        <f t="shared" si="18"/>
        <v>1.0099442847434886E-2</v>
      </c>
      <c r="AB123" s="13">
        <f t="shared" si="19"/>
        <v>0</v>
      </c>
      <c r="AC123" s="13">
        <f t="shared" si="20"/>
        <v>21799.79</v>
      </c>
      <c r="AD123" s="13">
        <f t="shared" si="21"/>
        <v>0</v>
      </c>
      <c r="AE123" s="13">
        <f t="shared" si="22"/>
        <v>0</v>
      </c>
      <c r="AF123" s="13">
        <f t="shared" si="23"/>
        <v>0</v>
      </c>
      <c r="AG123" s="93">
        <f t="shared" si="12"/>
        <v>10899.895</v>
      </c>
      <c r="AH123" s="94">
        <f t="shared" si="13"/>
        <v>10899.895</v>
      </c>
      <c r="AI123" s="95">
        <f t="shared" si="14"/>
        <v>21799.79</v>
      </c>
    </row>
    <row r="124" spans="1:35" x14ac:dyDescent="0.25">
      <c r="A124">
        <v>43802</v>
      </c>
      <c r="B124" t="s">
        <v>171</v>
      </c>
      <c r="C124" t="s">
        <v>76</v>
      </c>
      <c r="D124" s="30">
        <v>29529213.879999999</v>
      </c>
      <c r="E124" s="13">
        <v>0</v>
      </c>
      <c r="F124" s="13">
        <v>227810.12</v>
      </c>
      <c r="G124" s="13">
        <v>0</v>
      </c>
      <c r="H124" s="13">
        <v>0</v>
      </c>
      <c r="I124" s="31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31">
        <v>0</v>
      </c>
      <c r="P124" s="13">
        <v>275456820.73000002</v>
      </c>
      <c r="Q124" s="16">
        <v>402086631</v>
      </c>
      <c r="R124" s="13">
        <v>0</v>
      </c>
      <c r="S124" s="16">
        <v>2508646</v>
      </c>
      <c r="T124" s="20">
        <v>0</v>
      </c>
      <c r="U124" s="41">
        <f t="shared" si="15"/>
        <v>709581311.61000001</v>
      </c>
      <c r="V124" s="13">
        <f t="shared" si="16"/>
        <v>29529213.879999999</v>
      </c>
      <c r="W124" s="13">
        <f t="shared" si="17"/>
        <v>227810.12</v>
      </c>
      <c r="X124" s="10">
        <v>0.82199999999999995</v>
      </c>
      <c r="Y124" s="1">
        <v>2</v>
      </c>
      <c r="Z124" s="10">
        <v>1.2500000000000001E-2</v>
      </c>
      <c r="AA124" s="36">
        <f t="shared" si="18"/>
        <v>4.1614982521171358E-2</v>
      </c>
      <c r="AB124" s="13">
        <f t="shared" si="19"/>
        <v>20659447.484875001</v>
      </c>
      <c r="AC124" s="13">
        <f t="shared" si="20"/>
        <v>113905.06</v>
      </c>
      <c r="AD124" s="13">
        <f t="shared" si="21"/>
        <v>0</v>
      </c>
      <c r="AE124" s="13">
        <f t="shared" si="22"/>
        <v>0</v>
      </c>
      <c r="AF124" s="13">
        <f t="shared" si="23"/>
        <v>0</v>
      </c>
      <c r="AG124" s="93">
        <f t="shared" si="12"/>
        <v>10386676.2724375</v>
      </c>
      <c r="AH124" s="94">
        <f t="shared" si="13"/>
        <v>10386676.2724375</v>
      </c>
      <c r="AI124" s="95">
        <f t="shared" si="14"/>
        <v>20773352.544875</v>
      </c>
    </row>
    <row r="125" spans="1:35" x14ac:dyDescent="0.25">
      <c r="A125">
        <v>49312</v>
      </c>
      <c r="B125" t="s">
        <v>172</v>
      </c>
      <c r="C125" t="s">
        <v>173</v>
      </c>
      <c r="D125" s="30">
        <v>0</v>
      </c>
      <c r="E125" s="13">
        <v>0</v>
      </c>
      <c r="F125" s="13">
        <v>1681.6</v>
      </c>
      <c r="G125" s="13">
        <v>0</v>
      </c>
      <c r="H125" s="13">
        <v>0</v>
      </c>
      <c r="I125" s="31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31">
        <v>0</v>
      </c>
      <c r="P125" s="13">
        <v>4632005.3099999996</v>
      </c>
      <c r="Q125" s="16">
        <v>2638453</v>
      </c>
      <c r="R125" s="13">
        <v>1221489.6599999999</v>
      </c>
      <c r="S125" s="16">
        <v>45035</v>
      </c>
      <c r="T125" s="20">
        <v>0</v>
      </c>
      <c r="U125" s="41">
        <f t="shared" si="15"/>
        <v>8536982.9699999988</v>
      </c>
      <c r="V125" s="13">
        <f t="shared" si="16"/>
        <v>0</v>
      </c>
      <c r="W125" s="13">
        <f t="shared" si="17"/>
        <v>1681.6</v>
      </c>
      <c r="X125" s="10">
        <v>0.98699999999999999</v>
      </c>
      <c r="Y125" s="1">
        <v>3</v>
      </c>
      <c r="Z125" s="10">
        <v>1.4999999999999999E-2</v>
      </c>
      <c r="AA125" s="36">
        <f t="shared" si="18"/>
        <v>0</v>
      </c>
      <c r="AB125" s="13">
        <f t="shared" si="19"/>
        <v>0</v>
      </c>
      <c r="AC125" s="13">
        <f t="shared" si="20"/>
        <v>840.8</v>
      </c>
      <c r="AD125" s="13">
        <f t="shared" si="21"/>
        <v>0</v>
      </c>
      <c r="AE125" s="13">
        <f t="shared" si="22"/>
        <v>0</v>
      </c>
      <c r="AF125" s="13">
        <f t="shared" si="23"/>
        <v>0</v>
      </c>
      <c r="AG125" s="93">
        <f t="shared" si="12"/>
        <v>420.4</v>
      </c>
      <c r="AH125" s="94">
        <f t="shared" si="13"/>
        <v>420.4</v>
      </c>
      <c r="AI125" s="95">
        <f t="shared" si="14"/>
        <v>840.8</v>
      </c>
    </row>
    <row r="126" spans="1:35" x14ac:dyDescent="0.25">
      <c r="A126">
        <v>43810</v>
      </c>
      <c r="B126" t="s">
        <v>174</v>
      </c>
      <c r="C126" t="s">
        <v>34</v>
      </c>
      <c r="D126" s="30">
        <v>0</v>
      </c>
      <c r="E126" s="13">
        <v>0</v>
      </c>
      <c r="F126" s="13">
        <v>17418.21</v>
      </c>
      <c r="G126" s="13">
        <v>5806.07</v>
      </c>
      <c r="H126" s="13">
        <v>17196.12</v>
      </c>
      <c r="I126" s="31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31">
        <v>0</v>
      </c>
      <c r="P126" s="13">
        <v>11041997.82</v>
      </c>
      <c r="Q126" s="16">
        <v>4709726</v>
      </c>
      <c r="R126" s="13">
        <v>0</v>
      </c>
      <c r="S126" s="16">
        <v>87985</v>
      </c>
      <c r="T126" s="20">
        <v>0</v>
      </c>
      <c r="U126" s="41">
        <f t="shared" si="15"/>
        <v>15839708.82</v>
      </c>
      <c r="V126" s="13">
        <f t="shared" si="16"/>
        <v>0</v>
      </c>
      <c r="W126" s="13">
        <f t="shared" si="17"/>
        <v>23224.28</v>
      </c>
      <c r="X126" s="10">
        <v>0.71699999999999997</v>
      </c>
      <c r="Y126" s="1">
        <v>2</v>
      </c>
      <c r="Z126" s="10">
        <v>1.2500000000000001E-2</v>
      </c>
      <c r="AA126" s="36">
        <f t="shared" si="18"/>
        <v>0</v>
      </c>
      <c r="AB126" s="13">
        <f t="shared" si="19"/>
        <v>0</v>
      </c>
      <c r="AC126" s="13">
        <f t="shared" si="20"/>
        <v>11612.14</v>
      </c>
      <c r="AD126" s="13">
        <f t="shared" si="21"/>
        <v>0</v>
      </c>
      <c r="AE126" s="13">
        <f t="shared" si="22"/>
        <v>17196.12</v>
      </c>
      <c r="AF126" s="13">
        <f t="shared" si="23"/>
        <v>0</v>
      </c>
      <c r="AG126" s="93">
        <f t="shared" si="12"/>
        <v>14404.13</v>
      </c>
      <c r="AH126" s="94">
        <f t="shared" si="13"/>
        <v>14404.13</v>
      </c>
      <c r="AI126" s="95">
        <f t="shared" si="14"/>
        <v>28808.26</v>
      </c>
    </row>
    <row r="127" spans="1:35" x14ac:dyDescent="0.25">
      <c r="A127">
        <v>47548</v>
      </c>
      <c r="B127" t="s">
        <v>175</v>
      </c>
      <c r="C127" t="s">
        <v>176</v>
      </c>
      <c r="D127" s="30">
        <v>0</v>
      </c>
      <c r="E127" s="13">
        <v>15063.05</v>
      </c>
      <c r="F127" s="13">
        <v>3745.06</v>
      </c>
      <c r="G127" s="13">
        <v>0</v>
      </c>
      <c r="H127" s="13">
        <v>0.02</v>
      </c>
      <c r="I127" s="31">
        <v>0</v>
      </c>
      <c r="J127" s="13">
        <v>0</v>
      </c>
      <c r="K127" s="13">
        <v>18920.28</v>
      </c>
      <c r="L127" s="13">
        <v>0</v>
      </c>
      <c r="M127" s="13">
        <v>0</v>
      </c>
      <c r="N127" s="13">
        <v>0</v>
      </c>
      <c r="O127" s="31">
        <v>0</v>
      </c>
      <c r="P127" s="13">
        <v>2249544.31</v>
      </c>
      <c r="Q127" s="16">
        <v>2320291</v>
      </c>
      <c r="R127" s="13">
        <v>0</v>
      </c>
      <c r="S127" s="16">
        <v>21297</v>
      </c>
      <c r="T127" s="20">
        <v>0</v>
      </c>
      <c r="U127" s="41">
        <f t="shared" si="15"/>
        <v>4625115.6400000006</v>
      </c>
      <c r="V127" s="13">
        <f t="shared" si="16"/>
        <v>0</v>
      </c>
      <c r="W127" s="13">
        <f t="shared" si="17"/>
        <v>3745.06</v>
      </c>
      <c r="X127" s="10">
        <v>1.2470000000000001</v>
      </c>
      <c r="Y127" s="1">
        <v>4</v>
      </c>
      <c r="Z127" s="10">
        <v>1.7500000000000002E-2</v>
      </c>
      <c r="AA127" s="36">
        <f t="shared" si="18"/>
        <v>0</v>
      </c>
      <c r="AB127" s="13">
        <f t="shared" si="19"/>
        <v>0</v>
      </c>
      <c r="AC127" s="13">
        <f t="shared" si="20"/>
        <v>1872.53</v>
      </c>
      <c r="AD127" s="13">
        <f t="shared" si="21"/>
        <v>33983.33</v>
      </c>
      <c r="AE127" s="13">
        <f t="shared" si="22"/>
        <v>0.02</v>
      </c>
      <c r="AF127" s="13">
        <f t="shared" si="23"/>
        <v>0</v>
      </c>
      <c r="AG127" s="93">
        <f t="shared" si="12"/>
        <v>17927.939999999999</v>
      </c>
      <c r="AH127" s="94">
        <f t="shared" si="13"/>
        <v>17927.939999999999</v>
      </c>
      <c r="AI127" s="95">
        <f t="shared" si="14"/>
        <v>35855.879999999997</v>
      </c>
    </row>
    <row r="128" spans="1:35" x14ac:dyDescent="0.25">
      <c r="A128">
        <v>49320</v>
      </c>
      <c r="B128" t="s">
        <v>177</v>
      </c>
      <c r="C128" t="s">
        <v>173</v>
      </c>
      <c r="D128" s="30">
        <v>0</v>
      </c>
      <c r="E128" s="13">
        <v>0</v>
      </c>
      <c r="F128" s="13">
        <v>2073.9499999999998</v>
      </c>
      <c r="G128" s="13">
        <v>740.71</v>
      </c>
      <c r="H128" s="13">
        <v>0</v>
      </c>
      <c r="I128" s="31">
        <v>0</v>
      </c>
      <c r="J128" s="13">
        <v>0</v>
      </c>
      <c r="K128" s="13">
        <v>0</v>
      </c>
      <c r="L128" s="13">
        <v>200.38</v>
      </c>
      <c r="M128" s="13">
        <v>0</v>
      </c>
      <c r="N128" s="13">
        <v>0</v>
      </c>
      <c r="O128" s="31">
        <v>0</v>
      </c>
      <c r="P128" s="13">
        <v>3347388.78</v>
      </c>
      <c r="Q128" s="16">
        <v>1790130</v>
      </c>
      <c r="R128" s="13">
        <v>673190.09</v>
      </c>
      <c r="S128" s="16">
        <v>24430</v>
      </c>
      <c r="T128" s="20">
        <v>0</v>
      </c>
      <c r="U128" s="41">
        <f t="shared" si="15"/>
        <v>5835138.8699999992</v>
      </c>
      <c r="V128" s="13">
        <f t="shared" si="16"/>
        <v>0</v>
      </c>
      <c r="W128" s="13">
        <f t="shared" si="17"/>
        <v>3015.04</v>
      </c>
      <c r="X128" s="10">
        <v>1.052</v>
      </c>
      <c r="Y128" s="1">
        <v>3</v>
      </c>
      <c r="Z128" s="10">
        <v>1.4999999999999999E-2</v>
      </c>
      <c r="AA128" s="36">
        <f t="shared" si="18"/>
        <v>0</v>
      </c>
      <c r="AB128" s="13">
        <f t="shared" si="19"/>
        <v>0</v>
      </c>
      <c r="AC128" s="13">
        <f t="shared" si="20"/>
        <v>1507.52</v>
      </c>
      <c r="AD128" s="13">
        <f t="shared" si="21"/>
        <v>0</v>
      </c>
      <c r="AE128" s="13">
        <f t="shared" si="22"/>
        <v>0</v>
      </c>
      <c r="AF128" s="13">
        <f t="shared" si="23"/>
        <v>0</v>
      </c>
      <c r="AG128" s="93">
        <f t="shared" si="12"/>
        <v>753.76</v>
      </c>
      <c r="AH128" s="94">
        <f t="shared" si="13"/>
        <v>753.76</v>
      </c>
      <c r="AI128" s="95">
        <f t="shared" si="14"/>
        <v>1507.52</v>
      </c>
    </row>
    <row r="129" spans="1:35" x14ac:dyDescent="0.25">
      <c r="A129">
        <v>49981</v>
      </c>
      <c r="B129" t="s">
        <v>178</v>
      </c>
      <c r="C129" t="s">
        <v>6</v>
      </c>
      <c r="D129" s="30">
        <v>1744433.24</v>
      </c>
      <c r="E129" s="13">
        <v>0</v>
      </c>
      <c r="F129" s="13">
        <v>52589.52</v>
      </c>
      <c r="G129" s="13">
        <v>0</v>
      </c>
      <c r="H129" s="13">
        <v>0</v>
      </c>
      <c r="I129" s="31">
        <v>0</v>
      </c>
      <c r="J129" s="13">
        <v>0</v>
      </c>
      <c r="K129" s="13">
        <v>0</v>
      </c>
      <c r="L129" s="13">
        <v>3741.08</v>
      </c>
      <c r="M129" s="13">
        <v>0</v>
      </c>
      <c r="N129" s="13">
        <v>0</v>
      </c>
      <c r="O129" s="31">
        <v>0</v>
      </c>
      <c r="P129" s="13">
        <v>1988519.25</v>
      </c>
      <c r="Q129" s="16">
        <v>30866620</v>
      </c>
      <c r="R129" s="13">
        <v>0</v>
      </c>
      <c r="S129" s="16">
        <v>156007</v>
      </c>
      <c r="T129" s="20">
        <v>0</v>
      </c>
      <c r="U129" s="41">
        <f t="shared" si="15"/>
        <v>34755579.490000002</v>
      </c>
      <c r="V129" s="13">
        <f t="shared" si="16"/>
        <v>1744433.24</v>
      </c>
      <c r="W129" s="13">
        <f t="shared" si="17"/>
        <v>56330.6</v>
      </c>
      <c r="X129" s="10">
        <v>1.867</v>
      </c>
      <c r="Y129" s="1">
        <v>5</v>
      </c>
      <c r="Z129" s="10">
        <v>0.02</v>
      </c>
      <c r="AA129" s="36">
        <f t="shared" si="18"/>
        <v>5.0191458913867754E-2</v>
      </c>
      <c r="AB129" s="13">
        <f t="shared" si="19"/>
        <v>1049321.6502</v>
      </c>
      <c r="AC129" s="13">
        <f t="shared" si="20"/>
        <v>28165.3</v>
      </c>
      <c r="AD129" s="13">
        <f t="shared" si="21"/>
        <v>0</v>
      </c>
      <c r="AE129" s="13">
        <f t="shared" si="22"/>
        <v>0</v>
      </c>
      <c r="AF129" s="13">
        <f t="shared" si="23"/>
        <v>0</v>
      </c>
      <c r="AG129" s="93">
        <f t="shared" si="12"/>
        <v>538743.47510000004</v>
      </c>
      <c r="AH129" s="94">
        <f t="shared" si="13"/>
        <v>538743.47510000004</v>
      </c>
      <c r="AI129" s="95">
        <f t="shared" si="14"/>
        <v>1077486.9502000001</v>
      </c>
    </row>
    <row r="130" spans="1:35" x14ac:dyDescent="0.25">
      <c r="A130">
        <v>47431</v>
      </c>
      <c r="B130" t="s">
        <v>179</v>
      </c>
      <c r="C130" t="s">
        <v>26</v>
      </c>
      <c r="D130" s="30">
        <v>26193.22</v>
      </c>
      <c r="E130" s="13">
        <v>0</v>
      </c>
      <c r="F130" s="13">
        <v>6861.2</v>
      </c>
      <c r="G130" s="13">
        <v>0</v>
      </c>
      <c r="H130" s="13">
        <v>0</v>
      </c>
      <c r="I130" s="31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31">
        <v>0</v>
      </c>
      <c r="P130" s="13">
        <v>2745600.22</v>
      </c>
      <c r="Q130" s="16">
        <v>2564024</v>
      </c>
      <c r="R130" s="13">
        <v>1532500.24</v>
      </c>
      <c r="S130" s="16">
        <v>30418</v>
      </c>
      <c r="T130" s="20">
        <v>0</v>
      </c>
      <c r="U130" s="41">
        <f t="shared" si="15"/>
        <v>6898735.6800000006</v>
      </c>
      <c r="V130" s="13">
        <f t="shared" si="16"/>
        <v>26193.22</v>
      </c>
      <c r="W130" s="13">
        <f t="shared" si="17"/>
        <v>6861.2</v>
      </c>
      <c r="X130" s="10">
        <v>1.3520000000000001</v>
      </c>
      <c r="Y130" s="1">
        <v>5</v>
      </c>
      <c r="Z130" s="10">
        <v>0.02</v>
      </c>
      <c r="AA130" s="36">
        <f t="shared" si="18"/>
        <v>3.796814549068214E-3</v>
      </c>
      <c r="AB130" s="13">
        <f t="shared" si="19"/>
        <v>0</v>
      </c>
      <c r="AC130" s="13">
        <f t="shared" si="20"/>
        <v>3430.6</v>
      </c>
      <c r="AD130" s="13">
        <f t="shared" si="21"/>
        <v>0</v>
      </c>
      <c r="AE130" s="13">
        <f t="shared" si="22"/>
        <v>0</v>
      </c>
      <c r="AF130" s="13">
        <f t="shared" si="23"/>
        <v>0</v>
      </c>
      <c r="AG130" s="93">
        <f t="shared" si="12"/>
        <v>1715.3</v>
      </c>
      <c r="AH130" s="94">
        <f t="shared" si="13"/>
        <v>1715.3</v>
      </c>
      <c r="AI130" s="95">
        <f t="shared" si="14"/>
        <v>3430.6</v>
      </c>
    </row>
    <row r="131" spans="1:35" x14ac:dyDescent="0.25">
      <c r="A131">
        <v>43828</v>
      </c>
      <c r="B131" t="s">
        <v>180</v>
      </c>
      <c r="C131" t="s">
        <v>181</v>
      </c>
      <c r="D131" s="30">
        <v>293145.74</v>
      </c>
      <c r="E131" s="13">
        <v>0</v>
      </c>
      <c r="F131" s="13">
        <v>12816.82</v>
      </c>
      <c r="G131" s="13">
        <v>0</v>
      </c>
      <c r="H131" s="13">
        <v>0</v>
      </c>
      <c r="I131" s="31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31">
        <v>0</v>
      </c>
      <c r="P131" s="13">
        <v>9731856.1099999994</v>
      </c>
      <c r="Q131" s="16">
        <v>5681996</v>
      </c>
      <c r="R131" s="13">
        <v>0</v>
      </c>
      <c r="S131" s="16">
        <v>81424</v>
      </c>
      <c r="T131" s="20">
        <v>0</v>
      </c>
      <c r="U131" s="41">
        <f t="shared" si="15"/>
        <v>15788421.85</v>
      </c>
      <c r="V131" s="13">
        <f t="shared" si="16"/>
        <v>293145.74</v>
      </c>
      <c r="W131" s="13">
        <f t="shared" si="17"/>
        <v>12816.82</v>
      </c>
      <c r="X131" s="10">
        <v>0.499</v>
      </c>
      <c r="Y131" s="1">
        <v>1</v>
      </c>
      <c r="Z131" s="10">
        <v>0.01</v>
      </c>
      <c r="AA131" s="36">
        <f t="shared" si="18"/>
        <v>1.8567133737942276E-2</v>
      </c>
      <c r="AB131" s="13">
        <f t="shared" si="19"/>
        <v>135261.5215</v>
      </c>
      <c r="AC131" s="13">
        <f t="shared" si="20"/>
        <v>6408.41</v>
      </c>
      <c r="AD131" s="13">
        <f t="shared" si="21"/>
        <v>0</v>
      </c>
      <c r="AE131" s="13">
        <f t="shared" si="22"/>
        <v>0</v>
      </c>
      <c r="AF131" s="13">
        <f t="shared" si="23"/>
        <v>0</v>
      </c>
      <c r="AG131" s="93">
        <f t="shared" si="12"/>
        <v>70834.965750000003</v>
      </c>
      <c r="AH131" s="94">
        <f t="shared" si="13"/>
        <v>70834.965750000003</v>
      </c>
      <c r="AI131" s="95">
        <f t="shared" si="14"/>
        <v>141669.93150000001</v>
      </c>
    </row>
    <row r="132" spans="1:35" x14ac:dyDescent="0.25">
      <c r="A132">
        <v>49999</v>
      </c>
      <c r="B132" t="s">
        <v>182</v>
      </c>
      <c r="C132" t="s">
        <v>6</v>
      </c>
      <c r="D132" s="30">
        <v>0</v>
      </c>
      <c r="E132" s="13">
        <v>0</v>
      </c>
      <c r="F132" s="13">
        <v>0</v>
      </c>
      <c r="G132" s="13">
        <v>0</v>
      </c>
      <c r="H132" s="13">
        <v>0</v>
      </c>
      <c r="I132" s="31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1">
        <v>0</v>
      </c>
      <c r="P132" s="13">
        <v>3876372.31</v>
      </c>
      <c r="Q132" s="16">
        <v>11959194</v>
      </c>
      <c r="R132" s="13">
        <v>0</v>
      </c>
      <c r="S132" s="16">
        <v>110920</v>
      </c>
      <c r="T132" s="20">
        <v>0</v>
      </c>
      <c r="U132" s="41">
        <f t="shared" si="15"/>
        <v>15946486.310000001</v>
      </c>
      <c r="V132" s="13">
        <f t="shared" si="16"/>
        <v>0</v>
      </c>
      <c r="W132" s="13">
        <f t="shared" si="17"/>
        <v>0</v>
      </c>
      <c r="X132" s="10">
        <v>1.3109999999999999</v>
      </c>
      <c r="Y132" s="1">
        <v>4</v>
      </c>
      <c r="Z132" s="10">
        <v>1.7500000000000002E-2</v>
      </c>
      <c r="AA132" s="36">
        <f t="shared" si="18"/>
        <v>0</v>
      </c>
      <c r="AB132" s="13">
        <f t="shared" si="19"/>
        <v>0</v>
      </c>
      <c r="AC132" s="13">
        <f t="shared" si="20"/>
        <v>0</v>
      </c>
      <c r="AD132" s="13">
        <f t="shared" si="21"/>
        <v>0</v>
      </c>
      <c r="AE132" s="13">
        <f t="shared" si="22"/>
        <v>0</v>
      </c>
      <c r="AF132" s="13">
        <f t="shared" si="23"/>
        <v>0</v>
      </c>
      <c r="AG132" s="93">
        <f t="shared" si="12"/>
        <v>0</v>
      </c>
      <c r="AH132" s="94">
        <f t="shared" si="13"/>
        <v>0</v>
      </c>
      <c r="AI132" s="95">
        <f t="shared" si="14"/>
        <v>0</v>
      </c>
    </row>
    <row r="133" spans="1:35" x14ac:dyDescent="0.25">
      <c r="A133">
        <v>45336</v>
      </c>
      <c r="B133" t="s">
        <v>183</v>
      </c>
      <c r="C133" t="s">
        <v>73</v>
      </c>
      <c r="D133" s="30">
        <v>0</v>
      </c>
      <c r="E133" s="13">
        <v>0</v>
      </c>
      <c r="F133" s="13">
        <v>0</v>
      </c>
      <c r="G133" s="13">
        <v>0</v>
      </c>
      <c r="H133" s="13">
        <v>0</v>
      </c>
      <c r="I133" s="31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31">
        <v>0</v>
      </c>
      <c r="P133" s="13">
        <v>3608125.43</v>
      </c>
      <c r="Q133" s="16">
        <v>2043264</v>
      </c>
      <c r="R133" s="13">
        <v>1888641.8</v>
      </c>
      <c r="S133" s="16">
        <v>44481</v>
      </c>
      <c r="T133" s="20">
        <v>0</v>
      </c>
      <c r="U133" s="41">
        <f t="shared" si="15"/>
        <v>7584512.2299999995</v>
      </c>
      <c r="V133" s="13">
        <f t="shared" si="16"/>
        <v>0</v>
      </c>
      <c r="W133" s="13">
        <f t="shared" si="17"/>
        <v>0</v>
      </c>
      <c r="X133" s="10">
        <v>0.83</v>
      </c>
      <c r="Y133" s="1">
        <v>2</v>
      </c>
      <c r="Z133" s="10">
        <v>1.2500000000000001E-2</v>
      </c>
      <c r="AA133" s="36">
        <f t="shared" si="18"/>
        <v>0</v>
      </c>
      <c r="AB133" s="13">
        <f t="shared" si="19"/>
        <v>0</v>
      </c>
      <c r="AC133" s="13">
        <f t="shared" si="20"/>
        <v>0</v>
      </c>
      <c r="AD133" s="13">
        <f t="shared" si="21"/>
        <v>0</v>
      </c>
      <c r="AE133" s="13">
        <f t="shared" si="22"/>
        <v>0</v>
      </c>
      <c r="AF133" s="13">
        <f t="shared" si="23"/>
        <v>0</v>
      </c>
      <c r="AG133" s="93">
        <f t="shared" si="12"/>
        <v>0</v>
      </c>
      <c r="AH133" s="94">
        <f t="shared" si="13"/>
        <v>0</v>
      </c>
      <c r="AI133" s="95">
        <f t="shared" si="14"/>
        <v>0</v>
      </c>
    </row>
    <row r="134" spans="1:35" x14ac:dyDescent="0.25">
      <c r="A134">
        <v>45344</v>
      </c>
      <c r="B134" t="s">
        <v>184</v>
      </c>
      <c r="C134" t="s">
        <v>109</v>
      </c>
      <c r="D134" s="30">
        <v>326007.3</v>
      </c>
      <c r="E134" s="13">
        <v>132321.62</v>
      </c>
      <c r="F134" s="13">
        <v>24509.08</v>
      </c>
      <c r="G134" s="13">
        <v>0</v>
      </c>
      <c r="H134" s="13">
        <v>0.02</v>
      </c>
      <c r="I134" s="31">
        <v>0</v>
      </c>
      <c r="J134" s="13">
        <v>0</v>
      </c>
      <c r="K134" s="13">
        <v>565</v>
      </c>
      <c r="L134" s="13">
        <v>0</v>
      </c>
      <c r="M134" s="13">
        <v>0</v>
      </c>
      <c r="N134" s="13">
        <v>0</v>
      </c>
      <c r="O134" s="31">
        <v>0</v>
      </c>
      <c r="P134" s="13">
        <v>4196378.8899999997</v>
      </c>
      <c r="Q134" s="16">
        <v>2442813</v>
      </c>
      <c r="R134" s="13">
        <v>198322.2</v>
      </c>
      <c r="S134" s="16">
        <v>34041</v>
      </c>
      <c r="T134" s="20">
        <v>0</v>
      </c>
      <c r="U134" s="41">
        <f t="shared" si="15"/>
        <v>7330449.0099999998</v>
      </c>
      <c r="V134" s="13">
        <f t="shared" si="16"/>
        <v>326007.3</v>
      </c>
      <c r="W134" s="13">
        <f t="shared" si="17"/>
        <v>24509.08</v>
      </c>
      <c r="X134" s="10">
        <v>0.433</v>
      </c>
      <c r="Y134" s="1">
        <v>1</v>
      </c>
      <c r="Z134" s="10">
        <v>0.01</v>
      </c>
      <c r="AA134" s="36">
        <f t="shared" si="18"/>
        <v>4.4473032900886382E-2</v>
      </c>
      <c r="AB134" s="13">
        <f t="shared" si="19"/>
        <v>252702.80989999999</v>
      </c>
      <c r="AC134" s="13">
        <f t="shared" si="20"/>
        <v>12254.54</v>
      </c>
      <c r="AD134" s="13">
        <f t="shared" si="21"/>
        <v>132886.62</v>
      </c>
      <c r="AE134" s="13">
        <f t="shared" si="22"/>
        <v>0.02</v>
      </c>
      <c r="AF134" s="13">
        <f t="shared" si="23"/>
        <v>0</v>
      </c>
      <c r="AG134" s="93">
        <f t="shared" si="12"/>
        <v>198921.99494999999</v>
      </c>
      <c r="AH134" s="94">
        <f t="shared" si="13"/>
        <v>198921.99494999999</v>
      </c>
      <c r="AI134" s="95">
        <f t="shared" si="14"/>
        <v>397843.98989999999</v>
      </c>
    </row>
    <row r="135" spans="1:35" x14ac:dyDescent="0.25">
      <c r="A135">
        <v>46433</v>
      </c>
      <c r="B135" t="s">
        <v>185</v>
      </c>
      <c r="C135" t="s">
        <v>54</v>
      </c>
      <c r="D135" s="30">
        <v>0</v>
      </c>
      <c r="E135" s="13">
        <v>0</v>
      </c>
      <c r="F135" s="13">
        <v>5316.06</v>
      </c>
      <c r="G135" s="13">
        <v>1329.02</v>
      </c>
      <c r="H135" s="13">
        <v>0</v>
      </c>
      <c r="I135" s="31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31">
        <v>0</v>
      </c>
      <c r="P135" s="13">
        <v>4701014.93</v>
      </c>
      <c r="Q135" s="16">
        <v>2214793</v>
      </c>
      <c r="R135" s="13">
        <v>1229814.77</v>
      </c>
      <c r="S135" s="16">
        <v>64918</v>
      </c>
      <c r="T135" s="20">
        <v>0</v>
      </c>
      <c r="U135" s="41">
        <f t="shared" si="15"/>
        <v>8210540.6999999993</v>
      </c>
      <c r="V135" s="13">
        <f t="shared" si="16"/>
        <v>0</v>
      </c>
      <c r="W135" s="13">
        <f t="shared" si="17"/>
        <v>6645.08</v>
      </c>
      <c r="X135" s="10">
        <v>0.80100000000000005</v>
      </c>
      <c r="Y135" s="1">
        <v>2</v>
      </c>
      <c r="Z135" s="10">
        <v>1.2500000000000001E-2</v>
      </c>
      <c r="AA135" s="36">
        <f t="shared" si="18"/>
        <v>0</v>
      </c>
      <c r="AB135" s="13">
        <f t="shared" si="19"/>
        <v>0</v>
      </c>
      <c r="AC135" s="13">
        <f t="shared" si="20"/>
        <v>3322.54</v>
      </c>
      <c r="AD135" s="13">
        <f t="shared" si="21"/>
        <v>0</v>
      </c>
      <c r="AE135" s="13">
        <f t="shared" si="22"/>
        <v>0</v>
      </c>
      <c r="AF135" s="13">
        <f t="shared" si="23"/>
        <v>0</v>
      </c>
      <c r="AG135" s="93">
        <f t="shared" si="12"/>
        <v>1661.27</v>
      </c>
      <c r="AH135" s="94">
        <f t="shared" si="13"/>
        <v>1661.27</v>
      </c>
      <c r="AI135" s="95">
        <f t="shared" si="14"/>
        <v>3322.54</v>
      </c>
    </row>
    <row r="136" spans="1:35" x14ac:dyDescent="0.25">
      <c r="A136">
        <v>49429</v>
      </c>
      <c r="B136" t="s">
        <v>185</v>
      </c>
      <c r="C136" t="s">
        <v>156</v>
      </c>
      <c r="D136" s="30">
        <v>0</v>
      </c>
      <c r="E136" s="13">
        <v>0</v>
      </c>
      <c r="F136" s="13">
        <v>-0.01</v>
      </c>
      <c r="G136" s="13">
        <v>698.83</v>
      </c>
      <c r="H136" s="13">
        <v>0</v>
      </c>
      <c r="I136" s="31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31">
        <v>0</v>
      </c>
      <c r="P136" s="13">
        <v>7091788.3399999999</v>
      </c>
      <c r="Q136" s="16">
        <v>3213911</v>
      </c>
      <c r="R136" s="13">
        <v>0</v>
      </c>
      <c r="S136" s="16">
        <v>58346</v>
      </c>
      <c r="T136" s="20">
        <v>0</v>
      </c>
      <c r="U136" s="41">
        <f t="shared" si="15"/>
        <v>10364045.34</v>
      </c>
      <c r="V136" s="13">
        <f t="shared" si="16"/>
        <v>0</v>
      </c>
      <c r="W136" s="13">
        <f t="shared" si="17"/>
        <v>698.82</v>
      </c>
      <c r="X136" s="10">
        <v>0.85199999999999998</v>
      </c>
      <c r="Y136" s="1">
        <v>2</v>
      </c>
      <c r="Z136" s="10">
        <v>1.2500000000000001E-2</v>
      </c>
      <c r="AA136" s="36">
        <f t="shared" si="18"/>
        <v>0</v>
      </c>
      <c r="AB136" s="13">
        <f t="shared" si="19"/>
        <v>0</v>
      </c>
      <c r="AC136" s="13">
        <f t="shared" si="20"/>
        <v>349.41</v>
      </c>
      <c r="AD136" s="13">
        <f t="shared" si="21"/>
        <v>0</v>
      </c>
      <c r="AE136" s="13">
        <f t="shared" si="22"/>
        <v>0</v>
      </c>
      <c r="AF136" s="13">
        <f t="shared" si="23"/>
        <v>0</v>
      </c>
      <c r="AG136" s="93">
        <f t="shared" si="12"/>
        <v>174.70500000000001</v>
      </c>
      <c r="AH136" s="94">
        <f t="shared" si="13"/>
        <v>174.70500000000001</v>
      </c>
      <c r="AI136" s="95">
        <f t="shared" si="14"/>
        <v>349.41</v>
      </c>
    </row>
    <row r="137" spans="1:35" x14ac:dyDescent="0.25">
      <c r="A137">
        <v>50351</v>
      </c>
      <c r="B137" t="s">
        <v>185</v>
      </c>
      <c r="C137" t="s">
        <v>186</v>
      </c>
      <c r="D137" s="30">
        <v>0</v>
      </c>
      <c r="E137" s="13">
        <v>0</v>
      </c>
      <c r="F137" s="13">
        <v>2342.44</v>
      </c>
      <c r="G137" s="13">
        <v>0</v>
      </c>
      <c r="H137" s="13">
        <v>0</v>
      </c>
      <c r="I137" s="31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31">
        <v>0</v>
      </c>
      <c r="P137" s="13">
        <v>4378227.57</v>
      </c>
      <c r="Q137" s="16">
        <v>4219222</v>
      </c>
      <c r="R137" s="13">
        <v>1026764.23</v>
      </c>
      <c r="S137" s="16">
        <v>44155</v>
      </c>
      <c r="T137" s="20">
        <v>0</v>
      </c>
      <c r="U137" s="41">
        <f t="shared" si="15"/>
        <v>9668368.8000000007</v>
      </c>
      <c r="V137" s="13">
        <f t="shared" si="16"/>
        <v>0</v>
      </c>
      <c r="W137" s="13">
        <f t="shared" si="17"/>
        <v>2342.44</v>
      </c>
      <c r="X137" s="10">
        <v>1.5960000000000001</v>
      </c>
      <c r="Y137" s="1">
        <v>5</v>
      </c>
      <c r="Z137" s="10">
        <v>0.02</v>
      </c>
      <c r="AA137" s="36">
        <f t="shared" si="18"/>
        <v>0</v>
      </c>
      <c r="AB137" s="13">
        <f t="shared" si="19"/>
        <v>0</v>
      </c>
      <c r="AC137" s="13">
        <f t="shared" si="20"/>
        <v>1171.22</v>
      </c>
      <c r="AD137" s="13">
        <f t="shared" si="21"/>
        <v>0</v>
      </c>
      <c r="AE137" s="13">
        <f t="shared" si="22"/>
        <v>0</v>
      </c>
      <c r="AF137" s="13">
        <f t="shared" si="23"/>
        <v>0</v>
      </c>
      <c r="AG137" s="93">
        <f t="shared" si="12"/>
        <v>585.61</v>
      </c>
      <c r="AH137" s="94">
        <f t="shared" si="13"/>
        <v>585.61</v>
      </c>
      <c r="AI137" s="95">
        <f t="shared" si="14"/>
        <v>1171.22</v>
      </c>
    </row>
    <row r="138" spans="1:35" x14ac:dyDescent="0.25">
      <c r="A138">
        <v>49189</v>
      </c>
      <c r="B138" t="s">
        <v>187</v>
      </c>
      <c r="C138" t="s">
        <v>37</v>
      </c>
      <c r="D138" s="30">
        <v>0</v>
      </c>
      <c r="E138" s="13">
        <v>0</v>
      </c>
      <c r="F138" s="13">
        <v>29329.66</v>
      </c>
      <c r="G138" s="13">
        <v>0</v>
      </c>
      <c r="H138" s="13">
        <v>0</v>
      </c>
      <c r="I138" s="31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31">
        <v>0</v>
      </c>
      <c r="P138" s="13">
        <v>10487782.960000001</v>
      </c>
      <c r="Q138" s="16">
        <v>7851907</v>
      </c>
      <c r="R138" s="13">
        <v>0</v>
      </c>
      <c r="S138" s="16">
        <v>96513</v>
      </c>
      <c r="T138" s="20">
        <v>0</v>
      </c>
      <c r="U138" s="41">
        <f t="shared" si="15"/>
        <v>18436202.960000001</v>
      </c>
      <c r="V138" s="13">
        <f t="shared" si="16"/>
        <v>0</v>
      </c>
      <c r="W138" s="13">
        <f t="shared" si="17"/>
        <v>29329.66</v>
      </c>
      <c r="X138" s="10">
        <v>1.1060000000000001</v>
      </c>
      <c r="Y138" s="1">
        <v>4</v>
      </c>
      <c r="Z138" s="10">
        <v>1.7500000000000002E-2</v>
      </c>
      <c r="AA138" s="36">
        <f t="shared" si="18"/>
        <v>0</v>
      </c>
      <c r="AB138" s="13">
        <f t="shared" si="19"/>
        <v>0</v>
      </c>
      <c r="AC138" s="13">
        <f t="shared" si="20"/>
        <v>14664.83</v>
      </c>
      <c r="AD138" s="13">
        <f t="shared" si="21"/>
        <v>0</v>
      </c>
      <c r="AE138" s="13">
        <f t="shared" si="22"/>
        <v>0</v>
      </c>
      <c r="AF138" s="13">
        <f t="shared" si="23"/>
        <v>0</v>
      </c>
      <c r="AG138" s="93">
        <f t="shared" si="12"/>
        <v>7332.415</v>
      </c>
      <c r="AH138" s="94">
        <f t="shared" si="13"/>
        <v>7332.415</v>
      </c>
      <c r="AI138" s="95">
        <f t="shared" si="14"/>
        <v>14664.83</v>
      </c>
    </row>
    <row r="139" spans="1:35" x14ac:dyDescent="0.25">
      <c r="A139">
        <v>45351</v>
      </c>
      <c r="B139" t="s">
        <v>188</v>
      </c>
      <c r="C139" t="s">
        <v>189</v>
      </c>
      <c r="D139" s="30">
        <v>0</v>
      </c>
      <c r="E139" s="13">
        <v>0</v>
      </c>
      <c r="F139" s="13">
        <v>0</v>
      </c>
      <c r="G139" s="13">
        <v>846.5</v>
      </c>
      <c r="H139" s="13">
        <v>0</v>
      </c>
      <c r="I139" s="31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1">
        <v>0</v>
      </c>
      <c r="P139" s="13">
        <v>8084587.2999999998</v>
      </c>
      <c r="Q139" s="16">
        <v>1624373</v>
      </c>
      <c r="R139" s="13">
        <v>0</v>
      </c>
      <c r="S139" s="16">
        <v>52893</v>
      </c>
      <c r="T139" s="20">
        <v>0</v>
      </c>
      <c r="U139" s="41">
        <f t="shared" si="15"/>
        <v>9761853.3000000007</v>
      </c>
      <c r="V139" s="13">
        <f t="shared" si="16"/>
        <v>0</v>
      </c>
      <c r="W139" s="13">
        <f t="shared" si="17"/>
        <v>846.5</v>
      </c>
      <c r="X139" s="10">
        <v>0.50800000000000001</v>
      </c>
      <c r="Y139" s="1">
        <v>1</v>
      </c>
      <c r="Z139" s="10">
        <v>0.01</v>
      </c>
      <c r="AA139" s="36">
        <f t="shared" si="18"/>
        <v>0</v>
      </c>
      <c r="AB139" s="13">
        <f t="shared" si="19"/>
        <v>0</v>
      </c>
      <c r="AC139" s="13">
        <f t="shared" si="20"/>
        <v>423.25</v>
      </c>
      <c r="AD139" s="13">
        <f t="shared" si="21"/>
        <v>0</v>
      </c>
      <c r="AE139" s="13">
        <f t="shared" si="22"/>
        <v>0</v>
      </c>
      <c r="AF139" s="13">
        <f t="shared" si="23"/>
        <v>0</v>
      </c>
      <c r="AG139" s="93">
        <f t="shared" ref="AG139:AG163" si="24">(AB139+AC139+AD139+AE139+AF139)/2</f>
        <v>211.625</v>
      </c>
      <c r="AH139" s="94">
        <f t="shared" ref="AH139:AH162" si="25">(AB139+AC139+AD139+AE139+AF139)/2</f>
        <v>211.625</v>
      </c>
      <c r="AI139" s="95">
        <f t="shared" ref="AI139:AI163" si="26">AG139+AH139</f>
        <v>423.25</v>
      </c>
    </row>
    <row r="140" spans="1:35" x14ac:dyDescent="0.25">
      <c r="A140">
        <v>43836</v>
      </c>
      <c r="B140" t="s">
        <v>190</v>
      </c>
      <c r="C140" t="s">
        <v>6</v>
      </c>
      <c r="D140" s="30">
        <v>737544.68</v>
      </c>
      <c r="E140" s="13">
        <v>0</v>
      </c>
      <c r="F140" s="13">
        <v>0</v>
      </c>
      <c r="G140" s="13">
        <v>0</v>
      </c>
      <c r="H140" s="13">
        <v>0</v>
      </c>
      <c r="I140" s="31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1">
        <v>0</v>
      </c>
      <c r="P140" s="13">
        <v>13226657.65</v>
      </c>
      <c r="Q140" s="16">
        <v>30640541</v>
      </c>
      <c r="R140" s="13">
        <v>0</v>
      </c>
      <c r="S140" s="16">
        <v>244114</v>
      </c>
      <c r="T140" s="20">
        <v>0</v>
      </c>
      <c r="U140" s="41">
        <f t="shared" ref="U140:U203" si="27">D140+E140+J140+K140+P140+Q140+R140+S140+T140</f>
        <v>44848857.329999998</v>
      </c>
      <c r="V140" s="13">
        <f t="shared" ref="V140:V203" si="28">D140+J140</f>
        <v>737544.68</v>
      </c>
      <c r="W140" s="13">
        <f t="shared" ref="W140:W203" si="29">F140+G140+L140+M140</f>
        <v>0</v>
      </c>
      <c r="X140" s="10">
        <v>1.0289999999999999</v>
      </c>
      <c r="Y140" s="1">
        <v>3</v>
      </c>
      <c r="Z140" s="10">
        <v>1.4999999999999999E-2</v>
      </c>
      <c r="AA140" s="36">
        <f t="shared" ref="AA140:AA203" si="30">V140/U140</f>
        <v>1.6445116417863486E-2</v>
      </c>
      <c r="AB140" s="13">
        <f t="shared" ref="AB140:AB203" si="31">IF(AA140&lt;=Z140,0,V140-(U140*Z140))</f>
        <v>64811.820050000097</v>
      </c>
      <c r="AC140" s="13">
        <f t="shared" ref="AC140:AC203" si="32">W140*0.5</f>
        <v>0</v>
      </c>
      <c r="AD140" s="13">
        <f t="shared" ref="AD140:AD203" si="33">E140+K140</f>
        <v>0</v>
      </c>
      <c r="AE140" s="13">
        <f t="shared" ref="AE140:AE203" si="34">H140+N140</f>
        <v>0</v>
      </c>
      <c r="AF140" s="13">
        <f t="shared" ref="AF140:AF203" si="35">I140+O140</f>
        <v>0</v>
      </c>
      <c r="AG140" s="93">
        <f t="shared" si="24"/>
        <v>32405.910025000048</v>
      </c>
      <c r="AH140" s="94">
        <f t="shared" si="25"/>
        <v>32405.910025000048</v>
      </c>
      <c r="AI140" s="95">
        <f t="shared" si="26"/>
        <v>64811.820050000097</v>
      </c>
    </row>
    <row r="141" spans="1:35" x14ac:dyDescent="0.25">
      <c r="A141">
        <v>46557</v>
      </c>
      <c r="B141" t="s">
        <v>191</v>
      </c>
      <c r="C141" t="s">
        <v>51</v>
      </c>
      <c r="D141" s="30">
        <v>3388087.16</v>
      </c>
      <c r="E141" s="13">
        <v>0</v>
      </c>
      <c r="F141" s="13">
        <v>0</v>
      </c>
      <c r="G141" s="13">
        <v>0</v>
      </c>
      <c r="H141" s="13">
        <v>0</v>
      </c>
      <c r="I141" s="31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31">
        <v>0</v>
      </c>
      <c r="P141" s="13">
        <v>496999.5</v>
      </c>
      <c r="Q141" s="16">
        <v>10925259</v>
      </c>
      <c r="R141" s="13">
        <v>0</v>
      </c>
      <c r="S141" s="16">
        <v>41585</v>
      </c>
      <c r="T141" s="20">
        <v>0</v>
      </c>
      <c r="U141" s="41">
        <f t="shared" si="27"/>
        <v>14851930.66</v>
      </c>
      <c r="V141" s="13">
        <f t="shared" si="28"/>
        <v>3388087.16</v>
      </c>
      <c r="W141" s="13">
        <f t="shared" si="29"/>
        <v>0</v>
      </c>
      <c r="X141" s="10">
        <v>2.9039999999999999</v>
      </c>
      <c r="Y141" s="1">
        <v>5</v>
      </c>
      <c r="Z141" s="10">
        <v>0.02</v>
      </c>
      <c r="AA141" s="36">
        <f t="shared" si="30"/>
        <v>0.22812435888385707</v>
      </c>
      <c r="AB141" s="13">
        <f t="shared" si="31"/>
        <v>3091048.5468000001</v>
      </c>
      <c r="AC141" s="13">
        <f t="shared" si="32"/>
        <v>0</v>
      </c>
      <c r="AD141" s="13">
        <f t="shared" si="33"/>
        <v>0</v>
      </c>
      <c r="AE141" s="13">
        <f t="shared" si="34"/>
        <v>0</v>
      </c>
      <c r="AF141" s="13">
        <f t="shared" si="35"/>
        <v>0</v>
      </c>
      <c r="AG141" s="93">
        <f t="shared" si="24"/>
        <v>1545524.2734000001</v>
      </c>
      <c r="AH141" s="94">
        <f t="shared" si="25"/>
        <v>1545524.2734000001</v>
      </c>
      <c r="AI141" s="95">
        <f t="shared" si="26"/>
        <v>3091048.5468000001</v>
      </c>
    </row>
    <row r="142" spans="1:35" x14ac:dyDescent="0.25">
      <c r="A142">
        <v>50542</v>
      </c>
      <c r="B142" t="s">
        <v>192</v>
      </c>
      <c r="C142" t="s">
        <v>145</v>
      </c>
      <c r="D142" s="30">
        <v>198897.96</v>
      </c>
      <c r="E142" s="13">
        <v>0</v>
      </c>
      <c r="F142" s="13">
        <v>11780.66</v>
      </c>
      <c r="G142" s="13">
        <v>0</v>
      </c>
      <c r="H142" s="13">
        <v>0</v>
      </c>
      <c r="I142" s="31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1">
        <v>0</v>
      </c>
      <c r="P142" s="13">
        <v>2918363.65</v>
      </c>
      <c r="Q142" s="16">
        <v>3291635</v>
      </c>
      <c r="R142" s="13">
        <v>1192888.55</v>
      </c>
      <c r="S142" s="16">
        <v>45071</v>
      </c>
      <c r="T142" s="20">
        <v>0</v>
      </c>
      <c r="U142" s="41">
        <f t="shared" si="27"/>
        <v>7646856.1599999992</v>
      </c>
      <c r="V142" s="13">
        <f t="shared" si="28"/>
        <v>198897.96</v>
      </c>
      <c r="W142" s="13">
        <f t="shared" si="29"/>
        <v>11780.66</v>
      </c>
      <c r="X142" s="10">
        <v>1.2949999999999999</v>
      </c>
      <c r="Y142" s="1">
        <v>4</v>
      </c>
      <c r="Z142" s="10">
        <v>1.7500000000000002E-2</v>
      </c>
      <c r="AA142" s="36">
        <f t="shared" si="30"/>
        <v>2.6010422562989601E-2</v>
      </c>
      <c r="AB142" s="13">
        <f t="shared" si="31"/>
        <v>65077.977199999994</v>
      </c>
      <c r="AC142" s="13">
        <f t="shared" si="32"/>
        <v>5890.33</v>
      </c>
      <c r="AD142" s="13">
        <f t="shared" si="33"/>
        <v>0</v>
      </c>
      <c r="AE142" s="13">
        <f t="shared" si="34"/>
        <v>0</v>
      </c>
      <c r="AF142" s="13">
        <f t="shared" si="35"/>
        <v>0</v>
      </c>
      <c r="AG142" s="93">
        <f t="shared" si="24"/>
        <v>35484.153599999998</v>
      </c>
      <c r="AH142" s="94">
        <f t="shared" si="25"/>
        <v>35484.153599999998</v>
      </c>
      <c r="AI142" s="95">
        <f t="shared" si="26"/>
        <v>70968.307199999996</v>
      </c>
    </row>
    <row r="143" spans="1:35" x14ac:dyDescent="0.25">
      <c r="A143">
        <v>48934</v>
      </c>
      <c r="B143" t="s">
        <v>193</v>
      </c>
      <c r="C143" t="s">
        <v>67</v>
      </c>
      <c r="D143" s="30">
        <v>0</v>
      </c>
      <c r="E143" s="13">
        <v>0</v>
      </c>
      <c r="F143" s="13">
        <v>0</v>
      </c>
      <c r="G143" s="13">
        <v>0</v>
      </c>
      <c r="H143" s="13">
        <v>0</v>
      </c>
      <c r="I143" s="31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31">
        <v>0</v>
      </c>
      <c r="P143" s="13">
        <v>608733.17000000004</v>
      </c>
      <c r="Q143" s="16">
        <v>8561302</v>
      </c>
      <c r="R143" s="13">
        <v>0</v>
      </c>
      <c r="S143" s="16">
        <v>26496</v>
      </c>
      <c r="T143" s="20">
        <v>0</v>
      </c>
      <c r="U143" s="41">
        <f t="shared" si="27"/>
        <v>9196531.1699999999</v>
      </c>
      <c r="V143" s="13">
        <f t="shared" si="28"/>
        <v>0</v>
      </c>
      <c r="W143" s="13">
        <f t="shared" si="29"/>
        <v>0</v>
      </c>
      <c r="X143" s="10">
        <v>5.7119999999999997</v>
      </c>
      <c r="Y143" s="1">
        <v>5</v>
      </c>
      <c r="Z143" s="10">
        <v>0.02</v>
      </c>
      <c r="AA143" s="36">
        <f t="shared" si="30"/>
        <v>0</v>
      </c>
      <c r="AB143" s="13">
        <f t="shared" si="31"/>
        <v>0</v>
      </c>
      <c r="AC143" s="13">
        <f t="shared" si="32"/>
        <v>0</v>
      </c>
      <c r="AD143" s="13">
        <f t="shared" si="33"/>
        <v>0</v>
      </c>
      <c r="AE143" s="13">
        <f t="shared" si="34"/>
        <v>0</v>
      </c>
      <c r="AF143" s="13">
        <f t="shared" si="35"/>
        <v>0</v>
      </c>
      <c r="AG143" s="93">
        <f t="shared" si="24"/>
        <v>0</v>
      </c>
      <c r="AH143" s="94">
        <f t="shared" si="25"/>
        <v>0</v>
      </c>
      <c r="AI143" s="95">
        <f t="shared" si="26"/>
        <v>0</v>
      </c>
    </row>
    <row r="144" spans="1:35" x14ac:dyDescent="0.25">
      <c r="A144">
        <v>47837</v>
      </c>
      <c r="B144" t="s">
        <v>194</v>
      </c>
      <c r="C144" t="s">
        <v>135</v>
      </c>
      <c r="D144" s="30">
        <v>0</v>
      </c>
      <c r="E144" s="13">
        <v>0</v>
      </c>
      <c r="F144" s="13">
        <v>-0.01</v>
      </c>
      <c r="G144" s="13">
        <v>351.07</v>
      </c>
      <c r="H144" s="13">
        <v>0</v>
      </c>
      <c r="I144" s="31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31">
        <v>0</v>
      </c>
      <c r="P144" s="13">
        <v>3424149.05</v>
      </c>
      <c r="Q144" s="16">
        <v>1635817</v>
      </c>
      <c r="R144" s="13">
        <v>1094830.4099999999</v>
      </c>
      <c r="S144" s="16">
        <v>33695</v>
      </c>
      <c r="T144" s="20">
        <v>0</v>
      </c>
      <c r="U144" s="41">
        <f t="shared" si="27"/>
        <v>6188491.46</v>
      </c>
      <c r="V144" s="13">
        <f t="shared" si="28"/>
        <v>0</v>
      </c>
      <c r="W144" s="13">
        <f t="shared" si="29"/>
        <v>351.06</v>
      </c>
      <c r="X144" s="10">
        <v>0.86799999999999999</v>
      </c>
      <c r="Y144" s="1">
        <v>2</v>
      </c>
      <c r="Z144" s="10">
        <v>1.2500000000000001E-2</v>
      </c>
      <c r="AA144" s="36">
        <f t="shared" si="30"/>
        <v>0</v>
      </c>
      <c r="AB144" s="13">
        <f t="shared" si="31"/>
        <v>0</v>
      </c>
      <c r="AC144" s="13">
        <f t="shared" si="32"/>
        <v>175.53</v>
      </c>
      <c r="AD144" s="13">
        <f t="shared" si="33"/>
        <v>0</v>
      </c>
      <c r="AE144" s="13">
        <f t="shared" si="34"/>
        <v>0</v>
      </c>
      <c r="AF144" s="13">
        <f t="shared" si="35"/>
        <v>0</v>
      </c>
      <c r="AG144" s="93">
        <f t="shared" si="24"/>
        <v>87.765000000000001</v>
      </c>
      <c r="AH144" s="94">
        <f t="shared" si="25"/>
        <v>87.765000000000001</v>
      </c>
      <c r="AI144" s="95">
        <f t="shared" si="26"/>
        <v>175.53</v>
      </c>
    </row>
    <row r="145" spans="1:35" x14ac:dyDescent="0.25">
      <c r="A145">
        <v>47928</v>
      </c>
      <c r="B145" t="s">
        <v>195</v>
      </c>
      <c r="C145" t="s">
        <v>142</v>
      </c>
      <c r="D145" s="30">
        <v>0</v>
      </c>
      <c r="E145" s="13">
        <v>0</v>
      </c>
      <c r="F145" s="13">
        <v>-0.01</v>
      </c>
      <c r="G145" s="13">
        <v>858.71</v>
      </c>
      <c r="H145" s="13">
        <v>0</v>
      </c>
      <c r="I145" s="31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31">
        <v>0</v>
      </c>
      <c r="P145" s="13">
        <v>8849051.3100000005</v>
      </c>
      <c r="Q145" s="16">
        <v>1490576</v>
      </c>
      <c r="R145" s="13">
        <v>0</v>
      </c>
      <c r="S145" s="16">
        <v>60417</v>
      </c>
      <c r="T145" s="20">
        <v>0</v>
      </c>
      <c r="U145" s="41">
        <f t="shared" si="27"/>
        <v>10400044.310000001</v>
      </c>
      <c r="V145" s="13">
        <f t="shared" si="28"/>
        <v>0</v>
      </c>
      <c r="W145" s="13">
        <f t="shared" si="29"/>
        <v>858.7</v>
      </c>
      <c r="X145" s="10">
        <v>0.44500000000000001</v>
      </c>
      <c r="Y145" s="1">
        <v>1</v>
      </c>
      <c r="Z145" s="10">
        <v>0.01</v>
      </c>
      <c r="AA145" s="36">
        <f t="shared" si="30"/>
        <v>0</v>
      </c>
      <c r="AB145" s="13">
        <f t="shared" si="31"/>
        <v>0</v>
      </c>
      <c r="AC145" s="13">
        <f t="shared" si="32"/>
        <v>429.35</v>
      </c>
      <c r="AD145" s="13">
        <f t="shared" si="33"/>
        <v>0</v>
      </c>
      <c r="AE145" s="13">
        <f t="shared" si="34"/>
        <v>0</v>
      </c>
      <c r="AF145" s="13">
        <f t="shared" si="35"/>
        <v>0</v>
      </c>
      <c r="AG145" s="93">
        <f t="shared" si="24"/>
        <v>214.67500000000001</v>
      </c>
      <c r="AH145" s="94">
        <f t="shared" si="25"/>
        <v>214.67500000000001</v>
      </c>
      <c r="AI145" s="95">
        <f t="shared" si="26"/>
        <v>429.35</v>
      </c>
    </row>
    <row r="146" spans="1:35" x14ac:dyDescent="0.25">
      <c r="A146">
        <v>43844</v>
      </c>
      <c r="B146" t="s">
        <v>196</v>
      </c>
      <c r="C146" t="s">
        <v>102</v>
      </c>
      <c r="D146" s="30">
        <v>5023786.32</v>
      </c>
      <c r="E146" s="13">
        <v>0</v>
      </c>
      <c r="F146" s="13">
        <v>144756.04</v>
      </c>
      <c r="G146" s="13">
        <v>0</v>
      </c>
      <c r="H146" s="13">
        <v>1236055.4099999999</v>
      </c>
      <c r="I146" s="31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31">
        <v>0</v>
      </c>
      <c r="P146" s="13">
        <v>155888157.22</v>
      </c>
      <c r="Q146" s="16">
        <v>68628929</v>
      </c>
      <c r="R146" s="13">
        <v>0</v>
      </c>
      <c r="S146" s="16">
        <v>682780</v>
      </c>
      <c r="T146" s="20">
        <v>0</v>
      </c>
      <c r="U146" s="41">
        <f t="shared" si="27"/>
        <v>230223652.53999999</v>
      </c>
      <c r="V146" s="13">
        <f t="shared" si="28"/>
        <v>5023786.32</v>
      </c>
      <c r="W146" s="13">
        <f t="shared" si="29"/>
        <v>144756.04</v>
      </c>
      <c r="X146" s="10">
        <v>0.22700000000000001</v>
      </c>
      <c r="Y146" s="1">
        <v>1</v>
      </c>
      <c r="Z146" s="10">
        <v>0.01</v>
      </c>
      <c r="AA146" s="36">
        <f t="shared" si="30"/>
        <v>2.1821330104764745E-2</v>
      </c>
      <c r="AB146" s="13">
        <f t="shared" si="31"/>
        <v>2721549.7946000001</v>
      </c>
      <c r="AC146" s="13">
        <f t="shared" si="32"/>
        <v>72378.02</v>
      </c>
      <c r="AD146" s="13">
        <f t="shared" si="33"/>
        <v>0</v>
      </c>
      <c r="AE146" s="13">
        <f t="shared" si="34"/>
        <v>1236055.4099999999</v>
      </c>
      <c r="AF146" s="13">
        <f t="shared" si="35"/>
        <v>0</v>
      </c>
      <c r="AG146" s="93">
        <f t="shared" si="24"/>
        <v>2014991.6123000002</v>
      </c>
      <c r="AH146" s="94">
        <f t="shared" si="25"/>
        <v>2014991.6123000002</v>
      </c>
      <c r="AI146" s="95">
        <f t="shared" si="26"/>
        <v>4029983.2246000003</v>
      </c>
    </row>
    <row r="147" spans="1:35" x14ac:dyDescent="0.25">
      <c r="A147">
        <v>43851</v>
      </c>
      <c r="B147" t="s">
        <v>197</v>
      </c>
      <c r="C147" t="s">
        <v>147</v>
      </c>
      <c r="D147" s="30">
        <v>175063.08</v>
      </c>
      <c r="E147" s="13">
        <v>0</v>
      </c>
      <c r="F147" s="13">
        <v>10613.08</v>
      </c>
      <c r="G147" s="13">
        <v>0</v>
      </c>
      <c r="H147" s="13">
        <v>0</v>
      </c>
      <c r="I147" s="31">
        <v>0</v>
      </c>
      <c r="J147" s="13">
        <v>0</v>
      </c>
      <c r="K147" s="13">
        <v>0</v>
      </c>
      <c r="L147" s="13">
        <v>2259.1799999999998</v>
      </c>
      <c r="M147" s="13">
        <v>0</v>
      </c>
      <c r="N147" s="13">
        <v>0</v>
      </c>
      <c r="O147" s="31">
        <v>0</v>
      </c>
      <c r="P147" s="13">
        <v>3392126.09</v>
      </c>
      <c r="Q147" s="16">
        <v>11058511</v>
      </c>
      <c r="R147" s="13">
        <v>0</v>
      </c>
      <c r="S147" s="16">
        <v>67319</v>
      </c>
      <c r="T147" s="20">
        <v>0</v>
      </c>
      <c r="U147" s="41">
        <f t="shared" si="27"/>
        <v>14693019.17</v>
      </c>
      <c r="V147" s="13">
        <f t="shared" si="28"/>
        <v>175063.08</v>
      </c>
      <c r="W147" s="13">
        <f t="shared" si="29"/>
        <v>12872.26</v>
      </c>
      <c r="X147" s="10">
        <v>1.2230000000000001</v>
      </c>
      <c r="Y147" s="1">
        <v>4</v>
      </c>
      <c r="Z147" s="10">
        <v>1.7500000000000002E-2</v>
      </c>
      <c r="AA147" s="36">
        <f t="shared" si="30"/>
        <v>1.1914711195466303E-2</v>
      </c>
      <c r="AB147" s="13">
        <f t="shared" si="31"/>
        <v>0</v>
      </c>
      <c r="AC147" s="13">
        <f t="shared" si="32"/>
        <v>6436.13</v>
      </c>
      <c r="AD147" s="13">
        <f t="shared" si="33"/>
        <v>0</v>
      </c>
      <c r="AE147" s="13">
        <f t="shared" si="34"/>
        <v>0</v>
      </c>
      <c r="AF147" s="13">
        <f t="shared" si="35"/>
        <v>0</v>
      </c>
      <c r="AG147" s="93">
        <f t="shared" si="24"/>
        <v>3218.0650000000001</v>
      </c>
      <c r="AH147" s="94">
        <f t="shared" si="25"/>
        <v>3218.0650000000001</v>
      </c>
      <c r="AI147" s="95">
        <f t="shared" si="26"/>
        <v>6436.13</v>
      </c>
    </row>
    <row r="148" spans="1:35" x14ac:dyDescent="0.25">
      <c r="A148">
        <v>43869</v>
      </c>
      <c r="B148" t="s">
        <v>198</v>
      </c>
      <c r="C148" t="s">
        <v>43</v>
      </c>
      <c r="D148" s="30">
        <v>0</v>
      </c>
      <c r="E148" s="13">
        <v>71344.14</v>
      </c>
      <c r="F148" s="13">
        <v>0</v>
      </c>
      <c r="G148" s="13">
        <v>0</v>
      </c>
      <c r="H148" s="13">
        <v>0</v>
      </c>
      <c r="I148" s="31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31">
        <v>0</v>
      </c>
      <c r="P148" s="13">
        <v>14191882.109999999</v>
      </c>
      <c r="Q148" s="16">
        <v>7049024</v>
      </c>
      <c r="R148" s="13">
        <v>1706065.06</v>
      </c>
      <c r="S148" s="16">
        <v>128453</v>
      </c>
      <c r="T148" s="20">
        <v>0</v>
      </c>
      <c r="U148" s="41">
        <f t="shared" si="27"/>
        <v>23146768.309999999</v>
      </c>
      <c r="V148" s="13">
        <f t="shared" si="28"/>
        <v>0</v>
      </c>
      <c r="W148" s="13">
        <f t="shared" si="29"/>
        <v>0</v>
      </c>
      <c r="X148" s="10">
        <v>0.54200000000000004</v>
      </c>
      <c r="Y148" s="1">
        <v>1</v>
      </c>
      <c r="Z148" s="10">
        <v>0.01</v>
      </c>
      <c r="AA148" s="36">
        <f t="shared" si="30"/>
        <v>0</v>
      </c>
      <c r="AB148" s="13">
        <f t="shared" si="31"/>
        <v>0</v>
      </c>
      <c r="AC148" s="13">
        <f t="shared" si="32"/>
        <v>0</v>
      </c>
      <c r="AD148" s="13">
        <f t="shared" si="33"/>
        <v>71344.14</v>
      </c>
      <c r="AE148" s="13">
        <f t="shared" si="34"/>
        <v>0</v>
      </c>
      <c r="AF148" s="13">
        <f t="shared" si="35"/>
        <v>0</v>
      </c>
      <c r="AG148" s="93">
        <f t="shared" si="24"/>
        <v>35672.07</v>
      </c>
      <c r="AH148" s="94">
        <f t="shared" si="25"/>
        <v>35672.07</v>
      </c>
      <c r="AI148" s="95">
        <f t="shared" si="26"/>
        <v>71344.14</v>
      </c>
    </row>
    <row r="149" spans="1:35" x14ac:dyDescent="0.25">
      <c r="A149">
        <v>43877</v>
      </c>
      <c r="B149" t="s">
        <v>199</v>
      </c>
      <c r="C149" t="s">
        <v>78</v>
      </c>
      <c r="D149" s="30">
        <v>1319984.02</v>
      </c>
      <c r="E149" s="13">
        <v>125411.84</v>
      </c>
      <c r="F149" s="13">
        <v>92907.46</v>
      </c>
      <c r="G149" s="13">
        <v>0</v>
      </c>
      <c r="H149" s="13">
        <v>82000.070000000007</v>
      </c>
      <c r="I149" s="31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31">
        <v>0</v>
      </c>
      <c r="P149" s="13">
        <v>14005194.43</v>
      </c>
      <c r="Q149" s="16">
        <v>31693874</v>
      </c>
      <c r="R149" s="13">
        <v>0</v>
      </c>
      <c r="S149" s="16">
        <v>271689</v>
      </c>
      <c r="T149" s="20">
        <v>0</v>
      </c>
      <c r="U149" s="41">
        <f t="shared" si="27"/>
        <v>47416153.289999999</v>
      </c>
      <c r="V149" s="13">
        <f t="shared" si="28"/>
        <v>1319984.02</v>
      </c>
      <c r="W149" s="13">
        <f t="shared" si="29"/>
        <v>92907.46</v>
      </c>
      <c r="X149" s="10">
        <v>0.91700000000000004</v>
      </c>
      <c r="Y149" s="1">
        <v>3</v>
      </c>
      <c r="Z149" s="10">
        <v>1.4999999999999999E-2</v>
      </c>
      <c r="AA149" s="36">
        <f t="shared" si="30"/>
        <v>2.7838277220146892E-2</v>
      </c>
      <c r="AB149" s="13">
        <f t="shared" si="31"/>
        <v>608741.72065000003</v>
      </c>
      <c r="AC149" s="13">
        <f t="shared" si="32"/>
        <v>46453.73</v>
      </c>
      <c r="AD149" s="13">
        <f t="shared" si="33"/>
        <v>125411.84</v>
      </c>
      <c r="AE149" s="13">
        <f t="shared" si="34"/>
        <v>82000.070000000007</v>
      </c>
      <c r="AF149" s="13">
        <f t="shared" si="35"/>
        <v>0</v>
      </c>
      <c r="AG149" s="93">
        <f t="shared" si="24"/>
        <v>431303.68032499996</v>
      </c>
      <c r="AH149" s="94">
        <f t="shared" si="25"/>
        <v>431303.68032499996</v>
      </c>
      <c r="AI149" s="95">
        <f t="shared" si="26"/>
        <v>862607.36064999993</v>
      </c>
    </row>
    <row r="150" spans="1:35" x14ac:dyDescent="0.25">
      <c r="A150">
        <v>43885</v>
      </c>
      <c r="B150" t="s">
        <v>200</v>
      </c>
      <c r="C150" t="s">
        <v>10</v>
      </c>
      <c r="D150" s="30">
        <v>493980.38</v>
      </c>
      <c r="E150" s="13">
        <v>0</v>
      </c>
      <c r="F150" s="13">
        <v>27924.54</v>
      </c>
      <c r="G150" s="13">
        <v>0</v>
      </c>
      <c r="H150" s="13">
        <v>0</v>
      </c>
      <c r="I150" s="31">
        <v>0</v>
      </c>
      <c r="J150" s="13">
        <v>0</v>
      </c>
      <c r="K150" s="13">
        <v>0</v>
      </c>
      <c r="L150" s="13">
        <v>1493.34</v>
      </c>
      <c r="M150" s="13">
        <v>0</v>
      </c>
      <c r="N150" s="13">
        <v>0</v>
      </c>
      <c r="O150" s="31">
        <v>0</v>
      </c>
      <c r="P150" s="13">
        <v>3488646.42</v>
      </c>
      <c r="Q150" s="16">
        <v>4619845</v>
      </c>
      <c r="R150" s="13">
        <v>0</v>
      </c>
      <c r="S150" s="16">
        <v>57229</v>
      </c>
      <c r="T150" s="20">
        <v>0</v>
      </c>
      <c r="U150" s="41">
        <f t="shared" si="27"/>
        <v>8659700.8000000007</v>
      </c>
      <c r="V150" s="13">
        <f t="shared" si="28"/>
        <v>493980.38</v>
      </c>
      <c r="W150" s="13">
        <f t="shared" si="29"/>
        <v>29417.88</v>
      </c>
      <c r="X150" s="10">
        <v>1.1519999999999999</v>
      </c>
      <c r="Y150" s="1">
        <v>4</v>
      </c>
      <c r="Z150" s="10">
        <v>1.7500000000000002E-2</v>
      </c>
      <c r="AA150" s="36">
        <f t="shared" si="30"/>
        <v>5.7043585154812733E-2</v>
      </c>
      <c r="AB150" s="13">
        <f t="shared" si="31"/>
        <v>342435.61599999998</v>
      </c>
      <c r="AC150" s="13">
        <f t="shared" si="32"/>
        <v>14708.94</v>
      </c>
      <c r="AD150" s="13">
        <f t="shared" si="33"/>
        <v>0</v>
      </c>
      <c r="AE150" s="13">
        <f t="shared" si="34"/>
        <v>0</v>
      </c>
      <c r="AF150" s="13">
        <f t="shared" si="35"/>
        <v>0</v>
      </c>
      <c r="AG150" s="93">
        <f t="shared" si="24"/>
        <v>178572.27799999999</v>
      </c>
      <c r="AH150" s="94">
        <f t="shared" si="25"/>
        <v>178572.27799999999</v>
      </c>
      <c r="AI150" s="95">
        <f t="shared" si="26"/>
        <v>357144.55599999998</v>
      </c>
    </row>
    <row r="151" spans="1:35" x14ac:dyDescent="0.25">
      <c r="A151">
        <v>43893</v>
      </c>
      <c r="B151" t="s">
        <v>201</v>
      </c>
      <c r="C151" t="s">
        <v>154</v>
      </c>
      <c r="D151" s="30">
        <v>1336781.3799999999</v>
      </c>
      <c r="E151" s="13">
        <v>287832.23</v>
      </c>
      <c r="F151" s="13">
        <v>12691.76</v>
      </c>
      <c r="G151" s="13">
        <v>0</v>
      </c>
      <c r="H151" s="13">
        <v>85450.19</v>
      </c>
      <c r="I151" s="31">
        <v>0</v>
      </c>
      <c r="J151" s="13">
        <v>0</v>
      </c>
      <c r="K151" s="13">
        <v>0</v>
      </c>
      <c r="L151" s="13">
        <v>471.66</v>
      </c>
      <c r="M151" s="13">
        <v>0</v>
      </c>
      <c r="N151" s="13">
        <v>0</v>
      </c>
      <c r="O151" s="31">
        <v>0</v>
      </c>
      <c r="P151" s="13">
        <v>6952214.5300000003</v>
      </c>
      <c r="Q151" s="16">
        <v>12710792</v>
      </c>
      <c r="R151" s="13">
        <v>0</v>
      </c>
      <c r="S151" s="16">
        <v>142321</v>
      </c>
      <c r="T151" s="20">
        <v>0</v>
      </c>
      <c r="U151" s="41">
        <f t="shared" si="27"/>
        <v>21429941.140000001</v>
      </c>
      <c r="V151" s="13">
        <f t="shared" si="28"/>
        <v>1336781.3799999999</v>
      </c>
      <c r="W151" s="13">
        <f t="shared" si="29"/>
        <v>13163.42</v>
      </c>
      <c r="X151" s="10">
        <v>0.86</v>
      </c>
      <c r="Y151" s="1">
        <v>2</v>
      </c>
      <c r="Z151" s="10">
        <v>1.2500000000000001E-2</v>
      </c>
      <c r="AA151" s="36">
        <f t="shared" si="30"/>
        <v>6.2379143800112176E-2</v>
      </c>
      <c r="AB151" s="13">
        <f t="shared" si="31"/>
        <v>1068907.1157499999</v>
      </c>
      <c r="AC151" s="13">
        <f t="shared" si="32"/>
        <v>6581.71</v>
      </c>
      <c r="AD151" s="13">
        <f t="shared" si="33"/>
        <v>287832.23</v>
      </c>
      <c r="AE151" s="13">
        <f t="shared" si="34"/>
        <v>85450.19</v>
      </c>
      <c r="AF151" s="13">
        <f t="shared" si="35"/>
        <v>0</v>
      </c>
      <c r="AG151" s="93">
        <f t="shared" si="24"/>
        <v>724385.62287499988</v>
      </c>
      <c r="AH151" s="94">
        <f t="shared" si="25"/>
        <v>724385.62287499988</v>
      </c>
      <c r="AI151" s="95">
        <f t="shared" si="26"/>
        <v>1448771.2457499998</v>
      </c>
    </row>
    <row r="152" spans="1:35" x14ac:dyDescent="0.25">
      <c r="A152">
        <v>47027</v>
      </c>
      <c r="B152" t="s">
        <v>202</v>
      </c>
      <c r="C152" t="s">
        <v>76</v>
      </c>
      <c r="D152" s="30">
        <v>4298250.4000000004</v>
      </c>
      <c r="E152" s="13">
        <v>0</v>
      </c>
      <c r="F152" s="13">
        <v>0</v>
      </c>
      <c r="G152" s="13">
        <v>0</v>
      </c>
      <c r="H152" s="13">
        <v>0</v>
      </c>
      <c r="I152" s="31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31">
        <v>0</v>
      </c>
      <c r="P152" s="13">
        <v>16896481.789999999</v>
      </c>
      <c r="Q152" s="16">
        <v>151092296</v>
      </c>
      <c r="R152" s="13">
        <v>0</v>
      </c>
      <c r="S152" s="16">
        <v>746312</v>
      </c>
      <c r="T152" s="20">
        <v>0</v>
      </c>
      <c r="U152" s="41">
        <f t="shared" si="27"/>
        <v>173033340.19</v>
      </c>
      <c r="V152" s="13">
        <f t="shared" si="28"/>
        <v>4298250.4000000004</v>
      </c>
      <c r="W152" s="13">
        <f t="shared" si="29"/>
        <v>0</v>
      </c>
      <c r="X152" s="10">
        <v>1.526</v>
      </c>
      <c r="Y152" s="1">
        <v>5</v>
      </c>
      <c r="Z152" s="10">
        <v>0.02</v>
      </c>
      <c r="AA152" s="36">
        <f t="shared" si="30"/>
        <v>2.4840590809148619E-2</v>
      </c>
      <c r="AB152" s="13">
        <f t="shared" si="31"/>
        <v>837583.59620000049</v>
      </c>
      <c r="AC152" s="13">
        <f t="shared" si="32"/>
        <v>0</v>
      </c>
      <c r="AD152" s="13">
        <f t="shared" si="33"/>
        <v>0</v>
      </c>
      <c r="AE152" s="13">
        <f t="shared" si="34"/>
        <v>0</v>
      </c>
      <c r="AF152" s="13">
        <f t="shared" si="35"/>
        <v>0</v>
      </c>
      <c r="AG152" s="93">
        <f t="shared" si="24"/>
        <v>418791.79810000025</v>
      </c>
      <c r="AH152" s="94">
        <f t="shared" si="25"/>
        <v>418791.79810000025</v>
      </c>
      <c r="AI152" s="95">
        <f t="shared" si="26"/>
        <v>837583.59620000049</v>
      </c>
    </row>
    <row r="153" spans="1:35" x14ac:dyDescent="0.25">
      <c r="A153">
        <v>43901</v>
      </c>
      <c r="B153" t="s">
        <v>203</v>
      </c>
      <c r="C153" t="s">
        <v>51</v>
      </c>
      <c r="D153" s="30">
        <v>0</v>
      </c>
      <c r="E153" s="13">
        <v>0</v>
      </c>
      <c r="F153" s="13">
        <v>-0.01</v>
      </c>
      <c r="G153" s="13">
        <v>4213.25</v>
      </c>
      <c r="H153" s="13">
        <v>0</v>
      </c>
      <c r="I153" s="31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31">
        <v>0</v>
      </c>
      <c r="P153" s="13">
        <v>31765952.91</v>
      </c>
      <c r="Q153" s="16">
        <v>9821275</v>
      </c>
      <c r="R153" s="13">
        <v>0</v>
      </c>
      <c r="S153" s="16">
        <v>124567</v>
      </c>
      <c r="T153" s="20">
        <v>0</v>
      </c>
      <c r="U153" s="41">
        <f t="shared" si="27"/>
        <v>41711794.909999996</v>
      </c>
      <c r="V153" s="13">
        <f t="shared" si="28"/>
        <v>0</v>
      </c>
      <c r="W153" s="13">
        <f t="shared" si="29"/>
        <v>4213.24</v>
      </c>
      <c r="X153" s="10">
        <v>0.17399999999999999</v>
      </c>
      <c r="Y153" s="1">
        <v>1</v>
      </c>
      <c r="Z153" s="10">
        <v>0.01</v>
      </c>
      <c r="AA153" s="36">
        <f t="shared" si="30"/>
        <v>0</v>
      </c>
      <c r="AB153" s="13">
        <f t="shared" si="31"/>
        <v>0</v>
      </c>
      <c r="AC153" s="13">
        <f t="shared" si="32"/>
        <v>2106.62</v>
      </c>
      <c r="AD153" s="13">
        <f t="shared" si="33"/>
        <v>0</v>
      </c>
      <c r="AE153" s="13">
        <f t="shared" si="34"/>
        <v>0</v>
      </c>
      <c r="AF153" s="13">
        <f t="shared" si="35"/>
        <v>0</v>
      </c>
      <c r="AG153" s="93">
        <f t="shared" si="24"/>
        <v>1053.31</v>
      </c>
      <c r="AH153" s="94">
        <f t="shared" si="25"/>
        <v>1053.31</v>
      </c>
      <c r="AI153" s="95">
        <f t="shared" si="26"/>
        <v>2106.62</v>
      </c>
    </row>
    <row r="154" spans="1:35" x14ac:dyDescent="0.25">
      <c r="A154">
        <v>46409</v>
      </c>
      <c r="B154" t="s">
        <v>204</v>
      </c>
      <c r="C154" t="s">
        <v>82</v>
      </c>
      <c r="D154" s="30">
        <v>0</v>
      </c>
      <c r="E154" s="13">
        <v>0</v>
      </c>
      <c r="F154" s="13">
        <v>37072.39</v>
      </c>
      <c r="G154" s="13">
        <v>6178.73</v>
      </c>
      <c r="H154" s="13">
        <v>7260.3</v>
      </c>
      <c r="I154" s="31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31">
        <v>0</v>
      </c>
      <c r="P154" s="13">
        <v>8318142.0599999996</v>
      </c>
      <c r="Q154" s="16">
        <v>3697406</v>
      </c>
      <c r="R154" s="13">
        <v>0</v>
      </c>
      <c r="S154" s="16">
        <v>71773</v>
      </c>
      <c r="T154" s="20">
        <v>0</v>
      </c>
      <c r="U154" s="41">
        <f t="shared" si="27"/>
        <v>12087321.059999999</v>
      </c>
      <c r="V154" s="13">
        <f t="shared" si="28"/>
        <v>0</v>
      </c>
      <c r="W154" s="13">
        <f t="shared" si="29"/>
        <v>43251.119999999995</v>
      </c>
      <c r="X154" s="10">
        <v>0.85599999999999998</v>
      </c>
      <c r="Y154" s="1">
        <v>2</v>
      </c>
      <c r="Z154" s="10">
        <v>1.2500000000000001E-2</v>
      </c>
      <c r="AA154" s="36">
        <f t="shared" si="30"/>
        <v>0</v>
      </c>
      <c r="AB154" s="13">
        <f t="shared" si="31"/>
        <v>0</v>
      </c>
      <c r="AC154" s="13">
        <f t="shared" si="32"/>
        <v>21625.559999999998</v>
      </c>
      <c r="AD154" s="13">
        <f t="shared" si="33"/>
        <v>0</v>
      </c>
      <c r="AE154" s="13">
        <f t="shared" si="34"/>
        <v>7260.3</v>
      </c>
      <c r="AF154" s="13">
        <f t="shared" si="35"/>
        <v>0</v>
      </c>
      <c r="AG154" s="93">
        <f t="shared" si="24"/>
        <v>14442.929999999998</v>
      </c>
      <c r="AH154" s="94">
        <f t="shared" si="25"/>
        <v>14442.929999999998</v>
      </c>
      <c r="AI154" s="95">
        <f t="shared" si="26"/>
        <v>28885.859999999997</v>
      </c>
    </row>
    <row r="155" spans="1:35" x14ac:dyDescent="0.25">
      <c r="A155">
        <v>69682</v>
      </c>
      <c r="B155" t="s">
        <v>205</v>
      </c>
      <c r="C155" t="s">
        <v>117</v>
      </c>
      <c r="D155" s="30">
        <v>0</v>
      </c>
      <c r="E155" s="13">
        <v>0</v>
      </c>
      <c r="F155" s="13">
        <v>-0.01</v>
      </c>
      <c r="G155" s="13">
        <v>989.15</v>
      </c>
      <c r="H155" s="13">
        <v>0</v>
      </c>
      <c r="I155" s="31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1">
        <v>0</v>
      </c>
      <c r="P155" s="13">
        <v>6084918.9900000002</v>
      </c>
      <c r="Q155" s="16">
        <v>2989035</v>
      </c>
      <c r="R155" s="13">
        <v>0</v>
      </c>
      <c r="S155" s="16">
        <v>53908</v>
      </c>
      <c r="T155" s="20">
        <v>0</v>
      </c>
      <c r="U155" s="41">
        <f t="shared" si="27"/>
        <v>9127861.9900000002</v>
      </c>
      <c r="V155" s="13">
        <f t="shared" si="28"/>
        <v>0</v>
      </c>
      <c r="W155" s="13">
        <f t="shared" si="29"/>
        <v>989.14</v>
      </c>
      <c r="X155" s="10">
        <v>1.079</v>
      </c>
      <c r="Y155" s="1">
        <v>4</v>
      </c>
      <c r="Z155" s="10">
        <v>1.7500000000000002E-2</v>
      </c>
      <c r="AA155" s="36">
        <f t="shared" si="30"/>
        <v>0</v>
      </c>
      <c r="AB155" s="13">
        <f t="shared" si="31"/>
        <v>0</v>
      </c>
      <c r="AC155" s="13">
        <f t="shared" si="32"/>
        <v>494.57</v>
      </c>
      <c r="AD155" s="13">
        <f t="shared" si="33"/>
        <v>0</v>
      </c>
      <c r="AE155" s="13">
        <f t="shared" si="34"/>
        <v>0</v>
      </c>
      <c r="AF155" s="13">
        <f t="shared" si="35"/>
        <v>0</v>
      </c>
      <c r="AG155" s="93">
        <f t="shared" si="24"/>
        <v>247.285</v>
      </c>
      <c r="AH155" s="94">
        <f t="shared" si="25"/>
        <v>247.285</v>
      </c>
      <c r="AI155" s="95">
        <f t="shared" si="26"/>
        <v>494.57</v>
      </c>
    </row>
    <row r="156" spans="1:35" x14ac:dyDescent="0.25">
      <c r="A156">
        <v>47688</v>
      </c>
      <c r="B156" t="s">
        <v>206</v>
      </c>
      <c r="C156" t="s">
        <v>207</v>
      </c>
      <c r="D156" s="30">
        <v>680253.38</v>
      </c>
      <c r="E156" s="13">
        <v>0</v>
      </c>
      <c r="F156" s="13">
        <v>27281.9</v>
      </c>
      <c r="G156" s="13">
        <v>0</v>
      </c>
      <c r="H156" s="13">
        <v>0</v>
      </c>
      <c r="I156" s="31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31">
        <v>0</v>
      </c>
      <c r="P156" s="13">
        <v>4155430.91</v>
      </c>
      <c r="Q156" s="16">
        <v>9583716</v>
      </c>
      <c r="R156" s="13">
        <v>0</v>
      </c>
      <c r="S156" s="16">
        <v>92082</v>
      </c>
      <c r="T156" s="20">
        <v>0</v>
      </c>
      <c r="U156" s="41">
        <f t="shared" si="27"/>
        <v>14511482.289999999</v>
      </c>
      <c r="V156" s="13">
        <f t="shared" si="28"/>
        <v>680253.38</v>
      </c>
      <c r="W156" s="13">
        <f t="shared" si="29"/>
        <v>27281.9</v>
      </c>
      <c r="X156" s="10">
        <v>1.792</v>
      </c>
      <c r="Y156" s="1">
        <v>5</v>
      </c>
      <c r="Z156" s="10">
        <v>0.02</v>
      </c>
      <c r="AA156" s="36">
        <f t="shared" si="30"/>
        <v>4.6876905226199334E-2</v>
      </c>
      <c r="AB156" s="13">
        <f t="shared" si="31"/>
        <v>390023.73420000001</v>
      </c>
      <c r="AC156" s="13">
        <f t="shared" si="32"/>
        <v>13640.95</v>
      </c>
      <c r="AD156" s="13">
        <f t="shared" si="33"/>
        <v>0</v>
      </c>
      <c r="AE156" s="13">
        <f t="shared" si="34"/>
        <v>0</v>
      </c>
      <c r="AF156" s="13">
        <f t="shared" si="35"/>
        <v>0</v>
      </c>
      <c r="AG156" s="93">
        <f t="shared" si="24"/>
        <v>201832.34210000001</v>
      </c>
      <c r="AH156" s="94">
        <f t="shared" si="25"/>
        <v>201832.34210000001</v>
      </c>
      <c r="AI156" s="95">
        <f t="shared" si="26"/>
        <v>403664.68420000002</v>
      </c>
    </row>
    <row r="157" spans="1:35" x14ac:dyDescent="0.25">
      <c r="A157">
        <v>47845</v>
      </c>
      <c r="B157" t="s">
        <v>208</v>
      </c>
      <c r="C157" t="s">
        <v>135</v>
      </c>
      <c r="D157" s="30">
        <v>0</v>
      </c>
      <c r="E157" s="13">
        <v>0</v>
      </c>
      <c r="F157" s="13">
        <v>1531.16</v>
      </c>
      <c r="G157" s="13">
        <v>0</v>
      </c>
      <c r="H157" s="13">
        <v>0</v>
      </c>
      <c r="I157" s="31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31">
        <v>0</v>
      </c>
      <c r="P157" s="13">
        <v>3945968.02</v>
      </c>
      <c r="Q157" s="16">
        <v>5480998</v>
      </c>
      <c r="R157" s="13">
        <v>0</v>
      </c>
      <c r="S157" s="16">
        <v>52837</v>
      </c>
      <c r="T157" s="20">
        <v>0</v>
      </c>
      <c r="U157" s="41">
        <f t="shared" si="27"/>
        <v>9479803.0199999996</v>
      </c>
      <c r="V157" s="13">
        <f t="shared" si="28"/>
        <v>0</v>
      </c>
      <c r="W157" s="13">
        <f t="shared" si="29"/>
        <v>1531.16</v>
      </c>
      <c r="X157" s="10">
        <v>1.486</v>
      </c>
      <c r="Y157" s="1">
        <v>5</v>
      </c>
      <c r="Z157" s="10">
        <v>0.02</v>
      </c>
      <c r="AA157" s="36">
        <f t="shared" si="30"/>
        <v>0</v>
      </c>
      <c r="AB157" s="13">
        <f t="shared" si="31"/>
        <v>0</v>
      </c>
      <c r="AC157" s="13">
        <f t="shared" si="32"/>
        <v>765.58</v>
      </c>
      <c r="AD157" s="13">
        <f t="shared" si="33"/>
        <v>0</v>
      </c>
      <c r="AE157" s="13">
        <f t="shared" si="34"/>
        <v>0</v>
      </c>
      <c r="AF157" s="13">
        <f t="shared" si="35"/>
        <v>0</v>
      </c>
      <c r="AG157" s="93">
        <f t="shared" si="24"/>
        <v>382.79</v>
      </c>
      <c r="AH157" s="94">
        <f t="shared" si="25"/>
        <v>382.79</v>
      </c>
      <c r="AI157" s="95">
        <f t="shared" si="26"/>
        <v>765.58</v>
      </c>
    </row>
    <row r="158" spans="1:35" x14ac:dyDescent="0.25">
      <c r="A158">
        <v>43919</v>
      </c>
      <c r="B158" t="s">
        <v>209</v>
      </c>
      <c r="C158" t="s">
        <v>54</v>
      </c>
      <c r="D158" s="30">
        <v>0</v>
      </c>
      <c r="E158" s="13">
        <v>55313.93</v>
      </c>
      <c r="F158" s="13">
        <v>4089.36</v>
      </c>
      <c r="G158" s="13">
        <v>0</v>
      </c>
      <c r="H158" s="13">
        <v>22976.57</v>
      </c>
      <c r="I158" s="31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31">
        <v>0</v>
      </c>
      <c r="P158" s="13">
        <v>19343080.940000001</v>
      </c>
      <c r="Q158" s="16">
        <v>4444895</v>
      </c>
      <c r="R158" s="13">
        <v>0</v>
      </c>
      <c r="S158" s="16">
        <v>109450</v>
      </c>
      <c r="T158" s="20">
        <v>0</v>
      </c>
      <c r="U158" s="41">
        <f t="shared" si="27"/>
        <v>23952739.870000001</v>
      </c>
      <c r="V158" s="13">
        <f t="shared" si="28"/>
        <v>0</v>
      </c>
      <c r="W158" s="13">
        <f t="shared" si="29"/>
        <v>4089.36</v>
      </c>
      <c r="X158" s="10">
        <v>0.33400000000000002</v>
      </c>
      <c r="Y158" s="1">
        <v>1</v>
      </c>
      <c r="Z158" s="10">
        <v>0.01</v>
      </c>
      <c r="AA158" s="36">
        <f t="shared" si="30"/>
        <v>0</v>
      </c>
      <c r="AB158" s="13">
        <f t="shared" si="31"/>
        <v>0</v>
      </c>
      <c r="AC158" s="13">
        <f t="shared" si="32"/>
        <v>2044.68</v>
      </c>
      <c r="AD158" s="13">
        <f t="shared" si="33"/>
        <v>55313.93</v>
      </c>
      <c r="AE158" s="13">
        <f t="shared" si="34"/>
        <v>22976.57</v>
      </c>
      <c r="AF158" s="13">
        <f t="shared" si="35"/>
        <v>0</v>
      </c>
      <c r="AG158" s="93">
        <f t="shared" si="24"/>
        <v>40167.589999999997</v>
      </c>
      <c r="AH158" s="94">
        <f t="shared" si="25"/>
        <v>40167.589999999997</v>
      </c>
      <c r="AI158" s="95">
        <f t="shared" si="26"/>
        <v>80335.179999999993</v>
      </c>
    </row>
    <row r="159" spans="1:35" x14ac:dyDescent="0.25">
      <c r="A159">
        <v>48835</v>
      </c>
      <c r="B159" t="s">
        <v>210</v>
      </c>
      <c r="C159" t="s">
        <v>211</v>
      </c>
      <c r="D159" s="30">
        <v>0</v>
      </c>
      <c r="E159" s="13">
        <v>0</v>
      </c>
      <c r="F159" s="13">
        <v>22453.17</v>
      </c>
      <c r="G159" s="13">
        <v>2908.45</v>
      </c>
      <c r="H159" s="13">
        <v>0</v>
      </c>
      <c r="I159" s="31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31">
        <v>0</v>
      </c>
      <c r="P159" s="13">
        <v>9016381.7100000009</v>
      </c>
      <c r="Q159" s="16">
        <v>6538216</v>
      </c>
      <c r="R159" s="13">
        <v>0</v>
      </c>
      <c r="S159" s="16">
        <v>111983</v>
      </c>
      <c r="T159" s="20">
        <v>0</v>
      </c>
      <c r="U159" s="41">
        <f t="shared" si="27"/>
        <v>15666580.710000001</v>
      </c>
      <c r="V159" s="13">
        <f t="shared" si="28"/>
        <v>0</v>
      </c>
      <c r="W159" s="13">
        <f t="shared" si="29"/>
        <v>25361.62</v>
      </c>
      <c r="X159" s="10">
        <v>1.006</v>
      </c>
      <c r="Y159" s="1">
        <v>3</v>
      </c>
      <c r="Z159" s="10">
        <v>1.4999999999999999E-2</v>
      </c>
      <c r="AA159" s="36">
        <f t="shared" si="30"/>
        <v>0</v>
      </c>
      <c r="AB159" s="13">
        <f t="shared" si="31"/>
        <v>0</v>
      </c>
      <c r="AC159" s="13">
        <f t="shared" si="32"/>
        <v>12680.81</v>
      </c>
      <c r="AD159" s="13">
        <f t="shared" si="33"/>
        <v>0</v>
      </c>
      <c r="AE159" s="13">
        <f t="shared" si="34"/>
        <v>0</v>
      </c>
      <c r="AF159" s="13">
        <f t="shared" si="35"/>
        <v>0</v>
      </c>
      <c r="AG159" s="93">
        <f t="shared" si="24"/>
        <v>6340.4049999999997</v>
      </c>
      <c r="AH159" s="94">
        <f t="shared" si="25"/>
        <v>6340.4049999999997</v>
      </c>
      <c r="AI159" s="95">
        <f t="shared" si="26"/>
        <v>12680.81</v>
      </c>
    </row>
    <row r="160" spans="1:35" x14ac:dyDescent="0.25">
      <c r="A160">
        <v>43927</v>
      </c>
      <c r="B160" t="s">
        <v>212</v>
      </c>
      <c r="C160" t="s">
        <v>54</v>
      </c>
      <c r="D160" s="30">
        <v>0</v>
      </c>
      <c r="E160" s="13">
        <v>0</v>
      </c>
      <c r="F160" s="13">
        <v>17747.400000000001</v>
      </c>
      <c r="G160" s="13">
        <v>1739.94</v>
      </c>
      <c r="H160" s="13">
        <v>0</v>
      </c>
      <c r="I160" s="31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31">
        <v>0</v>
      </c>
      <c r="P160" s="13">
        <v>7389891.79</v>
      </c>
      <c r="Q160" s="16">
        <v>2578015</v>
      </c>
      <c r="R160" s="13">
        <v>0</v>
      </c>
      <c r="S160" s="16">
        <v>59125</v>
      </c>
      <c r="T160" s="20">
        <v>0</v>
      </c>
      <c r="U160" s="41">
        <f t="shared" si="27"/>
        <v>10027031.789999999</v>
      </c>
      <c r="V160" s="13">
        <f t="shared" si="28"/>
        <v>0</v>
      </c>
      <c r="W160" s="13">
        <f t="shared" si="29"/>
        <v>19487.34</v>
      </c>
      <c r="X160" s="10">
        <v>0.66700000000000004</v>
      </c>
      <c r="Y160" s="1">
        <v>1</v>
      </c>
      <c r="Z160" s="10">
        <v>0.01</v>
      </c>
      <c r="AA160" s="36">
        <f t="shared" si="30"/>
        <v>0</v>
      </c>
      <c r="AB160" s="13">
        <f t="shared" si="31"/>
        <v>0</v>
      </c>
      <c r="AC160" s="13">
        <f t="shared" si="32"/>
        <v>9743.67</v>
      </c>
      <c r="AD160" s="13">
        <f t="shared" si="33"/>
        <v>0</v>
      </c>
      <c r="AE160" s="13">
        <f t="shared" si="34"/>
        <v>0</v>
      </c>
      <c r="AF160" s="13">
        <f t="shared" si="35"/>
        <v>0</v>
      </c>
      <c r="AG160" s="93">
        <f t="shared" si="24"/>
        <v>4871.835</v>
      </c>
      <c r="AH160" s="94">
        <f t="shared" si="25"/>
        <v>4871.835</v>
      </c>
      <c r="AI160" s="95">
        <f t="shared" si="26"/>
        <v>9743.67</v>
      </c>
    </row>
    <row r="161" spans="1:36" x14ac:dyDescent="0.25">
      <c r="A161">
        <v>46037</v>
      </c>
      <c r="B161" t="s">
        <v>213</v>
      </c>
      <c r="C161" t="s">
        <v>214</v>
      </c>
      <c r="D161" s="30">
        <v>0</v>
      </c>
      <c r="E161" s="13">
        <v>0</v>
      </c>
      <c r="F161" s="13">
        <v>2677.09</v>
      </c>
      <c r="G161" s="13">
        <v>892.37</v>
      </c>
      <c r="H161" s="13">
        <v>0</v>
      </c>
      <c r="I161" s="31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31">
        <v>0</v>
      </c>
      <c r="P161" s="13">
        <v>7276942.0300000003</v>
      </c>
      <c r="Q161" s="16">
        <v>3715083</v>
      </c>
      <c r="R161" s="13">
        <v>0</v>
      </c>
      <c r="S161" s="16">
        <v>68526</v>
      </c>
      <c r="T161" s="20">
        <v>0</v>
      </c>
      <c r="U161" s="41">
        <f t="shared" si="27"/>
        <v>11060551.030000001</v>
      </c>
      <c r="V161" s="13">
        <f t="shared" si="28"/>
        <v>0</v>
      </c>
      <c r="W161" s="13">
        <f t="shared" si="29"/>
        <v>3569.46</v>
      </c>
      <c r="X161" s="10">
        <v>0.93400000000000005</v>
      </c>
      <c r="Y161" s="1">
        <v>3</v>
      </c>
      <c r="Z161" s="10">
        <v>1.4999999999999999E-2</v>
      </c>
      <c r="AA161" s="36">
        <f t="shared" si="30"/>
        <v>0</v>
      </c>
      <c r="AB161" s="13">
        <f t="shared" si="31"/>
        <v>0</v>
      </c>
      <c r="AC161" s="13">
        <f t="shared" si="32"/>
        <v>1784.73</v>
      </c>
      <c r="AD161" s="13">
        <f t="shared" si="33"/>
        <v>0</v>
      </c>
      <c r="AE161" s="13">
        <f t="shared" si="34"/>
        <v>0</v>
      </c>
      <c r="AF161" s="13">
        <f t="shared" si="35"/>
        <v>0</v>
      </c>
      <c r="AG161" s="93">
        <f t="shared" si="24"/>
        <v>892.36500000000001</v>
      </c>
      <c r="AH161" s="94">
        <f t="shared" si="25"/>
        <v>892.36500000000001</v>
      </c>
      <c r="AI161" s="95">
        <f t="shared" si="26"/>
        <v>1784.73</v>
      </c>
    </row>
    <row r="162" spans="1:36" x14ac:dyDescent="0.25">
      <c r="A162">
        <v>48512</v>
      </c>
      <c r="B162" t="s">
        <v>213</v>
      </c>
      <c r="C162" t="s">
        <v>215</v>
      </c>
      <c r="D162" s="30">
        <v>0</v>
      </c>
      <c r="E162" s="13">
        <v>0</v>
      </c>
      <c r="F162" s="13">
        <v>0</v>
      </c>
      <c r="G162" s="13">
        <v>672.6</v>
      </c>
      <c r="H162" s="13">
        <v>0</v>
      </c>
      <c r="I162" s="31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1">
        <v>0</v>
      </c>
      <c r="P162" s="13">
        <v>5282902.46</v>
      </c>
      <c r="Q162" s="16">
        <v>1549008</v>
      </c>
      <c r="R162" s="13">
        <v>0</v>
      </c>
      <c r="S162" s="16">
        <v>38948</v>
      </c>
      <c r="T162" s="20">
        <v>0</v>
      </c>
      <c r="U162" s="41">
        <f t="shared" si="27"/>
        <v>6870858.46</v>
      </c>
      <c r="V162" s="13">
        <f t="shared" si="28"/>
        <v>0</v>
      </c>
      <c r="W162" s="13">
        <f t="shared" si="29"/>
        <v>672.6</v>
      </c>
      <c r="X162" s="10">
        <v>0.69399999999999995</v>
      </c>
      <c r="Y162" s="1">
        <v>1</v>
      </c>
      <c r="Z162" s="10">
        <v>0.01</v>
      </c>
      <c r="AA162" s="36">
        <f t="shared" si="30"/>
        <v>0</v>
      </c>
      <c r="AB162" s="13">
        <f t="shared" si="31"/>
        <v>0</v>
      </c>
      <c r="AC162" s="13">
        <f t="shared" si="32"/>
        <v>336.3</v>
      </c>
      <c r="AD162" s="13">
        <f t="shared" si="33"/>
        <v>0</v>
      </c>
      <c r="AE162" s="13">
        <f t="shared" si="34"/>
        <v>0</v>
      </c>
      <c r="AF162" s="13">
        <f t="shared" si="35"/>
        <v>0</v>
      </c>
      <c r="AG162" s="93">
        <f t="shared" si="24"/>
        <v>168.15</v>
      </c>
      <c r="AH162" s="94">
        <f t="shared" si="25"/>
        <v>168.15</v>
      </c>
      <c r="AI162" s="95">
        <f t="shared" si="26"/>
        <v>336.3</v>
      </c>
    </row>
    <row r="163" spans="1:36" x14ac:dyDescent="0.25">
      <c r="A163">
        <v>49122</v>
      </c>
      <c r="B163" t="s">
        <v>213</v>
      </c>
      <c r="C163" t="s">
        <v>216</v>
      </c>
      <c r="D163" s="30">
        <v>0</v>
      </c>
      <c r="E163" s="13">
        <v>0</v>
      </c>
      <c r="F163" s="13">
        <v>0</v>
      </c>
      <c r="G163" s="13">
        <v>654.70000000000005</v>
      </c>
      <c r="H163" s="13">
        <v>0</v>
      </c>
      <c r="I163" s="31">
        <v>0</v>
      </c>
      <c r="J163" s="13">
        <v>0</v>
      </c>
      <c r="K163" s="13">
        <v>0</v>
      </c>
      <c r="L163" s="13">
        <v>0</v>
      </c>
      <c r="M163" s="13">
        <v>85.2</v>
      </c>
      <c r="N163" s="13">
        <v>683.3</v>
      </c>
      <c r="O163" s="31">
        <v>0</v>
      </c>
      <c r="P163" s="13">
        <v>6952812.6500000004</v>
      </c>
      <c r="Q163" s="16">
        <v>1216314</v>
      </c>
      <c r="R163" s="13">
        <v>0</v>
      </c>
      <c r="S163" s="16">
        <v>42565</v>
      </c>
      <c r="T163" s="20">
        <v>0</v>
      </c>
      <c r="U163" s="41">
        <f t="shared" si="27"/>
        <v>8211691.6500000004</v>
      </c>
      <c r="V163" s="13">
        <f t="shared" si="28"/>
        <v>0</v>
      </c>
      <c r="W163" s="13">
        <f t="shared" si="29"/>
        <v>739.90000000000009</v>
      </c>
      <c r="X163" s="10">
        <v>0.35699999999999998</v>
      </c>
      <c r="Y163" s="1">
        <v>1</v>
      </c>
      <c r="Z163" s="10">
        <v>0.01</v>
      </c>
      <c r="AA163" s="36">
        <f t="shared" si="30"/>
        <v>0</v>
      </c>
      <c r="AB163" s="13">
        <f t="shared" si="31"/>
        <v>0</v>
      </c>
      <c r="AC163" s="13">
        <f t="shared" si="32"/>
        <v>369.95000000000005</v>
      </c>
      <c r="AD163" s="13">
        <f t="shared" si="33"/>
        <v>0</v>
      </c>
      <c r="AE163" s="13">
        <f t="shared" si="34"/>
        <v>683.3</v>
      </c>
      <c r="AF163" s="13">
        <f t="shared" si="35"/>
        <v>0</v>
      </c>
      <c r="AG163" s="93">
        <f t="shared" si="24"/>
        <v>526.625</v>
      </c>
      <c r="AH163" s="94">
        <f>(AB163+AC163+AD163+AE163+AF163)/2</f>
        <v>526.625</v>
      </c>
      <c r="AI163" s="95">
        <f t="shared" si="26"/>
        <v>1053.25</v>
      </c>
    </row>
    <row r="164" spans="1:36" x14ac:dyDescent="0.25">
      <c r="A164">
        <v>50674</v>
      </c>
      <c r="B164" t="s">
        <v>217</v>
      </c>
      <c r="C164" t="s">
        <v>92</v>
      </c>
      <c r="D164" s="30">
        <v>0</v>
      </c>
      <c r="E164" s="13">
        <v>2666.69</v>
      </c>
      <c r="F164" s="13">
        <v>14223.92</v>
      </c>
      <c r="G164" s="13">
        <v>0</v>
      </c>
      <c r="H164" s="13">
        <v>555.54999999999995</v>
      </c>
      <c r="I164" s="31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31">
        <v>0</v>
      </c>
      <c r="P164" s="13">
        <v>6040420.7000000002</v>
      </c>
      <c r="Q164" s="16">
        <v>7630321</v>
      </c>
      <c r="R164" s="13">
        <v>1924970.92</v>
      </c>
      <c r="S164" s="16">
        <v>77025</v>
      </c>
      <c r="T164" s="20">
        <v>0</v>
      </c>
      <c r="U164" s="41">
        <f t="shared" si="27"/>
        <v>15675404.310000001</v>
      </c>
      <c r="V164" s="13">
        <f t="shared" si="28"/>
        <v>0</v>
      </c>
      <c r="W164" s="13">
        <f t="shared" si="29"/>
        <v>14223.92</v>
      </c>
      <c r="X164" s="10">
        <v>1.3029999999999999</v>
      </c>
      <c r="Y164" s="1">
        <v>4</v>
      </c>
      <c r="Z164" s="10">
        <v>1.7500000000000002E-2</v>
      </c>
      <c r="AA164" s="36">
        <f t="shared" si="30"/>
        <v>0</v>
      </c>
      <c r="AB164" s="13">
        <f t="shared" si="31"/>
        <v>0</v>
      </c>
      <c r="AC164" s="13">
        <f t="shared" si="32"/>
        <v>7111.96</v>
      </c>
      <c r="AD164" s="13">
        <f>E164+K164</f>
        <v>2666.69</v>
      </c>
      <c r="AE164" s="13">
        <f t="shared" si="34"/>
        <v>555.54999999999995</v>
      </c>
      <c r="AF164" s="13">
        <f t="shared" si="35"/>
        <v>0</v>
      </c>
      <c r="AG164" s="93">
        <f>(AB164+AC164+AD164+AE164+AF164)/2</f>
        <v>5167.0999999999995</v>
      </c>
      <c r="AH164" s="96">
        <f>(AB164+AC164+(AD164-2666.69)+AE164+AF164)/2</f>
        <v>3833.7550000000001</v>
      </c>
      <c r="AI164" s="95">
        <f>AG164+AH164</f>
        <v>9000.8549999999996</v>
      </c>
      <c r="AJ164" t="s">
        <v>790</v>
      </c>
    </row>
    <row r="165" spans="1:36" x14ac:dyDescent="0.25">
      <c r="A165">
        <v>43935</v>
      </c>
      <c r="B165" t="s">
        <v>218</v>
      </c>
      <c r="C165" t="s">
        <v>167</v>
      </c>
      <c r="D165" s="30">
        <v>0</v>
      </c>
      <c r="E165" s="13">
        <v>0</v>
      </c>
      <c r="F165" s="13">
        <v>0</v>
      </c>
      <c r="G165" s="13">
        <v>0</v>
      </c>
      <c r="H165" s="13">
        <v>106978.26</v>
      </c>
      <c r="I165" s="31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31">
        <v>0</v>
      </c>
      <c r="P165" s="13">
        <v>9272743.3599999994</v>
      </c>
      <c r="Q165" s="16">
        <v>6461550</v>
      </c>
      <c r="R165" s="13">
        <v>4187081.52</v>
      </c>
      <c r="S165" s="16">
        <v>112020</v>
      </c>
      <c r="T165" s="20">
        <v>0</v>
      </c>
      <c r="U165" s="41">
        <f t="shared" si="27"/>
        <v>20033394.879999999</v>
      </c>
      <c r="V165" s="13">
        <f t="shared" si="28"/>
        <v>0</v>
      </c>
      <c r="W165" s="13">
        <f t="shared" si="29"/>
        <v>0</v>
      </c>
      <c r="X165" s="10">
        <v>0.93300000000000005</v>
      </c>
      <c r="Y165" s="1">
        <v>3</v>
      </c>
      <c r="Z165" s="10">
        <v>1.4999999999999999E-2</v>
      </c>
      <c r="AA165" s="36">
        <f t="shared" si="30"/>
        <v>0</v>
      </c>
      <c r="AB165" s="13">
        <f t="shared" si="31"/>
        <v>0</v>
      </c>
      <c r="AC165" s="13">
        <f t="shared" si="32"/>
        <v>0</v>
      </c>
      <c r="AD165" s="13">
        <f t="shared" si="33"/>
        <v>0</v>
      </c>
      <c r="AE165" s="13">
        <f t="shared" si="34"/>
        <v>106978.26</v>
      </c>
      <c r="AF165" s="13">
        <f t="shared" si="35"/>
        <v>0</v>
      </c>
      <c r="AG165" s="93">
        <f t="shared" ref="AG165:AG228" si="36">(AB165+AC165+AD165+AE165+AF165)/2</f>
        <v>53489.13</v>
      </c>
      <c r="AH165" s="94">
        <f t="shared" ref="AH165:AH228" si="37">(AB165+AC165+AD165+AE165+AF165)/2</f>
        <v>53489.13</v>
      </c>
      <c r="AI165" s="95">
        <f t="shared" ref="AI165:AI228" si="38">AG165+AH165</f>
        <v>106978.26</v>
      </c>
    </row>
    <row r="166" spans="1:36" x14ac:dyDescent="0.25">
      <c r="A166">
        <v>50617</v>
      </c>
      <c r="B166" t="s">
        <v>219</v>
      </c>
      <c r="C166" t="s">
        <v>107</v>
      </c>
      <c r="D166" s="30">
        <v>161326</v>
      </c>
      <c r="E166" s="13">
        <v>0</v>
      </c>
      <c r="F166" s="13">
        <v>13940.42</v>
      </c>
      <c r="G166" s="13">
        <v>0</v>
      </c>
      <c r="H166" s="13">
        <v>72156.479999999996</v>
      </c>
      <c r="I166" s="31">
        <v>0</v>
      </c>
      <c r="J166" s="13">
        <v>0</v>
      </c>
      <c r="K166" s="13">
        <v>0</v>
      </c>
      <c r="L166" s="13">
        <v>970</v>
      </c>
      <c r="M166" s="13">
        <v>0</v>
      </c>
      <c r="N166" s="13">
        <v>0</v>
      </c>
      <c r="O166" s="31">
        <v>0</v>
      </c>
      <c r="P166" s="13">
        <v>2897017.96</v>
      </c>
      <c r="Q166" s="16">
        <v>1682319</v>
      </c>
      <c r="R166" s="13">
        <v>792678.72</v>
      </c>
      <c r="S166" s="16">
        <v>32830</v>
      </c>
      <c r="T166" s="20">
        <v>0</v>
      </c>
      <c r="U166" s="41">
        <f t="shared" si="27"/>
        <v>5566171.6799999997</v>
      </c>
      <c r="V166" s="13">
        <f t="shared" si="28"/>
        <v>161326</v>
      </c>
      <c r="W166" s="13">
        <f t="shared" si="29"/>
        <v>14910.42</v>
      </c>
      <c r="X166" s="10">
        <v>0.91</v>
      </c>
      <c r="Y166" s="1">
        <v>3</v>
      </c>
      <c r="Z166" s="10">
        <v>1.4999999999999999E-2</v>
      </c>
      <c r="AA166" s="36">
        <f t="shared" si="30"/>
        <v>2.8983295750590287E-2</v>
      </c>
      <c r="AB166" s="13">
        <f t="shared" si="31"/>
        <v>77833.424800000008</v>
      </c>
      <c r="AC166" s="13">
        <f t="shared" si="32"/>
        <v>7455.21</v>
      </c>
      <c r="AD166" s="13">
        <f t="shared" si="33"/>
        <v>0</v>
      </c>
      <c r="AE166" s="13">
        <f t="shared" si="34"/>
        <v>72156.479999999996</v>
      </c>
      <c r="AF166" s="13">
        <f t="shared" si="35"/>
        <v>0</v>
      </c>
      <c r="AG166" s="93">
        <f t="shared" si="36"/>
        <v>78722.557400000005</v>
      </c>
      <c r="AH166" s="94">
        <f t="shared" si="37"/>
        <v>78722.557400000005</v>
      </c>
      <c r="AI166" s="95">
        <f t="shared" si="38"/>
        <v>157445.11480000001</v>
      </c>
    </row>
    <row r="167" spans="1:36" x14ac:dyDescent="0.25">
      <c r="A167">
        <v>46094</v>
      </c>
      <c r="B167" t="s">
        <v>220</v>
      </c>
      <c r="C167" t="s">
        <v>221</v>
      </c>
      <c r="D167" s="30">
        <v>99639.2</v>
      </c>
      <c r="E167" s="13">
        <v>267691.49</v>
      </c>
      <c r="F167" s="13">
        <v>60516.800000000003</v>
      </c>
      <c r="G167" s="13">
        <v>0</v>
      </c>
      <c r="H167" s="13">
        <v>232775.21</v>
      </c>
      <c r="I167" s="31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191045.54</v>
      </c>
      <c r="O167" s="31">
        <v>0</v>
      </c>
      <c r="P167" s="13">
        <v>15971376.43</v>
      </c>
      <c r="Q167" s="16">
        <v>14091373</v>
      </c>
      <c r="R167" s="13">
        <v>0</v>
      </c>
      <c r="S167" s="16">
        <v>184484</v>
      </c>
      <c r="T167" s="20">
        <v>0</v>
      </c>
      <c r="U167" s="41">
        <f t="shared" si="27"/>
        <v>30614564.119999997</v>
      </c>
      <c r="V167" s="13">
        <f t="shared" si="28"/>
        <v>99639.2</v>
      </c>
      <c r="W167" s="13">
        <f t="shared" si="29"/>
        <v>60516.800000000003</v>
      </c>
      <c r="X167" s="10">
        <v>0.88800000000000001</v>
      </c>
      <c r="Y167" s="1">
        <v>2</v>
      </c>
      <c r="Z167" s="10">
        <v>1.2500000000000001E-2</v>
      </c>
      <c r="AA167" s="36">
        <f t="shared" si="30"/>
        <v>3.2546339581855203E-3</v>
      </c>
      <c r="AB167" s="13">
        <f t="shared" si="31"/>
        <v>0</v>
      </c>
      <c r="AC167" s="13">
        <f t="shared" si="32"/>
        <v>30258.400000000001</v>
      </c>
      <c r="AD167" s="13">
        <f t="shared" si="33"/>
        <v>267691.49</v>
      </c>
      <c r="AE167" s="13">
        <f>H167+N167</f>
        <v>423820.75</v>
      </c>
      <c r="AF167" s="13">
        <f t="shared" si="35"/>
        <v>0</v>
      </c>
      <c r="AG167" s="93">
        <f t="shared" si="36"/>
        <v>360885.32</v>
      </c>
      <c r="AH167" s="96">
        <f>(AB167+AC167+AD167+(AE167-175465.95)+AF167)/2</f>
        <v>273152.34499999997</v>
      </c>
      <c r="AI167" s="95">
        <f t="shared" si="38"/>
        <v>634037.66500000004</v>
      </c>
      <c r="AJ167" t="s">
        <v>789</v>
      </c>
    </row>
    <row r="168" spans="1:36" x14ac:dyDescent="0.25">
      <c r="A168">
        <v>46789</v>
      </c>
      <c r="B168" t="s">
        <v>222</v>
      </c>
      <c r="C168" t="s">
        <v>223</v>
      </c>
      <c r="D168" s="30">
        <v>825181.66</v>
      </c>
      <c r="E168" s="13">
        <v>2186.3000000000002</v>
      </c>
      <c r="F168" s="13">
        <v>43891.96</v>
      </c>
      <c r="G168" s="13">
        <v>0</v>
      </c>
      <c r="H168" s="13">
        <v>0.01</v>
      </c>
      <c r="I168" s="31">
        <v>0</v>
      </c>
      <c r="J168" s="13">
        <v>0</v>
      </c>
      <c r="K168" s="13">
        <v>0</v>
      </c>
      <c r="L168" s="13">
        <v>8973.34</v>
      </c>
      <c r="M168" s="13">
        <v>0</v>
      </c>
      <c r="N168" s="13">
        <v>0</v>
      </c>
      <c r="O168" s="31">
        <v>0</v>
      </c>
      <c r="P168" s="13">
        <v>5202523.5</v>
      </c>
      <c r="Q168" s="16">
        <v>8172892</v>
      </c>
      <c r="R168" s="13">
        <v>0</v>
      </c>
      <c r="S168" s="16">
        <v>75686</v>
      </c>
      <c r="T168" s="20">
        <v>0</v>
      </c>
      <c r="U168" s="41">
        <f t="shared" si="27"/>
        <v>14278469.460000001</v>
      </c>
      <c r="V168" s="13">
        <f t="shared" si="28"/>
        <v>825181.66</v>
      </c>
      <c r="W168" s="13">
        <f t="shared" si="29"/>
        <v>52865.3</v>
      </c>
      <c r="X168" s="10">
        <v>1.1040000000000001</v>
      </c>
      <c r="Y168" s="1">
        <v>4</v>
      </c>
      <c r="Z168" s="10">
        <v>1.7500000000000002E-2</v>
      </c>
      <c r="AA168" s="36">
        <f t="shared" si="30"/>
        <v>5.7792024720274185E-2</v>
      </c>
      <c r="AB168" s="13">
        <f t="shared" si="31"/>
        <v>575308.44444999995</v>
      </c>
      <c r="AC168" s="13">
        <f t="shared" si="32"/>
        <v>26432.65</v>
      </c>
      <c r="AD168" s="13">
        <f t="shared" si="33"/>
        <v>2186.3000000000002</v>
      </c>
      <c r="AE168" s="13">
        <f t="shared" si="34"/>
        <v>0.01</v>
      </c>
      <c r="AF168" s="13">
        <f t="shared" si="35"/>
        <v>0</v>
      </c>
      <c r="AG168" s="93">
        <f t="shared" si="36"/>
        <v>301963.70222500002</v>
      </c>
      <c r="AH168" s="94">
        <f t="shared" si="37"/>
        <v>301963.70222500002</v>
      </c>
      <c r="AI168" s="95">
        <f t="shared" si="38"/>
        <v>603927.40445000003</v>
      </c>
    </row>
    <row r="169" spans="1:36" x14ac:dyDescent="0.25">
      <c r="A169">
        <v>47795</v>
      </c>
      <c r="B169" t="s">
        <v>222</v>
      </c>
      <c r="C169" t="s">
        <v>111</v>
      </c>
      <c r="D169" s="30">
        <v>0</v>
      </c>
      <c r="E169" s="13">
        <v>0</v>
      </c>
      <c r="F169" s="13">
        <v>0</v>
      </c>
      <c r="G169" s="13">
        <v>0</v>
      </c>
      <c r="H169" s="13">
        <v>0</v>
      </c>
      <c r="I169" s="31">
        <v>0</v>
      </c>
      <c r="J169" s="13">
        <v>0</v>
      </c>
      <c r="K169" s="13">
        <v>380204.6</v>
      </c>
      <c r="L169" s="13">
        <v>0</v>
      </c>
      <c r="M169" s="13">
        <v>0</v>
      </c>
      <c r="N169" s="13">
        <v>0</v>
      </c>
      <c r="O169" s="31">
        <v>0</v>
      </c>
      <c r="P169" s="13">
        <v>7745932.7800000003</v>
      </c>
      <c r="Q169" s="16">
        <v>10323650</v>
      </c>
      <c r="R169" s="13">
        <v>0</v>
      </c>
      <c r="S169" s="16">
        <v>81213</v>
      </c>
      <c r="T169" s="20">
        <v>0</v>
      </c>
      <c r="U169" s="41">
        <f t="shared" si="27"/>
        <v>18531000.379999999</v>
      </c>
      <c r="V169" s="13">
        <f t="shared" si="28"/>
        <v>0</v>
      </c>
      <c r="W169" s="13">
        <f t="shared" si="29"/>
        <v>0</v>
      </c>
      <c r="X169" s="10">
        <v>1.2549999999999999</v>
      </c>
      <c r="Y169" s="1">
        <v>4</v>
      </c>
      <c r="Z169" s="10">
        <v>1.7500000000000002E-2</v>
      </c>
      <c r="AA169" s="36">
        <f t="shared" si="30"/>
        <v>0</v>
      </c>
      <c r="AB169" s="13">
        <f t="shared" si="31"/>
        <v>0</v>
      </c>
      <c r="AC169" s="13">
        <f t="shared" si="32"/>
        <v>0</v>
      </c>
      <c r="AD169" s="13">
        <f t="shared" si="33"/>
        <v>380204.6</v>
      </c>
      <c r="AE169" s="13">
        <f t="shared" si="34"/>
        <v>0</v>
      </c>
      <c r="AF169" s="13">
        <f t="shared" si="35"/>
        <v>0</v>
      </c>
      <c r="AG169" s="93">
        <f t="shared" si="36"/>
        <v>190102.3</v>
      </c>
      <c r="AH169" s="94">
        <f t="shared" si="37"/>
        <v>190102.3</v>
      </c>
      <c r="AI169" s="95">
        <f t="shared" si="38"/>
        <v>380204.6</v>
      </c>
    </row>
    <row r="170" spans="1:36" x14ac:dyDescent="0.25">
      <c r="A170">
        <v>50625</v>
      </c>
      <c r="B170" t="s">
        <v>224</v>
      </c>
      <c r="C170" t="s">
        <v>107</v>
      </c>
      <c r="D170" s="30">
        <v>17392.060000000001</v>
      </c>
      <c r="E170" s="13">
        <v>0</v>
      </c>
      <c r="F170" s="13">
        <v>13757.71</v>
      </c>
      <c r="G170" s="13">
        <v>2292.9499999999998</v>
      </c>
      <c r="H170" s="13">
        <v>33861.15</v>
      </c>
      <c r="I170" s="31">
        <v>0</v>
      </c>
      <c r="J170" s="13">
        <v>0</v>
      </c>
      <c r="K170" s="13">
        <v>0</v>
      </c>
      <c r="L170" s="13">
        <v>1206.0999999999999</v>
      </c>
      <c r="M170" s="13">
        <v>0</v>
      </c>
      <c r="N170" s="13">
        <v>0</v>
      </c>
      <c r="O170" s="31">
        <v>0</v>
      </c>
      <c r="P170" s="13">
        <v>2928031.16</v>
      </c>
      <c r="Q170" s="16">
        <v>1457097</v>
      </c>
      <c r="R170" s="13">
        <v>0</v>
      </c>
      <c r="S170" s="16">
        <v>28641</v>
      </c>
      <c r="T170" s="20">
        <v>0</v>
      </c>
      <c r="U170" s="41">
        <f t="shared" si="27"/>
        <v>4431161.2200000007</v>
      </c>
      <c r="V170" s="13">
        <f t="shared" si="28"/>
        <v>17392.060000000001</v>
      </c>
      <c r="W170" s="13">
        <f t="shared" si="29"/>
        <v>17256.759999999998</v>
      </c>
      <c r="X170" s="10">
        <v>0.91500000000000004</v>
      </c>
      <c r="Y170" s="1">
        <v>3</v>
      </c>
      <c r="Z170" s="10">
        <v>1.4999999999999999E-2</v>
      </c>
      <c r="AA170" s="36">
        <f t="shared" si="30"/>
        <v>3.9249440804593428E-3</v>
      </c>
      <c r="AB170" s="13">
        <f t="shared" si="31"/>
        <v>0</v>
      </c>
      <c r="AC170" s="13">
        <f t="shared" si="32"/>
        <v>8628.3799999999992</v>
      </c>
      <c r="AD170" s="13">
        <f t="shared" si="33"/>
        <v>0</v>
      </c>
      <c r="AE170" s="13">
        <f t="shared" si="34"/>
        <v>33861.15</v>
      </c>
      <c r="AF170" s="13">
        <f t="shared" si="35"/>
        <v>0</v>
      </c>
      <c r="AG170" s="93">
        <f t="shared" si="36"/>
        <v>21244.764999999999</v>
      </c>
      <c r="AH170" s="94">
        <f t="shared" si="37"/>
        <v>21244.764999999999</v>
      </c>
      <c r="AI170" s="95">
        <f t="shared" si="38"/>
        <v>42489.53</v>
      </c>
    </row>
    <row r="171" spans="1:36" x14ac:dyDescent="0.25">
      <c r="A171">
        <v>48413</v>
      </c>
      <c r="B171" t="s">
        <v>225</v>
      </c>
      <c r="C171" t="s">
        <v>226</v>
      </c>
      <c r="D171" s="30">
        <v>251269.46</v>
      </c>
      <c r="E171" s="13">
        <v>108403.58</v>
      </c>
      <c r="F171" s="13">
        <v>0</v>
      </c>
      <c r="G171" s="13">
        <v>0</v>
      </c>
      <c r="H171" s="13">
        <v>0.01</v>
      </c>
      <c r="I171" s="31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31">
        <v>0</v>
      </c>
      <c r="P171" s="13">
        <v>6129913.0800000001</v>
      </c>
      <c r="Q171" s="16">
        <v>4470491</v>
      </c>
      <c r="R171" s="13">
        <v>976212.37</v>
      </c>
      <c r="S171" s="16">
        <v>56122</v>
      </c>
      <c r="T171" s="20">
        <v>0</v>
      </c>
      <c r="U171" s="41">
        <f t="shared" si="27"/>
        <v>11992411.49</v>
      </c>
      <c r="V171" s="13">
        <f t="shared" si="28"/>
        <v>251269.46</v>
      </c>
      <c r="W171" s="13">
        <f t="shared" si="29"/>
        <v>0</v>
      </c>
      <c r="X171" s="10">
        <v>1.0660000000000001</v>
      </c>
      <c r="Y171" s="1">
        <v>4</v>
      </c>
      <c r="Z171" s="10">
        <v>1.7500000000000002E-2</v>
      </c>
      <c r="AA171" s="36">
        <f t="shared" si="30"/>
        <v>2.0952371440016354E-2</v>
      </c>
      <c r="AB171" s="13">
        <f t="shared" si="31"/>
        <v>41402.258924999973</v>
      </c>
      <c r="AC171" s="13">
        <f t="shared" si="32"/>
        <v>0</v>
      </c>
      <c r="AD171" s="13">
        <f t="shared" si="33"/>
        <v>108403.58</v>
      </c>
      <c r="AE171" s="13">
        <f t="shared" si="34"/>
        <v>0.01</v>
      </c>
      <c r="AF171" s="13">
        <f t="shared" si="35"/>
        <v>0</v>
      </c>
      <c r="AG171" s="93">
        <f t="shared" si="36"/>
        <v>74902.924462499999</v>
      </c>
      <c r="AH171" s="94">
        <f t="shared" si="37"/>
        <v>74902.924462499999</v>
      </c>
      <c r="AI171" s="95">
        <f t="shared" si="38"/>
        <v>149805.848925</v>
      </c>
    </row>
    <row r="172" spans="1:36" x14ac:dyDescent="0.25">
      <c r="A172">
        <v>45773</v>
      </c>
      <c r="B172" t="s">
        <v>227</v>
      </c>
      <c r="C172" t="s">
        <v>10</v>
      </c>
      <c r="D172" s="30">
        <v>125176.68</v>
      </c>
      <c r="E172" s="13">
        <v>104006.57</v>
      </c>
      <c r="F172" s="13">
        <v>0</v>
      </c>
      <c r="G172" s="13">
        <v>0</v>
      </c>
      <c r="H172" s="13">
        <v>0.01</v>
      </c>
      <c r="I172" s="31">
        <v>0</v>
      </c>
      <c r="J172" s="13">
        <v>0</v>
      </c>
      <c r="K172" s="13">
        <v>0</v>
      </c>
      <c r="L172" s="13">
        <v>1184.5</v>
      </c>
      <c r="M172" s="13">
        <v>0</v>
      </c>
      <c r="N172" s="13">
        <v>0</v>
      </c>
      <c r="O172" s="31">
        <v>0</v>
      </c>
      <c r="P172" s="13">
        <v>8351436.9699999997</v>
      </c>
      <c r="Q172" s="16">
        <v>10186954</v>
      </c>
      <c r="R172" s="13">
        <v>0</v>
      </c>
      <c r="S172" s="16">
        <v>130392</v>
      </c>
      <c r="T172" s="20">
        <v>0</v>
      </c>
      <c r="U172" s="41">
        <f t="shared" si="27"/>
        <v>18897966.219999999</v>
      </c>
      <c r="V172" s="13">
        <f t="shared" si="28"/>
        <v>125176.68</v>
      </c>
      <c r="W172" s="13">
        <f t="shared" si="29"/>
        <v>1184.5</v>
      </c>
      <c r="X172" s="10">
        <v>0.94</v>
      </c>
      <c r="Y172" s="1">
        <v>3</v>
      </c>
      <c r="Z172" s="10">
        <v>1.4999999999999999E-2</v>
      </c>
      <c r="AA172" s="36">
        <f t="shared" si="30"/>
        <v>6.6238175337367073E-3</v>
      </c>
      <c r="AB172" s="13">
        <f t="shared" si="31"/>
        <v>0</v>
      </c>
      <c r="AC172" s="13">
        <f t="shared" si="32"/>
        <v>592.25</v>
      </c>
      <c r="AD172" s="13">
        <f t="shared" si="33"/>
        <v>104006.57</v>
      </c>
      <c r="AE172" s="13">
        <f t="shared" si="34"/>
        <v>0.01</v>
      </c>
      <c r="AF172" s="13">
        <f t="shared" si="35"/>
        <v>0</v>
      </c>
      <c r="AG172" s="93">
        <f t="shared" si="36"/>
        <v>52299.415000000001</v>
      </c>
      <c r="AH172" s="94">
        <f t="shared" si="37"/>
        <v>52299.415000000001</v>
      </c>
      <c r="AI172" s="95">
        <f t="shared" si="38"/>
        <v>104598.83</v>
      </c>
    </row>
    <row r="173" spans="1:36" x14ac:dyDescent="0.25">
      <c r="A173">
        <v>50682</v>
      </c>
      <c r="B173" t="s">
        <v>228</v>
      </c>
      <c r="C173" t="s">
        <v>92</v>
      </c>
      <c r="D173" s="30">
        <v>0</v>
      </c>
      <c r="E173" s="13">
        <v>0</v>
      </c>
      <c r="F173" s="13">
        <v>0</v>
      </c>
      <c r="G173" s="13">
        <v>1598.08</v>
      </c>
      <c r="H173" s="13">
        <v>0</v>
      </c>
      <c r="I173" s="31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1">
        <v>0</v>
      </c>
      <c r="P173" s="13">
        <v>6377929.2400000002</v>
      </c>
      <c r="Q173" s="16">
        <v>3515819</v>
      </c>
      <c r="R173" s="13">
        <v>1683512.95</v>
      </c>
      <c r="S173" s="16">
        <v>59775</v>
      </c>
      <c r="T173" s="20">
        <v>0</v>
      </c>
      <c r="U173" s="41">
        <f t="shared" si="27"/>
        <v>11637036.189999999</v>
      </c>
      <c r="V173" s="13">
        <f t="shared" si="28"/>
        <v>0</v>
      </c>
      <c r="W173" s="13">
        <f t="shared" si="29"/>
        <v>1598.08</v>
      </c>
      <c r="X173" s="10">
        <v>1.0369999999999999</v>
      </c>
      <c r="Y173" s="1">
        <v>3</v>
      </c>
      <c r="Z173" s="10">
        <v>1.4999999999999999E-2</v>
      </c>
      <c r="AA173" s="36">
        <f t="shared" si="30"/>
        <v>0</v>
      </c>
      <c r="AB173" s="13">
        <f t="shared" si="31"/>
        <v>0</v>
      </c>
      <c r="AC173" s="13">
        <f t="shared" si="32"/>
        <v>799.04</v>
      </c>
      <c r="AD173" s="13">
        <f t="shared" si="33"/>
        <v>0</v>
      </c>
      <c r="AE173" s="13">
        <f t="shared" si="34"/>
        <v>0</v>
      </c>
      <c r="AF173" s="13">
        <f t="shared" si="35"/>
        <v>0</v>
      </c>
      <c r="AG173" s="93">
        <f t="shared" si="36"/>
        <v>399.52</v>
      </c>
      <c r="AH173" s="94">
        <f t="shared" si="37"/>
        <v>399.52</v>
      </c>
      <c r="AI173" s="95">
        <f t="shared" si="38"/>
        <v>799.04</v>
      </c>
    </row>
    <row r="174" spans="1:36" x14ac:dyDescent="0.25">
      <c r="A174">
        <v>43943</v>
      </c>
      <c r="B174" t="s">
        <v>229</v>
      </c>
      <c r="C174" t="s">
        <v>16</v>
      </c>
      <c r="D174" s="30">
        <v>2238433.2999999998</v>
      </c>
      <c r="E174" s="13">
        <v>724424.96</v>
      </c>
      <c r="F174" s="13">
        <v>0</v>
      </c>
      <c r="G174" s="13">
        <v>0</v>
      </c>
      <c r="H174" s="13">
        <v>0.02</v>
      </c>
      <c r="I174" s="31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31">
        <v>0</v>
      </c>
      <c r="P174" s="13">
        <v>37856303.43</v>
      </c>
      <c r="Q174" s="16">
        <v>34381860</v>
      </c>
      <c r="R174" s="13">
        <v>0</v>
      </c>
      <c r="S174" s="16">
        <v>321346</v>
      </c>
      <c r="T174" s="20">
        <v>0</v>
      </c>
      <c r="U174" s="41">
        <f t="shared" si="27"/>
        <v>75522367.689999998</v>
      </c>
      <c r="V174" s="13">
        <f t="shared" si="28"/>
        <v>2238433.2999999998</v>
      </c>
      <c r="W174" s="13">
        <f t="shared" si="29"/>
        <v>0</v>
      </c>
      <c r="X174" s="10">
        <v>0.67600000000000005</v>
      </c>
      <c r="Y174" s="1">
        <v>1</v>
      </c>
      <c r="Z174" s="10">
        <v>0.01</v>
      </c>
      <c r="AA174" s="36">
        <f t="shared" si="30"/>
        <v>2.9639342203732225E-2</v>
      </c>
      <c r="AB174" s="13">
        <f t="shared" si="31"/>
        <v>1483209.6231</v>
      </c>
      <c r="AC174" s="13">
        <f t="shared" si="32"/>
        <v>0</v>
      </c>
      <c r="AD174" s="13">
        <f t="shared" si="33"/>
        <v>724424.96</v>
      </c>
      <c r="AE174" s="13">
        <f t="shared" si="34"/>
        <v>0.02</v>
      </c>
      <c r="AF174" s="13">
        <f t="shared" si="35"/>
        <v>0</v>
      </c>
      <c r="AG174" s="93">
        <f t="shared" si="36"/>
        <v>1103817.30155</v>
      </c>
      <c r="AH174" s="94">
        <f t="shared" si="37"/>
        <v>1103817.30155</v>
      </c>
      <c r="AI174" s="95">
        <f t="shared" si="38"/>
        <v>2207634.6030999999</v>
      </c>
    </row>
    <row r="175" spans="1:36" x14ac:dyDescent="0.25">
      <c r="A175">
        <v>43950</v>
      </c>
      <c r="B175" t="s">
        <v>230</v>
      </c>
      <c r="C175" t="s">
        <v>51</v>
      </c>
      <c r="D175" s="30">
        <v>998408.26</v>
      </c>
      <c r="E175" s="13">
        <v>0</v>
      </c>
      <c r="F175" s="13">
        <v>94133.08</v>
      </c>
      <c r="G175" s="13">
        <v>0</v>
      </c>
      <c r="H175" s="13">
        <v>0</v>
      </c>
      <c r="I175" s="31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31">
        <v>0</v>
      </c>
      <c r="P175" s="13">
        <v>35826952.93</v>
      </c>
      <c r="Q175" s="16">
        <v>42441101</v>
      </c>
      <c r="R175" s="13">
        <v>0</v>
      </c>
      <c r="S175" s="16">
        <v>267200</v>
      </c>
      <c r="T175" s="20">
        <v>6286524.7400000002</v>
      </c>
      <c r="U175" s="41">
        <f t="shared" si="27"/>
        <v>85820186.929999992</v>
      </c>
      <c r="V175" s="13">
        <f t="shared" si="28"/>
        <v>998408.26</v>
      </c>
      <c r="W175" s="13">
        <f t="shared" si="29"/>
        <v>94133.08</v>
      </c>
      <c r="X175" s="10">
        <v>0.49</v>
      </c>
      <c r="Y175" s="1">
        <v>1</v>
      </c>
      <c r="Z175" s="10">
        <v>0.01</v>
      </c>
      <c r="AA175" s="36">
        <f t="shared" si="30"/>
        <v>1.1633722737219866E-2</v>
      </c>
      <c r="AB175" s="13">
        <f t="shared" si="31"/>
        <v>140206.39070000011</v>
      </c>
      <c r="AC175" s="13">
        <f t="shared" si="32"/>
        <v>47066.54</v>
      </c>
      <c r="AD175" s="13">
        <f t="shared" si="33"/>
        <v>0</v>
      </c>
      <c r="AE175" s="13">
        <f t="shared" si="34"/>
        <v>0</v>
      </c>
      <c r="AF175" s="13">
        <f t="shared" si="35"/>
        <v>0</v>
      </c>
      <c r="AG175" s="93">
        <f t="shared" si="36"/>
        <v>93636.465350000057</v>
      </c>
      <c r="AH175" s="94">
        <f t="shared" si="37"/>
        <v>93636.465350000057</v>
      </c>
      <c r="AI175" s="95">
        <f t="shared" si="38"/>
        <v>187272.93070000011</v>
      </c>
    </row>
    <row r="176" spans="1:36" x14ac:dyDescent="0.25">
      <c r="A176">
        <v>47050</v>
      </c>
      <c r="B176" t="s">
        <v>231</v>
      </c>
      <c r="C176" t="s">
        <v>29</v>
      </c>
      <c r="D176" s="30">
        <v>0</v>
      </c>
      <c r="E176" s="13">
        <v>0</v>
      </c>
      <c r="F176" s="13">
        <v>6375.8</v>
      </c>
      <c r="G176" s="13">
        <v>1771</v>
      </c>
      <c r="H176" s="13">
        <v>0</v>
      </c>
      <c r="I176" s="31">
        <v>0</v>
      </c>
      <c r="J176" s="13">
        <v>0</v>
      </c>
      <c r="K176" s="13">
        <v>0</v>
      </c>
      <c r="L176" s="13">
        <v>2762.68</v>
      </c>
      <c r="M176" s="13">
        <v>0</v>
      </c>
      <c r="N176" s="13">
        <v>0</v>
      </c>
      <c r="O176" s="31">
        <v>0</v>
      </c>
      <c r="P176" s="13">
        <v>4521382.66</v>
      </c>
      <c r="Q176" s="16">
        <v>4790739</v>
      </c>
      <c r="R176" s="13">
        <v>3886723.89</v>
      </c>
      <c r="S176" s="16">
        <v>60550</v>
      </c>
      <c r="T176" s="20">
        <v>0</v>
      </c>
      <c r="U176" s="41">
        <f t="shared" si="27"/>
        <v>13259395.550000001</v>
      </c>
      <c r="V176" s="13">
        <f t="shared" si="28"/>
        <v>0</v>
      </c>
      <c r="W176" s="13">
        <f t="shared" si="29"/>
        <v>10909.48</v>
      </c>
      <c r="X176" s="10">
        <v>1.357</v>
      </c>
      <c r="Y176" s="1">
        <v>5</v>
      </c>
      <c r="Z176" s="10">
        <v>0.02</v>
      </c>
      <c r="AA176" s="36">
        <f t="shared" si="30"/>
        <v>0</v>
      </c>
      <c r="AB176" s="13">
        <f t="shared" si="31"/>
        <v>0</v>
      </c>
      <c r="AC176" s="13">
        <f t="shared" si="32"/>
        <v>5454.74</v>
      </c>
      <c r="AD176" s="13">
        <f t="shared" si="33"/>
        <v>0</v>
      </c>
      <c r="AE176" s="13">
        <f t="shared" si="34"/>
        <v>0</v>
      </c>
      <c r="AF176" s="13">
        <f t="shared" si="35"/>
        <v>0</v>
      </c>
      <c r="AG176" s="93">
        <f t="shared" si="36"/>
        <v>2727.37</v>
      </c>
      <c r="AH176" s="94">
        <f t="shared" si="37"/>
        <v>2727.37</v>
      </c>
      <c r="AI176" s="95">
        <f t="shared" si="38"/>
        <v>5454.74</v>
      </c>
    </row>
    <row r="177" spans="1:35" x14ac:dyDescent="0.25">
      <c r="A177">
        <v>50328</v>
      </c>
      <c r="B177" t="s">
        <v>232</v>
      </c>
      <c r="C177" t="s">
        <v>233</v>
      </c>
      <c r="D177" s="30">
        <v>107541.06</v>
      </c>
      <c r="E177" s="13">
        <v>72620.509999999995</v>
      </c>
      <c r="F177" s="13">
        <v>0</v>
      </c>
      <c r="G177" s="13">
        <v>0</v>
      </c>
      <c r="H177" s="13">
        <v>0.01</v>
      </c>
      <c r="I177" s="31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31">
        <v>0</v>
      </c>
      <c r="P177" s="13">
        <v>1881295.08</v>
      </c>
      <c r="Q177" s="16">
        <v>6810862</v>
      </c>
      <c r="R177" s="13">
        <v>1586017.97</v>
      </c>
      <c r="S177" s="16">
        <v>51430</v>
      </c>
      <c r="T177" s="20">
        <v>0</v>
      </c>
      <c r="U177" s="41">
        <f t="shared" si="27"/>
        <v>10509766.620000001</v>
      </c>
      <c r="V177" s="13">
        <f t="shared" si="28"/>
        <v>107541.06</v>
      </c>
      <c r="W177" s="13">
        <f t="shared" si="29"/>
        <v>0</v>
      </c>
      <c r="X177" s="10">
        <v>1.7090000000000001</v>
      </c>
      <c r="Y177" s="1">
        <v>5</v>
      </c>
      <c r="Z177" s="10">
        <v>0.02</v>
      </c>
      <c r="AA177" s="36">
        <f t="shared" si="30"/>
        <v>1.0232487921791739E-2</v>
      </c>
      <c r="AB177" s="13">
        <f t="shared" si="31"/>
        <v>0</v>
      </c>
      <c r="AC177" s="13">
        <f t="shared" si="32"/>
        <v>0</v>
      </c>
      <c r="AD177" s="13">
        <f t="shared" si="33"/>
        <v>72620.509999999995</v>
      </c>
      <c r="AE177" s="13">
        <f t="shared" si="34"/>
        <v>0.01</v>
      </c>
      <c r="AF177" s="13">
        <f t="shared" si="35"/>
        <v>0</v>
      </c>
      <c r="AG177" s="93">
        <f t="shared" si="36"/>
        <v>36310.259999999995</v>
      </c>
      <c r="AH177" s="94">
        <f t="shared" si="37"/>
        <v>36310.259999999995</v>
      </c>
      <c r="AI177" s="95">
        <f t="shared" si="38"/>
        <v>72620.51999999999</v>
      </c>
    </row>
    <row r="178" spans="1:35" x14ac:dyDescent="0.25">
      <c r="A178">
        <v>43968</v>
      </c>
      <c r="B178" t="s">
        <v>234</v>
      </c>
      <c r="C178" t="s">
        <v>56</v>
      </c>
      <c r="D178" s="30">
        <v>54483.54</v>
      </c>
      <c r="E178" s="13">
        <v>0</v>
      </c>
      <c r="F178" s="13">
        <v>0</v>
      </c>
      <c r="G178" s="13">
        <v>0</v>
      </c>
      <c r="H178" s="13">
        <v>0</v>
      </c>
      <c r="I178" s="31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1">
        <v>0</v>
      </c>
      <c r="P178" s="13">
        <v>18685547.66</v>
      </c>
      <c r="Q178" s="16">
        <v>18822321</v>
      </c>
      <c r="R178" s="13">
        <v>3635075.73</v>
      </c>
      <c r="S178" s="16">
        <v>214198</v>
      </c>
      <c r="T178" s="20">
        <v>0</v>
      </c>
      <c r="U178" s="41">
        <f t="shared" si="27"/>
        <v>41411625.93</v>
      </c>
      <c r="V178" s="13">
        <f t="shared" si="28"/>
        <v>54483.54</v>
      </c>
      <c r="W178" s="13">
        <f t="shared" si="29"/>
        <v>0</v>
      </c>
      <c r="X178" s="10">
        <v>0.85799999999999998</v>
      </c>
      <c r="Y178" s="1">
        <v>2</v>
      </c>
      <c r="Z178" s="10">
        <v>1.2500000000000001E-2</v>
      </c>
      <c r="AA178" s="36">
        <f t="shared" si="30"/>
        <v>1.3156580737036518E-3</v>
      </c>
      <c r="AB178" s="13">
        <f t="shared" si="31"/>
        <v>0</v>
      </c>
      <c r="AC178" s="13">
        <f t="shared" si="32"/>
        <v>0</v>
      </c>
      <c r="AD178" s="13">
        <f t="shared" si="33"/>
        <v>0</v>
      </c>
      <c r="AE178" s="13">
        <f t="shared" si="34"/>
        <v>0</v>
      </c>
      <c r="AF178" s="13">
        <f t="shared" si="35"/>
        <v>0</v>
      </c>
      <c r="AG178" s="93">
        <f t="shared" si="36"/>
        <v>0</v>
      </c>
      <c r="AH178" s="94">
        <f t="shared" si="37"/>
        <v>0</v>
      </c>
      <c r="AI178" s="95">
        <f t="shared" si="38"/>
        <v>0</v>
      </c>
    </row>
    <row r="179" spans="1:35" x14ac:dyDescent="0.25">
      <c r="A179">
        <v>46102</v>
      </c>
      <c r="B179" t="s">
        <v>235</v>
      </c>
      <c r="C179" t="s">
        <v>221</v>
      </c>
      <c r="D179" s="30">
        <v>1417210.12</v>
      </c>
      <c r="E179" s="13">
        <v>0</v>
      </c>
      <c r="F179" s="13">
        <v>0</v>
      </c>
      <c r="G179" s="13">
        <v>0</v>
      </c>
      <c r="H179" s="13">
        <v>0</v>
      </c>
      <c r="I179" s="31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31">
        <v>0</v>
      </c>
      <c r="P179" s="13">
        <v>26855039.48</v>
      </c>
      <c r="Q179" s="16">
        <v>50071572</v>
      </c>
      <c r="R179" s="13">
        <v>0</v>
      </c>
      <c r="S179" s="16">
        <v>500895</v>
      </c>
      <c r="T179" s="20">
        <v>0</v>
      </c>
      <c r="U179" s="41">
        <f t="shared" si="27"/>
        <v>78844716.599999994</v>
      </c>
      <c r="V179" s="13">
        <f t="shared" si="28"/>
        <v>1417210.12</v>
      </c>
      <c r="W179" s="13">
        <f t="shared" si="29"/>
        <v>0</v>
      </c>
      <c r="X179" s="10">
        <v>0.99399999999999999</v>
      </c>
      <c r="Y179" s="1">
        <v>3</v>
      </c>
      <c r="Z179" s="10">
        <v>1.4999999999999999E-2</v>
      </c>
      <c r="AA179" s="36">
        <f t="shared" si="30"/>
        <v>1.7974699905256557E-2</v>
      </c>
      <c r="AB179" s="13">
        <f t="shared" si="31"/>
        <v>234539.37100000028</v>
      </c>
      <c r="AC179" s="13">
        <f t="shared" si="32"/>
        <v>0</v>
      </c>
      <c r="AD179" s="13">
        <f t="shared" si="33"/>
        <v>0</v>
      </c>
      <c r="AE179" s="13">
        <f t="shared" si="34"/>
        <v>0</v>
      </c>
      <c r="AF179" s="13">
        <f t="shared" si="35"/>
        <v>0</v>
      </c>
      <c r="AG179" s="93">
        <f t="shared" si="36"/>
        <v>117269.68550000014</v>
      </c>
      <c r="AH179" s="94">
        <f t="shared" si="37"/>
        <v>117269.68550000014</v>
      </c>
      <c r="AI179" s="95">
        <f t="shared" si="38"/>
        <v>234539.37100000028</v>
      </c>
    </row>
    <row r="180" spans="1:35" x14ac:dyDescent="0.25">
      <c r="A180">
        <v>47621</v>
      </c>
      <c r="B180" t="s">
        <v>236</v>
      </c>
      <c r="C180" t="s">
        <v>97</v>
      </c>
      <c r="D180" s="30">
        <v>0</v>
      </c>
      <c r="E180" s="13">
        <v>0</v>
      </c>
      <c r="F180" s="13">
        <v>-0.01</v>
      </c>
      <c r="G180" s="13">
        <v>1342.05</v>
      </c>
      <c r="H180" s="13">
        <v>0</v>
      </c>
      <c r="I180" s="31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31">
        <v>0</v>
      </c>
      <c r="P180" s="13">
        <v>5927172.9900000002</v>
      </c>
      <c r="Q180" s="16">
        <v>1563077</v>
      </c>
      <c r="R180" s="13">
        <v>0</v>
      </c>
      <c r="S180" s="16">
        <v>48492</v>
      </c>
      <c r="T180" s="20">
        <v>0</v>
      </c>
      <c r="U180" s="41">
        <f t="shared" si="27"/>
        <v>7538741.9900000002</v>
      </c>
      <c r="V180" s="13">
        <f t="shared" si="28"/>
        <v>0</v>
      </c>
      <c r="W180" s="13">
        <f t="shared" si="29"/>
        <v>1342.04</v>
      </c>
      <c r="X180" s="10">
        <v>0.57699999999999996</v>
      </c>
      <c r="Y180" s="1">
        <v>1</v>
      </c>
      <c r="Z180" s="10">
        <v>0.01</v>
      </c>
      <c r="AA180" s="36">
        <f t="shared" si="30"/>
        <v>0</v>
      </c>
      <c r="AB180" s="13">
        <f t="shared" si="31"/>
        <v>0</v>
      </c>
      <c r="AC180" s="13">
        <f t="shared" si="32"/>
        <v>671.02</v>
      </c>
      <c r="AD180" s="13">
        <f t="shared" si="33"/>
        <v>0</v>
      </c>
      <c r="AE180" s="13">
        <f t="shared" si="34"/>
        <v>0</v>
      </c>
      <c r="AF180" s="13">
        <f t="shared" si="35"/>
        <v>0</v>
      </c>
      <c r="AG180" s="93">
        <f t="shared" si="36"/>
        <v>335.51</v>
      </c>
      <c r="AH180" s="94">
        <f t="shared" si="37"/>
        <v>335.51</v>
      </c>
      <c r="AI180" s="95">
        <f t="shared" si="38"/>
        <v>671.02</v>
      </c>
    </row>
    <row r="181" spans="1:35" x14ac:dyDescent="0.25">
      <c r="A181">
        <v>46870</v>
      </c>
      <c r="B181" t="s">
        <v>237</v>
      </c>
      <c r="C181" t="s">
        <v>14</v>
      </c>
      <c r="D181" s="30">
        <v>0</v>
      </c>
      <c r="E181" s="13">
        <v>0</v>
      </c>
      <c r="F181" s="13">
        <v>7678.06</v>
      </c>
      <c r="G181" s="13">
        <v>0</v>
      </c>
      <c r="H181" s="13">
        <v>0</v>
      </c>
      <c r="I181" s="31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1">
        <v>0</v>
      </c>
      <c r="P181" s="13">
        <v>9011975.0600000005</v>
      </c>
      <c r="Q181" s="16">
        <v>5313047</v>
      </c>
      <c r="R181" s="13">
        <v>2690603.51</v>
      </c>
      <c r="S181" s="16">
        <v>101671</v>
      </c>
      <c r="T181" s="20">
        <v>0</v>
      </c>
      <c r="U181" s="41">
        <f t="shared" si="27"/>
        <v>17117296.57</v>
      </c>
      <c r="V181" s="13">
        <f t="shared" si="28"/>
        <v>0</v>
      </c>
      <c r="W181" s="13">
        <f t="shared" si="29"/>
        <v>7678.06</v>
      </c>
      <c r="X181" s="10">
        <v>0.93200000000000005</v>
      </c>
      <c r="Y181" s="1">
        <v>3</v>
      </c>
      <c r="Z181" s="10">
        <v>1.4999999999999999E-2</v>
      </c>
      <c r="AA181" s="36">
        <f t="shared" si="30"/>
        <v>0</v>
      </c>
      <c r="AB181" s="13">
        <f t="shared" si="31"/>
        <v>0</v>
      </c>
      <c r="AC181" s="13">
        <f t="shared" si="32"/>
        <v>3839.03</v>
      </c>
      <c r="AD181" s="13">
        <f t="shared" si="33"/>
        <v>0</v>
      </c>
      <c r="AE181" s="13">
        <f t="shared" si="34"/>
        <v>0</v>
      </c>
      <c r="AF181" s="13">
        <f t="shared" si="35"/>
        <v>0</v>
      </c>
      <c r="AG181" s="93">
        <f t="shared" si="36"/>
        <v>1919.5150000000001</v>
      </c>
      <c r="AH181" s="94">
        <f t="shared" si="37"/>
        <v>1919.5150000000001</v>
      </c>
      <c r="AI181" s="95">
        <f t="shared" si="38"/>
        <v>3839.03</v>
      </c>
    </row>
    <row r="182" spans="1:35" x14ac:dyDescent="0.25">
      <c r="A182">
        <v>47936</v>
      </c>
      <c r="B182" t="s">
        <v>238</v>
      </c>
      <c r="C182" t="s">
        <v>142</v>
      </c>
      <c r="D182" s="30">
        <v>0</v>
      </c>
      <c r="E182" s="13">
        <v>0</v>
      </c>
      <c r="F182" s="13">
        <v>0</v>
      </c>
      <c r="G182" s="13">
        <v>1093.06</v>
      </c>
      <c r="H182" s="13">
        <v>0</v>
      </c>
      <c r="I182" s="31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1">
        <v>0</v>
      </c>
      <c r="P182" s="13">
        <v>8320234.29</v>
      </c>
      <c r="Q182" s="16">
        <v>3995957</v>
      </c>
      <c r="R182" s="13">
        <v>0</v>
      </c>
      <c r="S182" s="16">
        <v>87341</v>
      </c>
      <c r="T182" s="20">
        <v>0</v>
      </c>
      <c r="U182" s="41">
        <f t="shared" si="27"/>
        <v>12403532.289999999</v>
      </c>
      <c r="V182" s="13">
        <f t="shared" si="28"/>
        <v>0</v>
      </c>
      <c r="W182" s="13">
        <f t="shared" si="29"/>
        <v>1093.06</v>
      </c>
      <c r="X182" s="10">
        <v>0.82799999999999996</v>
      </c>
      <c r="Y182" s="1">
        <v>2</v>
      </c>
      <c r="Z182" s="10">
        <v>1.2500000000000001E-2</v>
      </c>
      <c r="AA182" s="36">
        <f t="shared" si="30"/>
        <v>0</v>
      </c>
      <c r="AB182" s="13">
        <f t="shared" si="31"/>
        <v>0</v>
      </c>
      <c r="AC182" s="13">
        <f t="shared" si="32"/>
        <v>546.53</v>
      </c>
      <c r="AD182" s="13">
        <f t="shared" si="33"/>
        <v>0</v>
      </c>
      <c r="AE182" s="13">
        <f t="shared" si="34"/>
        <v>0</v>
      </c>
      <c r="AF182" s="13">
        <f t="shared" si="35"/>
        <v>0</v>
      </c>
      <c r="AG182" s="93">
        <f t="shared" si="36"/>
        <v>273.26499999999999</v>
      </c>
      <c r="AH182" s="94">
        <f t="shared" si="37"/>
        <v>273.26499999999999</v>
      </c>
      <c r="AI182" s="95">
        <f t="shared" si="38"/>
        <v>546.53</v>
      </c>
    </row>
    <row r="183" spans="1:35" x14ac:dyDescent="0.25">
      <c r="A183">
        <v>49775</v>
      </c>
      <c r="B183" t="s">
        <v>239</v>
      </c>
      <c r="C183" t="s">
        <v>18</v>
      </c>
      <c r="D183" s="30">
        <v>0</v>
      </c>
      <c r="E183" s="13">
        <v>0</v>
      </c>
      <c r="F183" s="13">
        <v>0</v>
      </c>
      <c r="G183" s="13">
        <v>0</v>
      </c>
      <c r="H183" s="13">
        <v>0</v>
      </c>
      <c r="I183" s="31">
        <v>0</v>
      </c>
      <c r="J183" s="13">
        <v>0</v>
      </c>
      <c r="K183" s="13">
        <v>12355.9</v>
      </c>
      <c r="L183" s="13">
        <v>0</v>
      </c>
      <c r="M183" s="13">
        <v>0</v>
      </c>
      <c r="N183" s="13">
        <v>0</v>
      </c>
      <c r="O183" s="31">
        <v>0</v>
      </c>
      <c r="P183" s="13">
        <v>2196854.2400000002</v>
      </c>
      <c r="Q183" s="16">
        <v>1614186</v>
      </c>
      <c r="R183" s="13">
        <v>342652.15999999997</v>
      </c>
      <c r="S183" s="16">
        <v>32531</v>
      </c>
      <c r="T183" s="20">
        <v>0</v>
      </c>
      <c r="U183" s="41">
        <f t="shared" si="27"/>
        <v>4198579.3000000007</v>
      </c>
      <c r="V183" s="13">
        <f t="shared" si="28"/>
        <v>0</v>
      </c>
      <c r="W183" s="13">
        <f t="shared" si="29"/>
        <v>0</v>
      </c>
      <c r="X183" s="10">
        <v>1.3460000000000001</v>
      </c>
      <c r="Y183" s="1">
        <v>5</v>
      </c>
      <c r="Z183" s="10">
        <v>0.02</v>
      </c>
      <c r="AA183" s="36">
        <f t="shared" si="30"/>
        <v>0</v>
      </c>
      <c r="AB183" s="13">
        <f t="shared" si="31"/>
        <v>0</v>
      </c>
      <c r="AC183" s="13">
        <f t="shared" si="32"/>
        <v>0</v>
      </c>
      <c r="AD183" s="13">
        <f t="shared" si="33"/>
        <v>12355.9</v>
      </c>
      <c r="AE183" s="13">
        <f t="shared" si="34"/>
        <v>0</v>
      </c>
      <c r="AF183" s="13">
        <f t="shared" si="35"/>
        <v>0</v>
      </c>
      <c r="AG183" s="93">
        <f t="shared" si="36"/>
        <v>6177.95</v>
      </c>
      <c r="AH183" s="94">
        <f t="shared" si="37"/>
        <v>6177.95</v>
      </c>
      <c r="AI183" s="95">
        <f t="shared" si="38"/>
        <v>12355.9</v>
      </c>
    </row>
    <row r="184" spans="1:35" x14ac:dyDescent="0.25">
      <c r="A184">
        <v>49841</v>
      </c>
      <c r="B184" t="s">
        <v>240</v>
      </c>
      <c r="C184" t="s">
        <v>12</v>
      </c>
      <c r="D184" s="30">
        <v>0</v>
      </c>
      <c r="E184" s="13">
        <v>139720.25</v>
      </c>
      <c r="F184" s="13">
        <v>-0.01</v>
      </c>
      <c r="G184" s="13">
        <v>4897.25</v>
      </c>
      <c r="H184" s="13">
        <v>67699.520000000004</v>
      </c>
      <c r="I184" s="31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1">
        <v>0</v>
      </c>
      <c r="P184" s="13">
        <v>7893533.8899999997</v>
      </c>
      <c r="Q184" s="16">
        <v>5529137</v>
      </c>
      <c r="R184" s="13">
        <v>0</v>
      </c>
      <c r="S184" s="16">
        <v>82319</v>
      </c>
      <c r="T184" s="20">
        <v>0</v>
      </c>
      <c r="U184" s="41">
        <f t="shared" si="27"/>
        <v>13644710.140000001</v>
      </c>
      <c r="V184" s="13">
        <f t="shared" si="28"/>
        <v>0</v>
      </c>
      <c r="W184" s="13">
        <f t="shared" si="29"/>
        <v>4897.24</v>
      </c>
      <c r="X184" s="10">
        <v>0.76900000000000002</v>
      </c>
      <c r="Y184" s="1">
        <v>2</v>
      </c>
      <c r="Z184" s="10">
        <v>1.2500000000000001E-2</v>
      </c>
      <c r="AA184" s="36">
        <f t="shared" si="30"/>
        <v>0</v>
      </c>
      <c r="AB184" s="13">
        <f t="shared" si="31"/>
        <v>0</v>
      </c>
      <c r="AC184" s="13">
        <f t="shared" si="32"/>
        <v>2448.62</v>
      </c>
      <c r="AD184" s="13">
        <f t="shared" si="33"/>
        <v>139720.25</v>
      </c>
      <c r="AE184" s="13">
        <f t="shared" si="34"/>
        <v>67699.520000000004</v>
      </c>
      <c r="AF184" s="13">
        <f t="shared" si="35"/>
        <v>0</v>
      </c>
      <c r="AG184" s="93">
        <f t="shared" si="36"/>
        <v>104934.19500000001</v>
      </c>
      <c r="AH184" s="94">
        <f t="shared" si="37"/>
        <v>104934.19500000001</v>
      </c>
      <c r="AI184" s="95">
        <f t="shared" si="38"/>
        <v>209868.39</v>
      </c>
    </row>
    <row r="185" spans="1:35" x14ac:dyDescent="0.25">
      <c r="A185">
        <v>45369</v>
      </c>
      <c r="B185" t="s">
        <v>241</v>
      </c>
      <c r="C185" t="s">
        <v>242</v>
      </c>
      <c r="D185" s="30">
        <v>93236.3</v>
      </c>
      <c r="E185" s="13">
        <v>15984.8</v>
      </c>
      <c r="F185" s="13">
        <v>0</v>
      </c>
      <c r="G185" s="13">
        <v>0</v>
      </c>
      <c r="H185" s="13">
        <v>0.02</v>
      </c>
      <c r="I185" s="31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1">
        <v>0</v>
      </c>
      <c r="P185" s="13">
        <v>1368287.44</v>
      </c>
      <c r="Q185" s="16">
        <v>3041619</v>
      </c>
      <c r="R185" s="13">
        <v>0</v>
      </c>
      <c r="S185" s="16">
        <v>30271</v>
      </c>
      <c r="T185" s="20">
        <v>0</v>
      </c>
      <c r="U185" s="41">
        <f t="shared" si="27"/>
        <v>4549398.54</v>
      </c>
      <c r="V185" s="13">
        <f t="shared" si="28"/>
        <v>93236.3</v>
      </c>
      <c r="W185" s="13">
        <f t="shared" si="29"/>
        <v>0</v>
      </c>
      <c r="X185" s="10">
        <v>0.874</v>
      </c>
      <c r="Y185" s="1">
        <v>2</v>
      </c>
      <c r="Z185" s="10">
        <v>1.2500000000000001E-2</v>
      </c>
      <c r="AA185" s="36">
        <f t="shared" si="30"/>
        <v>2.0494203614001248E-2</v>
      </c>
      <c r="AB185" s="13">
        <f t="shared" si="31"/>
        <v>36368.818249999997</v>
      </c>
      <c r="AC185" s="13">
        <f t="shared" si="32"/>
        <v>0</v>
      </c>
      <c r="AD185" s="13">
        <f t="shared" si="33"/>
        <v>15984.8</v>
      </c>
      <c r="AE185" s="13">
        <f t="shared" si="34"/>
        <v>0.02</v>
      </c>
      <c r="AF185" s="13">
        <f t="shared" si="35"/>
        <v>0</v>
      </c>
      <c r="AG185" s="93">
        <f t="shared" si="36"/>
        <v>26176.819124999998</v>
      </c>
      <c r="AH185" s="94">
        <f t="shared" si="37"/>
        <v>26176.819124999998</v>
      </c>
      <c r="AI185" s="95">
        <f t="shared" si="38"/>
        <v>52353.638249999996</v>
      </c>
    </row>
    <row r="186" spans="1:35" x14ac:dyDescent="0.25">
      <c r="A186">
        <v>43976</v>
      </c>
      <c r="B186" t="s">
        <v>243</v>
      </c>
      <c r="C186" t="s">
        <v>51</v>
      </c>
      <c r="D186" s="30">
        <v>0</v>
      </c>
      <c r="E186" s="13">
        <v>0</v>
      </c>
      <c r="F186" s="13">
        <v>0</v>
      </c>
      <c r="G186" s="13">
        <v>0</v>
      </c>
      <c r="H186" s="13">
        <v>0</v>
      </c>
      <c r="I186" s="31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31">
        <v>0</v>
      </c>
      <c r="P186" s="13">
        <v>2182442.2200000002</v>
      </c>
      <c r="Q186" s="16">
        <v>17864068</v>
      </c>
      <c r="R186" s="13">
        <v>0</v>
      </c>
      <c r="S186" s="16">
        <v>90762</v>
      </c>
      <c r="T186" s="20">
        <v>0</v>
      </c>
      <c r="U186" s="41">
        <f t="shared" si="27"/>
        <v>20137272.219999999</v>
      </c>
      <c r="V186" s="13">
        <f t="shared" si="28"/>
        <v>0</v>
      </c>
      <c r="W186" s="13">
        <f t="shared" si="29"/>
        <v>0</v>
      </c>
      <c r="X186" s="10">
        <v>1.377</v>
      </c>
      <c r="Y186" s="1">
        <v>5</v>
      </c>
      <c r="Z186" s="10">
        <v>0.02</v>
      </c>
      <c r="AA186" s="36">
        <f t="shared" si="30"/>
        <v>0</v>
      </c>
      <c r="AB186" s="13">
        <f t="shared" si="31"/>
        <v>0</v>
      </c>
      <c r="AC186" s="13">
        <f t="shared" si="32"/>
        <v>0</v>
      </c>
      <c r="AD186" s="13">
        <f t="shared" si="33"/>
        <v>0</v>
      </c>
      <c r="AE186" s="13">
        <f t="shared" si="34"/>
        <v>0</v>
      </c>
      <c r="AF186" s="13">
        <f t="shared" si="35"/>
        <v>0</v>
      </c>
      <c r="AG186" s="93">
        <f t="shared" si="36"/>
        <v>0</v>
      </c>
      <c r="AH186" s="94">
        <f t="shared" si="37"/>
        <v>0</v>
      </c>
      <c r="AI186" s="95">
        <f t="shared" si="38"/>
        <v>0</v>
      </c>
    </row>
    <row r="187" spans="1:35" x14ac:dyDescent="0.25">
      <c r="A187">
        <v>47068</v>
      </c>
      <c r="B187" t="s">
        <v>244</v>
      </c>
      <c r="C187" t="s">
        <v>29</v>
      </c>
      <c r="D187" s="30">
        <v>81205.42</v>
      </c>
      <c r="E187" s="13">
        <v>0</v>
      </c>
      <c r="F187" s="13">
        <v>1281.74</v>
      </c>
      <c r="G187" s="13">
        <v>0</v>
      </c>
      <c r="H187" s="13">
        <v>26805.87</v>
      </c>
      <c r="I187" s="31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31">
        <v>0</v>
      </c>
      <c r="P187" s="13">
        <v>2537101.7200000002</v>
      </c>
      <c r="Q187" s="16">
        <v>1439389</v>
      </c>
      <c r="R187" s="13">
        <v>455198.36</v>
      </c>
      <c r="S187" s="16">
        <v>21333</v>
      </c>
      <c r="T187" s="20">
        <v>0</v>
      </c>
      <c r="U187" s="41">
        <f t="shared" si="27"/>
        <v>4534227.5</v>
      </c>
      <c r="V187" s="13">
        <f t="shared" si="28"/>
        <v>81205.42</v>
      </c>
      <c r="W187" s="13">
        <f t="shared" si="29"/>
        <v>1281.74</v>
      </c>
      <c r="X187" s="10">
        <v>1.054</v>
      </c>
      <c r="Y187" s="1">
        <v>3</v>
      </c>
      <c r="Z187" s="10">
        <v>1.4999999999999999E-2</v>
      </c>
      <c r="AA187" s="36">
        <f t="shared" si="30"/>
        <v>1.7909427791172806E-2</v>
      </c>
      <c r="AB187" s="13">
        <f t="shared" si="31"/>
        <v>13192.007500000007</v>
      </c>
      <c r="AC187" s="13">
        <f t="shared" si="32"/>
        <v>640.87</v>
      </c>
      <c r="AD187" s="13">
        <f t="shared" si="33"/>
        <v>0</v>
      </c>
      <c r="AE187" s="13">
        <f t="shared" si="34"/>
        <v>26805.87</v>
      </c>
      <c r="AF187" s="13">
        <f t="shared" si="35"/>
        <v>0</v>
      </c>
      <c r="AG187" s="93">
        <f t="shared" si="36"/>
        <v>20319.373750000002</v>
      </c>
      <c r="AH187" s="94">
        <f t="shared" si="37"/>
        <v>20319.373750000002</v>
      </c>
      <c r="AI187" s="95">
        <f t="shared" si="38"/>
        <v>40638.747500000005</v>
      </c>
    </row>
    <row r="188" spans="1:35" x14ac:dyDescent="0.25">
      <c r="A188">
        <v>46045</v>
      </c>
      <c r="B188" t="s">
        <v>245</v>
      </c>
      <c r="C188" t="s">
        <v>214</v>
      </c>
      <c r="D188" s="30">
        <v>0</v>
      </c>
      <c r="E188" s="13">
        <v>0</v>
      </c>
      <c r="F188" s="13">
        <v>469.6</v>
      </c>
      <c r="G188" s="13">
        <v>234.8</v>
      </c>
      <c r="H188" s="13">
        <v>0</v>
      </c>
      <c r="I188" s="31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31">
        <v>0</v>
      </c>
      <c r="P188" s="13">
        <v>4330283.29</v>
      </c>
      <c r="Q188" s="16">
        <v>1938839</v>
      </c>
      <c r="R188" s="13">
        <v>0</v>
      </c>
      <c r="S188" s="16">
        <v>45254</v>
      </c>
      <c r="T188" s="20">
        <v>0</v>
      </c>
      <c r="U188" s="41">
        <f t="shared" si="27"/>
        <v>6314376.29</v>
      </c>
      <c r="V188" s="13">
        <f t="shared" si="28"/>
        <v>0</v>
      </c>
      <c r="W188" s="13">
        <f t="shared" si="29"/>
        <v>704.40000000000009</v>
      </c>
      <c r="X188" s="10">
        <v>0.86499999999999999</v>
      </c>
      <c r="Y188" s="1">
        <v>2</v>
      </c>
      <c r="Z188" s="10">
        <v>1.2500000000000001E-2</v>
      </c>
      <c r="AA188" s="36">
        <f t="shared" si="30"/>
        <v>0</v>
      </c>
      <c r="AB188" s="13">
        <f t="shared" si="31"/>
        <v>0</v>
      </c>
      <c r="AC188" s="13">
        <f t="shared" si="32"/>
        <v>352.20000000000005</v>
      </c>
      <c r="AD188" s="13">
        <f t="shared" si="33"/>
        <v>0</v>
      </c>
      <c r="AE188" s="13">
        <f t="shared" si="34"/>
        <v>0</v>
      </c>
      <c r="AF188" s="13">
        <f t="shared" si="35"/>
        <v>0</v>
      </c>
      <c r="AG188" s="93">
        <f t="shared" si="36"/>
        <v>176.10000000000002</v>
      </c>
      <c r="AH188" s="94">
        <f t="shared" si="37"/>
        <v>176.10000000000002</v>
      </c>
      <c r="AI188" s="95">
        <f t="shared" si="38"/>
        <v>352.20000000000005</v>
      </c>
    </row>
    <row r="189" spans="1:35" x14ac:dyDescent="0.25">
      <c r="A189">
        <v>45914</v>
      </c>
      <c r="B189" t="s">
        <v>246</v>
      </c>
      <c r="C189" t="s">
        <v>8</v>
      </c>
      <c r="D189" s="30">
        <v>0</v>
      </c>
      <c r="E189" s="13">
        <v>0</v>
      </c>
      <c r="F189" s="13">
        <v>7651.43</v>
      </c>
      <c r="G189" s="13">
        <v>1093.07</v>
      </c>
      <c r="H189" s="13">
        <v>0</v>
      </c>
      <c r="I189" s="31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31">
        <v>0</v>
      </c>
      <c r="P189" s="13">
        <v>7495314.75</v>
      </c>
      <c r="Q189" s="16">
        <v>3303932</v>
      </c>
      <c r="R189" s="13">
        <v>0</v>
      </c>
      <c r="S189" s="16">
        <v>51915</v>
      </c>
      <c r="T189" s="20">
        <v>0</v>
      </c>
      <c r="U189" s="41">
        <f t="shared" si="27"/>
        <v>10851161.75</v>
      </c>
      <c r="V189" s="13">
        <f t="shared" si="28"/>
        <v>0</v>
      </c>
      <c r="W189" s="13">
        <f t="shared" si="29"/>
        <v>8744.5</v>
      </c>
      <c r="X189" s="10">
        <v>0.871</v>
      </c>
      <c r="Y189" s="1">
        <v>2</v>
      </c>
      <c r="Z189" s="10">
        <v>1.2500000000000001E-2</v>
      </c>
      <c r="AA189" s="36">
        <f t="shared" si="30"/>
        <v>0</v>
      </c>
      <c r="AB189" s="13">
        <f t="shared" si="31"/>
        <v>0</v>
      </c>
      <c r="AC189" s="13">
        <f t="shared" si="32"/>
        <v>4372.25</v>
      </c>
      <c r="AD189" s="13">
        <f t="shared" si="33"/>
        <v>0</v>
      </c>
      <c r="AE189" s="13">
        <f t="shared" si="34"/>
        <v>0</v>
      </c>
      <c r="AF189" s="13">
        <f t="shared" si="35"/>
        <v>0</v>
      </c>
      <c r="AG189" s="93">
        <f t="shared" si="36"/>
        <v>2186.125</v>
      </c>
      <c r="AH189" s="94">
        <f t="shared" si="37"/>
        <v>2186.125</v>
      </c>
      <c r="AI189" s="95">
        <f t="shared" si="38"/>
        <v>4372.25</v>
      </c>
    </row>
    <row r="190" spans="1:35" x14ac:dyDescent="0.25">
      <c r="A190">
        <v>46334</v>
      </c>
      <c r="B190" t="s">
        <v>247</v>
      </c>
      <c r="C190" t="s">
        <v>48</v>
      </c>
      <c r="D190" s="30">
        <v>0</v>
      </c>
      <c r="E190" s="13">
        <v>0</v>
      </c>
      <c r="F190" s="13">
        <v>0</v>
      </c>
      <c r="G190" s="13">
        <v>229.88</v>
      </c>
      <c r="H190" s="13">
        <v>0</v>
      </c>
      <c r="I190" s="31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31">
        <v>0</v>
      </c>
      <c r="P190" s="13">
        <v>7057050.1399999997</v>
      </c>
      <c r="Q190" s="16">
        <v>1867101</v>
      </c>
      <c r="R190" s="13">
        <v>0</v>
      </c>
      <c r="S190" s="16">
        <v>49196</v>
      </c>
      <c r="T190" s="20">
        <v>0</v>
      </c>
      <c r="U190" s="41">
        <f t="shared" si="27"/>
        <v>8973347.1400000006</v>
      </c>
      <c r="V190" s="13">
        <f t="shared" si="28"/>
        <v>0</v>
      </c>
      <c r="W190" s="13">
        <f t="shared" si="29"/>
        <v>229.88</v>
      </c>
      <c r="X190" s="10">
        <v>0.628</v>
      </c>
      <c r="Y190" s="1">
        <v>1</v>
      </c>
      <c r="Z190" s="10">
        <v>0.01</v>
      </c>
      <c r="AA190" s="36">
        <f t="shared" si="30"/>
        <v>0</v>
      </c>
      <c r="AB190" s="13">
        <f t="shared" si="31"/>
        <v>0</v>
      </c>
      <c r="AC190" s="13">
        <f t="shared" si="32"/>
        <v>114.94</v>
      </c>
      <c r="AD190" s="13">
        <f t="shared" si="33"/>
        <v>0</v>
      </c>
      <c r="AE190" s="13">
        <f t="shared" si="34"/>
        <v>0</v>
      </c>
      <c r="AF190" s="13">
        <f t="shared" si="35"/>
        <v>0</v>
      </c>
      <c r="AG190" s="93">
        <f t="shared" si="36"/>
        <v>57.47</v>
      </c>
      <c r="AH190" s="94">
        <f t="shared" si="37"/>
        <v>57.47</v>
      </c>
      <c r="AI190" s="95">
        <f t="shared" si="38"/>
        <v>114.94</v>
      </c>
    </row>
    <row r="191" spans="1:35" x14ac:dyDescent="0.25">
      <c r="A191">
        <v>49197</v>
      </c>
      <c r="B191" t="s">
        <v>248</v>
      </c>
      <c r="C191" t="s">
        <v>37</v>
      </c>
      <c r="D191" s="30">
        <v>630920.42000000004</v>
      </c>
      <c r="E191" s="13">
        <v>0</v>
      </c>
      <c r="F191" s="13">
        <v>0</v>
      </c>
      <c r="G191" s="13">
        <v>0</v>
      </c>
      <c r="H191" s="13">
        <v>0</v>
      </c>
      <c r="I191" s="31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31">
        <v>0</v>
      </c>
      <c r="P191" s="13">
        <v>6879216.9500000002</v>
      </c>
      <c r="Q191" s="16">
        <v>9829616</v>
      </c>
      <c r="R191" s="13">
        <v>0</v>
      </c>
      <c r="S191" s="16">
        <v>103663</v>
      </c>
      <c r="T191" s="20">
        <v>0</v>
      </c>
      <c r="U191" s="41">
        <f t="shared" si="27"/>
        <v>17443416.370000001</v>
      </c>
      <c r="V191" s="13">
        <f t="shared" si="28"/>
        <v>630920.42000000004</v>
      </c>
      <c r="W191" s="13">
        <f t="shared" si="29"/>
        <v>0</v>
      </c>
      <c r="X191" s="10">
        <v>1.1619999999999999</v>
      </c>
      <c r="Y191" s="1">
        <v>4</v>
      </c>
      <c r="Z191" s="10">
        <v>1.7500000000000002E-2</v>
      </c>
      <c r="AA191" s="36">
        <f t="shared" si="30"/>
        <v>3.6169544234757038E-2</v>
      </c>
      <c r="AB191" s="13">
        <f t="shared" si="31"/>
        <v>325660.63352500001</v>
      </c>
      <c r="AC191" s="13">
        <f t="shared" si="32"/>
        <v>0</v>
      </c>
      <c r="AD191" s="13">
        <f t="shared" si="33"/>
        <v>0</v>
      </c>
      <c r="AE191" s="13">
        <f t="shared" si="34"/>
        <v>0</v>
      </c>
      <c r="AF191" s="13">
        <f t="shared" si="35"/>
        <v>0</v>
      </c>
      <c r="AG191" s="93">
        <f t="shared" si="36"/>
        <v>162830.31676250001</v>
      </c>
      <c r="AH191" s="94">
        <f t="shared" si="37"/>
        <v>162830.31676250001</v>
      </c>
      <c r="AI191" s="95">
        <f t="shared" si="38"/>
        <v>325660.63352500001</v>
      </c>
    </row>
    <row r="192" spans="1:35" x14ac:dyDescent="0.25">
      <c r="A192">
        <v>43984</v>
      </c>
      <c r="B192" t="s">
        <v>249</v>
      </c>
      <c r="C192" t="s">
        <v>26</v>
      </c>
      <c r="D192" s="30">
        <v>4232342.0199999996</v>
      </c>
      <c r="E192" s="13">
        <v>0</v>
      </c>
      <c r="F192" s="13">
        <v>0</v>
      </c>
      <c r="G192" s="13">
        <v>0</v>
      </c>
      <c r="H192" s="13">
        <v>0</v>
      </c>
      <c r="I192" s="31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31">
        <v>0</v>
      </c>
      <c r="P192" s="13">
        <v>20119595.460000001</v>
      </c>
      <c r="Q192" s="16">
        <v>27964582</v>
      </c>
      <c r="R192" s="13">
        <v>0</v>
      </c>
      <c r="S192" s="16">
        <v>274972</v>
      </c>
      <c r="T192" s="20">
        <v>0</v>
      </c>
      <c r="U192" s="41">
        <f t="shared" si="27"/>
        <v>52591491.480000004</v>
      </c>
      <c r="V192" s="13">
        <f t="shared" si="28"/>
        <v>4232342.0199999996</v>
      </c>
      <c r="W192" s="13">
        <f t="shared" si="29"/>
        <v>0</v>
      </c>
      <c r="X192" s="10">
        <v>0.93200000000000005</v>
      </c>
      <c r="Y192" s="1">
        <v>3</v>
      </c>
      <c r="Z192" s="10">
        <v>1.4999999999999999E-2</v>
      </c>
      <c r="AA192" s="36">
        <f t="shared" si="30"/>
        <v>8.0475793724342562E-2</v>
      </c>
      <c r="AB192" s="13">
        <f t="shared" si="31"/>
        <v>3443469.6477999995</v>
      </c>
      <c r="AC192" s="13">
        <f t="shared" si="32"/>
        <v>0</v>
      </c>
      <c r="AD192" s="13">
        <f t="shared" si="33"/>
        <v>0</v>
      </c>
      <c r="AE192" s="13">
        <f t="shared" si="34"/>
        <v>0</v>
      </c>
      <c r="AF192" s="13">
        <f t="shared" si="35"/>
        <v>0</v>
      </c>
      <c r="AG192" s="93">
        <f t="shared" si="36"/>
        <v>1721734.8238999997</v>
      </c>
      <c r="AH192" s="94">
        <f t="shared" si="37"/>
        <v>1721734.8238999997</v>
      </c>
      <c r="AI192" s="95">
        <f t="shared" si="38"/>
        <v>3443469.6477999995</v>
      </c>
    </row>
    <row r="193" spans="1:35" x14ac:dyDescent="0.25">
      <c r="A193">
        <v>47332</v>
      </c>
      <c r="B193" t="s">
        <v>250</v>
      </c>
      <c r="C193" t="s">
        <v>147</v>
      </c>
      <c r="D193" s="30">
        <v>0</v>
      </c>
      <c r="E193" s="13">
        <v>0</v>
      </c>
      <c r="F193" s="13">
        <v>2367.6</v>
      </c>
      <c r="G193" s="13">
        <v>0</v>
      </c>
      <c r="H193" s="13">
        <v>0</v>
      </c>
      <c r="I193" s="31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31">
        <v>0</v>
      </c>
      <c r="P193" s="13">
        <v>5892332.1100000003</v>
      </c>
      <c r="Q193" s="16">
        <v>11317655</v>
      </c>
      <c r="R193" s="13">
        <v>0</v>
      </c>
      <c r="S193" s="16">
        <v>76761</v>
      </c>
      <c r="T193" s="20">
        <v>0</v>
      </c>
      <c r="U193" s="41">
        <f t="shared" si="27"/>
        <v>17286748.109999999</v>
      </c>
      <c r="V193" s="13">
        <f t="shared" si="28"/>
        <v>0</v>
      </c>
      <c r="W193" s="13">
        <f t="shared" si="29"/>
        <v>2367.6</v>
      </c>
      <c r="X193" s="10">
        <v>0.84</v>
      </c>
      <c r="Y193" s="1">
        <v>2</v>
      </c>
      <c r="Z193" s="10">
        <v>1.2500000000000001E-2</v>
      </c>
      <c r="AA193" s="36">
        <f t="shared" si="30"/>
        <v>0</v>
      </c>
      <c r="AB193" s="13">
        <f t="shared" si="31"/>
        <v>0</v>
      </c>
      <c r="AC193" s="13">
        <f t="shared" si="32"/>
        <v>1183.8</v>
      </c>
      <c r="AD193" s="13">
        <f t="shared" si="33"/>
        <v>0</v>
      </c>
      <c r="AE193" s="13">
        <f t="shared" si="34"/>
        <v>0</v>
      </c>
      <c r="AF193" s="13">
        <f t="shared" si="35"/>
        <v>0</v>
      </c>
      <c r="AG193" s="93">
        <f t="shared" si="36"/>
        <v>591.9</v>
      </c>
      <c r="AH193" s="94">
        <f t="shared" si="37"/>
        <v>591.9</v>
      </c>
      <c r="AI193" s="95">
        <f t="shared" si="38"/>
        <v>1183.8</v>
      </c>
    </row>
    <row r="194" spans="1:35" x14ac:dyDescent="0.25">
      <c r="A194">
        <v>48157</v>
      </c>
      <c r="B194" t="s">
        <v>251</v>
      </c>
      <c r="C194" t="s">
        <v>16</v>
      </c>
      <c r="D194" s="30">
        <v>0</v>
      </c>
      <c r="E194" s="13">
        <v>0</v>
      </c>
      <c r="F194" s="13">
        <v>7433.18</v>
      </c>
      <c r="G194" s="13">
        <v>0</v>
      </c>
      <c r="H194" s="13">
        <v>0</v>
      </c>
      <c r="I194" s="31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31">
        <v>0</v>
      </c>
      <c r="P194" s="13">
        <v>6900181.2000000002</v>
      </c>
      <c r="Q194" s="16">
        <v>9205099</v>
      </c>
      <c r="R194" s="13">
        <v>0</v>
      </c>
      <c r="S194" s="16">
        <v>89676</v>
      </c>
      <c r="T194" s="20">
        <v>0</v>
      </c>
      <c r="U194" s="41">
        <f t="shared" si="27"/>
        <v>16194956.199999999</v>
      </c>
      <c r="V194" s="13">
        <f t="shared" si="28"/>
        <v>0</v>
      </c>
      <c r="W194" s="13">
        <f t="shared" si="29"/>
        <v>7433.18</v>
      </c>
      <c r="X194" s="10">
        <v>1.292</v>
      </c>
      <c r="Y194" s="1">
        <v>4</v>
      </c>
      <c r="Z194" s="10">
        <v>1.7500000000000002E-2</v>
      </c>
      <c r="AA194" s="36">
        <f t="shared" si="30"/>
        <v>0</v>
      </c>
      <c r="AB194" s="13">
        <f t="shared" si="31"/>
        <v>0</v>
      </c>
      <c r="AC194" s="13">
        <f t="shared" si="32"/>
        <v>3716.59</v>
      </c>
      <c r="AD194" s="13">
        <f t="shared" si="33"/>
        <v>0</v>
      </c>
      <c r="AE194" s="13">
        <f t="shared" si="34"/>
        <v>0</v>
      </c>
      <c r="AF194" s="13">
        <f t="shared" si="35"/>
        <v>0</v>
      </c>
      <c r="AG194" s="93">
        <f t="shared" si="36"/>
        <v>1858.2950000000001</v>
      </c>
      <c r="AH194" s="94">
        <f t="shared" si="37"/>
        <v>1858.2950000000001</v>
      </c>
      <c r="AI194" s="95">
        <f t="shared" si="38"/>
        <v>3716.59</v>
      </c>
    </row>
    <row r="195" spans="1:35" x14ac:dyDescent="0.25">
      <c r="A195">
        <v>47340</v>
      </c>
      <c r="B195" t="s">
        <v>252</v>
      </c>
      <c r="C195" t="s">
        <v>147</v>
      </c>
      <c r="D195" s="30">
        <v>312519.15999999997</v>
      </c>
      <c r="E195" s="13">
        <v>0</v>
      </c>
      <c r="F195" s="13">
        <v>0</v>
      </c>
      <c r="G195" s="13">
        <v>0</v>
      </c>
      <c r="H195" s="13">
        <v>0</v>
      </c>
      <c r="I195" s="31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31">
        <v>0</v>
      </c>
      <c r="P195" s="13">
        <v>18199458.870000001</v>
      </c>
      <c r="Q195" s="16">
        <v>47718281</v>
      </c>
      <c r="R195" s="13">
        <v>0</v>
      </c>
      <c r="S195" s="16">
        <v>373579</v>
      </c>
      <c r="T195" s="20">
        <v>0</v>
      </c>
      <c r="U195" s="41">
        <f t="shared" si="27"/>
        <v>66603838.030000001</v>
      </c>
      <c r="V195" s="13">
        <f t="shared" si="28"/>
        <v>312519.15999999997</v>
      </c>
      <c r="W195" s="13">
        <f t="shared" si="29"/>
        <v>0</v>
      </c>
      <c r="X195" s="10">
        <v>1.327</v>
      </c>
      <c r="Y195" s="1">
        <v>4</v>
      </c>
      <c r="Z195" s="10">
        <v>1.7500000000000002E-2</v>
      </c>
      <c r="AA195" s="36">
        <f t="shared" si="30"/>
        <v>4.6922094768657883E-3</v>
      </c>
      <c r="AB195" s="13">
        <f t="shared" si="31"/>
        <v>0</v>
      </c>
      <c r="AC195" s="13">
        <f t="shared" si="32"/>
        <v>0</v>
      </c>
      <c r="AD195" s="13">
        <f t="shared" si="33"/>
        <v>0</v>
      </c>
      <c r="AE195" s="13">
        <f t="shared" si="34"/>
        <v>0</v>
      </c>
      <c r="AF195" s="13">
        <f t="shared" si="35"/>
        <v>0</v>
      </c>
      <c r="AG195" s="93">
        <f t="shared" si="36"/>
        <v>0</v>
      </c>
      <c r="AH195" s="94">
        <f t="shared" si="37"/>
        <v>0</v>
      </c>
      <c r="AI195" s="95">
        <f t="shared" si="38"/>
        <v>0</v>
      </c>
    </row>
    <row r="196" spans="1:35" x14ac:dyDescent="0.25">
      <c r="A196">
        <v>50484</v>
      </c>
      <c r="B196" t="s">
        <v>253</v>
      </c>
      <c r="C196" t="s">
        <v>64</v>
      </c>
      <c r="D196" s="30">
        <v>0</v>
      </c>
      <c r="E196" s="13">
        <v>0</v>
      </c>
      <c r="F196" s="13">
        <v>0</v>
      </c>
      <c r="G196" s="13">
        <v>0</v>
      </c>
      <c r="H196" s="13">
        <v>0</v>
      </c>
      <c r="I196" s="31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31">
        <v>0</v>
      </c>
      <c r="P196" s="13">
        <v>4190411.18</v>
      </c>
      <c r="Q196" s="16">
        <v>6134241</v>
      </c>
      <c r="R196" s="13">
        <v>0</v>
      </c>
      <c r="S196" s="16">
        <v>50731</v>
      </c>
      <c r="T196" s="20">
        <v>0</v>
      </c>
      <c r="U196" s="41">
        <f t="shared" si="27"/>
        <v>10375383.18</v>
      </c>
      <c r="V196" s="13">
        <f t="shared" si="28"/>
        <v>0</v>
      </c>
      <c r="W196" s="13">
        <f t="shared" si="29"/>
        <v>0</v>
      </c>
      <c r="X196" s="10">
        <v>1.3420000000000001</v>
      </c>
      <c r="Y196" s="1">
        <v>5</v>
      </c>
      <c r="Z196" s="10">
        <v>0.02</v>
      </c>
      <c r="AA196" s="36">
        <f t="shared" si="30"/>
        <v>0</v>
      </c>
      <c r="AB196" s="13">
        <f t="shared" si="31"/>
        <v>0</v>
      </c>
      <c r="AC196" s="13">
        <f t="shared" si="32"/>
        <v>0</v>
      </c>
      <c r="AD196" s="13">
        <f t="shared" si="33"/>
        <v>0</v>
      </c>
      <c r="AE196" s="13">
        <f t="shared" si="34"/>
        <v>0</v>
      </c>
      <c r="AF196" s="13">
        <f t="shared" si="35"/>
        <v>0</v>
      </c>
      <c r="AG196" s="93">
        <f t="shared" si="36"/>
        <v>0</v>
      </c>
      <c r="AH196" s="94">
        <f t="shared" si="37"/>
        <v>0</v>
      </c>
      <c r="AI196" s="95">
        <f t="shared" si="38"/>
        <v>0</v>
      </c>
    </row>
    <row r="197" spans="1:35" x14ac:dyDescent="0.25">
      <c r="A197">
        <v>49783</v>
      </c>
      <c r="B197" t="s">
        <v>254</v>
      </c>
      <c r="C197" t="s">
        <v>18</v>
      </c>
      <c r="D197" s="30">
        <v>0</v>
      </c>
      <c r="E197" s="13">
        <v>0</v>
      </c>
      <c r="F197" s="13">
        <v>0</v>
      </c>
      <c r="G197" s="13">
        <v>0</v>
      </c>
      <c r="H197" s="13">
        <v>4008.45</v>
      </c>
      <c r="I197" s="31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31">
        <v>0</v>
      </c>
      <c r="P197" s="13">
        <v>3867361.62</v>
      </c>
      <c r="Q197" s="16">
        <v>2343567</v>
      </c>
      <c r="R197" s="13">
        <v>1805245.62</v>
      </c>
      <c r="S197" s="16">
        <v>43339</v>
      </c>
      <c r="T197" s="20">
        <v>0</v>
      </c>
      <c r="U197" s="41">
        <f t="shared" si="27"/>
        <v>8059513.2400000002</v>
      </c>
      <c r="V197" s="13">
        <f t="shared" si="28"/>
        <v>0</v>
      </c>
      <c r="W197" s="13">
        <f t="shared" si="29"/>
        <v>0</v>
      </c>
      <c r="X197" s="10">
        <v>0.89400000000000002</v>
      </c>
      <c r="Y197" s="1">
        <v>2</v>
      </c>
      <c r="Z197" s="10">
        <v>1.2500000000000001E-2</v>
      </c>
      <c r="AA197" s="36">
        <f t="shared" si="30"/>
        <v>0</v>
      </c>
      <c r="AB197" s="13">
        <f t="shared" si="31"/>
        <v>0</v>
      </c>
      <c r="AC197" s="13">
        <f t="shared" si="32"/>
        <v>0</v>
      </c>
      <c r="AD197" s="13">
        <f t="shared" si="33"/>
        <v>0</v>
      </c>
      <c r="AE197" s="13">
        <f t="shared" si="34"/>
        <v>4008.45</v>
      </c>
      <c r="AF197" s="13">
        <f t="shared" si="35"/>
        <v>0</v>
      </c>
      <c r="AG197" s="93">
        <f t="shared" si="36"/>
        <v>2004.2249999999999</v>
      </c>
      <c r="AH197" s="94">
        <f t="shared" si="37"/>
        <v>2004.2249999999999</v>
      </c>
      <c r="AI197" s="95">
        <f t="shared" si="38"/>
        <v>4008.45</v>
      </c>
    </row>
    <row r="198" spans="1:35" x14ac:dyDescent="0.25">
      <c r="A198">
        <v>48595</v>
      </c>
      <c r="B198" t="s">
        <v>255</v>
      </c>
      <c r="C198" t="s">
        <v>133</v>
      </c>
      <c r="D198" s="30">
        <v>0</v>
      </c>
      <c r="E198" s="13">
        <v>0</v>
      </c>
      <c r="F198" s="13">
        <v>-0.01</v>
      </c>
      <c r="G198" s="13">
        <v>2004.33</v>
      </c>
      <c r="H198" s="13">
        <v>0</v>
      </c>
      <c r="I198" s="31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31">
        <v>0</v>
      </c>
      <c r="P198" s="13">
        <v>5083502.78</v>
      </c>
      <c r="Q198" s="16">
        <v>2390771</v>
      </c>
      <c r="R198" s="13">
        <v>1865785.69</v>
      </c>
      <c r="S198" s="16">
        <v>48298</v>
      </c>
      <c r="T198" s="20">
        <v>0</v>
      </c>
      <c r="U198" s="41">
        <f t="shared" si="27"/>
        <v>9388357.4700000007</v>
      </c>
      <c r="V198" s="13">
        <f t="shared" si="28"/>
        <v>0</v>
      </c>
      <c r="W198" s="13">
        <f t="shared" si="29"/>
        <v>2004.32</v>
      </c>
      <c r="X198" s="10">
        <v>0.91</v>
      </c>
      <c r="Y198" s="1">
        <v>3</v>
      </c>
      <c r="Z198" s="10">
        <v>1.4999999999999999E-2</v>
      </c>
      <c r="AA198" s="36">
        <f t="shared" si="30"/>
        <v>0</v>
      </c>
      <c r="AB198" s="13">
        <f t="shared" si="31"/>
        <v>0</v>
      </c>
      <c r="AC198" s="13">
        <f t="shared" si="32"/>
        <v>1002.16</v>
      </c>
      <c r="AD198" s="13">
        <f t="shared" si="33"/>
        <v>0</v>
      </c>
      <c r="AE198" s="13">
        <f t="shared" si="34"/>
        <v>0</v>
      </c>
      <c r="AF198" s="13">
        <f t="shared" si="35"/>
        <v>0</v>
      </c>
      <c r="AG198" s="93">
        <f t="shared" si="36"/>
        <v>501.08</v>
      </c>
      <c r="AH198" s="94">
        <f t="shared" si="37"/>
        <v>501.08</v>
      </c>
      <c r="AI198" s="95">
        <f t="shared" si="38"/>
        <v>1002.16</v>
      </c>
    </row>
    <row r="199" spans="1:35" x14ac:dyDescent="0.25">
      <c r="A199">
        <v>43992</v>
      </c>
      <c r="B199" t="s">
        <v>256</v>
      </c>
      <c r="C199" t="s">
        <v>257</v>
      </c>
      <c r="D199" s="30">
        <v>208769.22</v>
      </c>
      <c r="E199" s="13">
        <v>685329.03</v>
      </c>
      <c r="F199" s="13">
        <v>36999.660000000003</v>
      </c>
      <c r="G199" s="13">
        <v>0</v>
      </c>
      <c r="H199" s="13">
        <v>132921.78</v>
      </c>
      <c r="I199" s="31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31">
        <v>0</v>
      </c>
      <c r="P199" s="13">
        <v>11897513.119999999</v>
      </c>
      <c r="Q199" s="16">
        <v>7174504</v>
      </c>
      <c r="R199" s="13">
        <v>0</v>
      </c>
      <c r="S199" s="16">
        <v>92293</v>
      </c>
      <c r="T199" s="20">
        <v>0</v>
      </c>
      <c r="U199" s="41">
        <f t="shared" si="27"/>
        <v>20058408.369999997</v>
      </c>
      <c r="V199" s="13">
        <f t="shared" si="28"/>
        <v>208769.22</v>
      </c>
      <c r="W199" s="13">
        <f t="shared" si="29"/>
        <v>36999.660000000003</v>
      </c>
      <c r="X199" s="10">
        <v>0.379</v>
      </c>
      <c r="Y199" s="1">
        <v>1</v>
      </c>
      <c r="Z199" s="10">
        <v>0.01</v>
      </c>
      <c r="AA199" s="36">
        <f t="shared" si="30"/>
        <v>1.0408065094149842E-2</v>
      </c>
      <c r="AB199" s="13">
        <f t="shared" si="31"/>
        <v>8185.1363000000129</v>
      </c>
      <c r="AC199" s="13">
        <f t="shared" si="32"/>
        <v>18499.830000000002</v>
      </c>
      <c r="AD199" s="13">
        <f t="shared" si="33"/>
        <v>685329.03</v>
      </c>
      <c r="AE199" s="13">
        <f t="shared" si="34"/>
        <v>132921.78</v>
      </c>
      <c r="AF199" s="13">
        <f t="shared" si="35"/>
        <v>0</v>
      </c>
      <c r="AG199" s="93">
        <f t="shared" si="36"/>
        <v>422467.88815000001</v>
      </c>
      <c r="AH199" s="94">
        <f t="shared" si="37"/>
        <v>422467.88815000001</v>
      </c>
      <c r="AI199" s="95">
        <f t="shared" si="38"/>
        <v>844935.77630000003</v>
      </c>
    </row>
    <row r="200" spans="1:35" x14ac:dyDescent="0.25">
      <c r="A200">
        <v>44008</v>
      </c>
      <c r="B200" t="s">
        <v>258</v>
      </c>
      <c r="C200" t="s">
        <v>129</v>
      </c>
      <c r="D200" s="30">
        <v>2408530.3199999998</v>
      </c>
      <c r="E200" s="13">
        <v>581787.36</v>
      </c>
      <c r="F200" s="13">
        <v>37924.28</v>
      </c>
      <c r="G200" s="13">
        <v>0</v>
      </c>
      <c r="H200" s="13">
        <v>35656.019999999997</v>
      </c>
      <c r="I200" s="31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31">
        <v>0</v>
      </c>
      <c r="P200" s="13">
        <v>10108179.220000001</v>
      </c>
      <c r="Q200" s="16">
        <v>16525333</v>
      </c>
      <c r="R200" s="13">
        <v>0</v>
      </c>
      <c r="S200" s="16">
        <v>153554</v>
      </c>
      <c r="T200" s="20">
        <v>0</v>
      </c>
      <c r="U200" s="41">
        <f t="shared" si="27"/>
        <v>29777383.899999999</v>
      </c>
      <c r="V200" s="13">
        <f t="shared" si="28"/>
        <v>2408530.3199999998</v>
      </c>
      <c r="W200" s="13">
        <f t="shared" si="29"/>
        <v>37924.28</v>
      </c>
      <c r="X200" s="10">
        <v>0.98099999999999998</v>
      </c>
      <c r="Y200" s="1">
        <v>3</v>
      </c>
      <c r="Z200" s="10">
        <v>1.4999999999999999E-2</v>
      </c>
      <c r="AA200" s="36">
        <f t="shared" si="30"/>
        <v>8.0884550774791203E-2</v>
      </c>
      <c r="AB200" s="13">
        <f t="shared" si="31"/>
        <v>1961869.5614999998</v>
      </c>
      <c r="AC200" s="13">
        <f t="shared" si="32"/>
        <v>18962.14</v>
      </c>
      <c r="AD200" s="13">
        <f t="shared" si="33"/>
        <v>581787.36</v>
      </c>
      <c r="AE200" s="13">
        <f t="shared" si="34"/>
        <v>35656.019999999997</v>
      </c>
      <c r="AF200" s="13">
        <f t="shared" si="35"/>
        <v>0</v>
      </c>
      <c r="AG200" s="93">
        <f t="shared" si="36"/>
        <v>1299137.5407499999</v>
      </c>
      <c r="AH200" s="94">
        <f t="shared" si="37"/>
        <v>1299137.5407499999</v>
      </c>
      <c r="AI200" s="95">
        <f t="shared" si="38"/>
        <v>2598275.0814999999</v>
      </c>
    </row>
    <row r="201" spans="1:35" x14ac:dyDescent="0.25">
      <c r="A201">
        <v>48843</v>
      </c>
      <c r="B201" t="s">
        <v>259</v>
      </c>
      <c r="C201" t="s">
        <v>211</v>
      </c>
      <c r="D201" s="30">
        <v>0</v>
      </c>
      <c r="E201" s="13">
        <v>0</v>
      </c>
      <c r="F201" s="13">
        <v>7088.59</v>
      </c>
      <c r="G201" s="13">
        <v>1772.15</v>
      </c>
      <c r="H201" s="13">
        <v>0</v>
      </c>
      <c r="I201" s="31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31">
        <v>0</v>
      </c>
      <c r="P201" s="13">
        <v>12409346.939999999</v>
      </c>
      <c r="Q201" s="16">
        <v>7118905</v>
      </c>
      <c r="R201" s="13">
        <v>0</v>
      </c>
      <c r="S201" s="16">
        <v>105196</v>
      </c>
      <c r="T201" s="20">
        <v>0</v>
      </c>
      <c r="U201" s="41">
        <f t="shared" si="27"/>
        <v>19633447.939999998</v>
      </c>
      <c r="V201" s="13">
        <f t="shared" si="28"/>
        <v>0</v>
      </c>
      <c r="W201" s="13">
        <f t="shared" si="29"/>
        <v>8860.74</v>
      </c>
      <c r="X201" s="10">
        <v>0.95199999999999996</v>
      </c>
      <c r="Y201" s="1">
        <v>3</v>
      </c>
      <c r="Z201" s="10">
        <v>1.4999999999999999E-2</v>
      </c>
      <c r="AA201" s="36">
        <f t="shared" si="30"/>
        <v>0</v>
      </c>
      <c r="AB201" s="13">
        <f t="shared" si="31"/>
        <v>0</v>
      </c>
      <c r="AC201" s="13">
        <f t="shared" si="32"/>
        <v>4430.37</v>
      </c>
      <c r="AD201" s="13">
        <f t="shared" si="33"/>
        <v>0</v>
      </c>
      <c r="AE201" s="13">
        <f t="shared" si="34"/>
        <v>0</v>
      </c>
      <c r="AF201" s="13">
        <f t="shared" si="35"/>
        <v>0</v>
      </c>
      <c r="AG201" s="93">
        <f t="shared" si="36"/>
        <v>2215.1849999999999</v>
      </c>
      <c r="AH201" s="94">
        <f t="shared" si="37"/>
        <v>2215.1849999999999</v>
      </c>
      <c r="AI201" s="95">
        <f t="shared" si="38"/>
        <v>4430.37</v>
      </c>
    </row>
    <row r="202" spans="1:35" x14ac:dyDescent="0.25">
      <c r="A202">
        <v>46649</v>
      </c>
      <c r="B202" t="s">
        <v>260</v>
      </c>
      <c r="C202" t="s">
        <v>20</v>
      </c>
      <c r="D202" s="30">
        <v>0</v>
      </c>
      <c r="E202" s="13">
        <v>0</v>
      </c>
      <c r="F202" s="13">
        <v>667.08</v>
      </c>
      <c r="G202" s="13">
        <v>0</v>
      </c>
      <c r="H202" s="13">
        <v>0</v>
      </c>
      <c r="I202" s="31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1">
        <v>0</v>
      </c>
      <c r="P202" s="13">
        <v>2816716.89</v>
      </c>
      <c r="Q202" s="16">
        <v>1990657</v>
      </c>
      <c r="R202" s="13">
        <v>580357.89</v>
      </c>
      <c r="S202" s="16">
        <v>36004</v>
      </c>
      <c r="T202" s="20">
        <v>0</v>
      </c>
      <c r="U202" s="41">
        <f t="shared" si="27"/>
        <v>5423735.7800000003</v>
      </c>
      <c r="V202" s="13">
        <f t="shared" si="28"/>
        <v>0</v>
      </c>
      <c r="W202" s="13">
        <f t="shared" si="29"/>
        <v>667.08</v>
      </c>
      <c r="X202" s="10">
        <v>1.1639999999999999</v>
      </c>
      <c r="Y202" s="1">
        <v>4</v>
      </c>
      <c r="Z202" s="10">
        <v>1.7500000000000002E-2</v>
      </c>
      <c r="AA202" s="36">
        <f t="shared" si="30"/>
        <v>0</v>
      </c>
      <c r="AB202" s="13">
        <f t="shared" si="31"/>
        <v>0</v>
      </c>
      <c r="AC202" s="13">
        <f t="shared" si="32"/>
        <v>333.54</v>
      </c>
      <c r="AD202" s="13">
        <f t="shared" si="33"/>
        <v>0</v>
      </c>
      <c r="AE202" s="13">
        <f t="shared" si="34"/>
        <v>0</v>
      </c>
      <c r="AF202" s="13">
        <f t="shared" si="35"/>
        <v>0</v>
      </c>
      <c r="AG202" s="93">
        <f t="shared" si="36"/>
        <v>166.77</v>
      </c>
      <c r="AH202" s="94">
        <f t="shared" si="37"/>
        <v>166.77</v>
      </c>
      <c r="AI202" s="95">
        <f t="shared" si="38"/>
        <v>333.54</v>
      </c>
    </row>
    <row r="203" spans="1:35" x14ac:dyDescent="0.25">
      <c r="A203">
        <v>47852</v>
      </c>
      <c r="B203" t="s">
        <v>261</v>
      </c>
      <c r="C203" t="s">
        <v>135</v>
      </c>
      <c r="D203" s="30">
        <v>156527.34</v>
      </c>
      <c r="E203" s="13">
        <v>50310.83</v>
      </c>
      <c r="F203" s="13">
        <v>19110.419999999998</v>
      </c>
      <c r="G203" s="13">
        <v>0</v>
      </c>
      <c r="H203" s="13">
        <v>42320.3</v>
      </c>
      <c r="I203" s="31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31">
        <v>0</v>
      </c>
      <c r="P203" s="13">
        <v>4618297.4400000004</v>
      </c>
      <c r="Q203" s="16">
        <v>4078217</v>
      </c>
      <c r="R203" s="13">
        <v>0</v>
      </c>
      <c r="S203" s="16">
        <v>63635</v>
      </c>
      <c r="T203" s="20">
        <v>0</v>
      </c>
      <c r="U203" s="41">
        <f t="shared" si="27"/>
        <v>8966987.6099999994</v>
      </c>
      <c r="V203" s="13">
        <f t="shared" si="28"/>
        <v>156527.34</v>
      </c>
      <c r="W203" s="13">
        <f t="shared" si="29"/>
        <v>19110.419999999998</v>
      </c>
      <c r="X203" s="10">
        <v>1.0189999999999999</v>
      </c>
      <c r="Y203" s="1">
        <v>3</v>
      </c>
      <c r="Z203" s="10">
        <v>1.4999999999999999E-2</v>
      </c>
      <c r="AA203" s="36">
        <f t="shared" si="30"/>
        <v>1.7455955869219719E-2</v>
      </c>
      <c r="AB203" s="13">
        <f t="shared" si="31"/>
        <v>22022.525850000005</v>
      </c>
      <c r="AC203" s="13">
        <f t="shared" si="32"/>
        <v>9555.2099999999991</v>
      </c>
      <c r="AD203" s="13">
        <f t="shared" si="33"/>
        <v>50310.83</v>
      </c>
      <c r="AE203" s="13">
        <f t="shared" si="34"/>
        <v>42320.3</v>
      </c>
      <c r="AF203" s="13">
        <f t="shared" si="35"/>
        <v>0</v>
      </c>
      <c r="AG203" s="93">
        <f t="shared" si="36"/>
        <v>62104.432925000008</v>
      </c>
      <c r="AH203" s="94">
        <f t="shared" si="37"/>
        <v>62104.432925000008</v>
      </c>
      <c r="AI203" s="95">
        <f t="shared" si="38"/>
        <v>124208.86585000002</v>
      </c>
    </row>
    <row r="204" spans="1:35" x14ac:dyDescent="0.25">
      <c r="A204">
        <v>44016</v>
      </c>
      <c r="B204" t="s">
        <v>262</v>
      </c>
      <c r="C204" t="s">
        <v>164</v>
      </c>
      <c r="D204" s="30">
        <v>1722003.6</v>
      </c>
      <c r="E204" s="13">
        <v>0</v>
      </c>
      <c r="F204" s="13">
        <v>63792.58</v>
      </c>
      <c r="G204" s="13">
        <v>0</v>
      </c>
      <c r="H204" s="13">
        <v>0</v>
      </c>
      <c r="I204" s="31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31">
        <v>0</v>
      </c>
      <c r="P204" s="13">
        <v>14264157.720000001</v>
      </c>
      <c r="Q204" s="16">
        <v>12934479</v>
      </c>
      <c r="R204" s="13">
        <v>7429531.2999999998</v>
      </c>
      <c r="S204" s="16">
        <v>212252</v>
      </c>
      <c r="T204" s="20">
        <v>0</v>
      </c>
      <c r="U204" s="41">
        <f t="shared" ref="U204:U267" si="39">D204+E204+J204+K204+P204+Q204+R204+S204+T204</f>
        <v>36562423.619999997</v>
      </c>
      <c r="V204" s="13">
        <f t="shared" ref="V204:V267" si="40">D204+J204</f>
        <v>1722003.6</v>
      </c>
      <c r="W204" s="13">
        <f t="shared" ref="W204:W267" si="41">F204+G204+L204+M204</f>
        <v>63792.58</v>
      </c>
      <c r="X204" s="10">
        <v>0.90800000000000003</v>
      </c>
      <c r="Y204" s="1">
        <v>2</v>
      </c>
      <c r="Z204" s="10">
        <v>1.2500000000000001E-2</v>
      </c>
      <c r="AA204" s="36">
        <f t="shared" ref="AA204:AA267" si="42">V204/U204</f>
        <v>4.7097632747136804E-2</v>
      </c>
      <c r="AB204" s="13">
        <f t="shared" ref="AB204:AB267" si="43">IF(AA204&lt;=Z204,0,V204-(U204*Z204))</f>
        <v>1264973.3047500001</v>
      </c>
      <c r="AC204" s="13">
        <f t="shared" ref="AC204:AC267" si="44">W204*0.5</f>
        <v>31896.29</v>
      </c>
      <c r="AD204" s="13">
        <f t="shared" ref="AD204:AD267" si="45">E204+K204</f>
        <v>0</v>
      </c>
      <c r="AE204" s="13">
        <f t="shared" ref="AE204:AE267" si="46">H204+N204</f>
        <v>0</v>
      </c>
      <c r="AF204" s="13">
        <f t="shared" ref="AF204:AF267" si="47">I204+O204</f>
        <v>0</v>
      </c>
      <c r="AG204" s="93">
        <f t="shared" si="36"/>
        <v>648434.79737500008</v>
      </c>
      <c r="AH204" s="94">
        <f t="shared" si="37"/>
        <v>648434.79737500008</v>
      </c>
      <c r="AI204" s="95">
        <f t="shared" si="38"/>
        <v>1296869.5947500002</v>
      </c>
    </row>
    <row r="205" spans="1:35" x14ac:dyDescent="0.25">
      <c r="A205">
        <v>50492</v>
      </c>
      <c r="B205" t="s">
        <v>263</v>
      </c>
      <c r="C205" t="s">
        <v>64</v>
      </c>
      <c r="D205" s="30">
        <v>0</v>
      </c>
      <c r="E205" s="13">
        <v>0</v>
      </c>
      <c r="F205" s="13">
        <v>0</v>
      </c>
      <c r="G205" s="13">
        <v>778.6</v>
      </c>
      <c r="H205" s="13">
        <v>0</v>
      </c>
      <c r="I205" s="31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31">
        <v>0</v>
      </c>
      <c r="P205" s="13">
        <v>5188812.46</v>
      </c>
      <c r="Q205" s="16">
        <v>1581728</v>
      </c>
      <c r="R205" s="13">
        <v>0</v>
      </c>
      <c r="S205" s="16">
        <v>35811</v>
      </c>
      <c r="T205" s="20">
        <v>0</v>
      </c>
      <c r="U205" s="41">
        <f t="shared" si="39"/>
        <v>6806351.46</v>
      </c>
      <c r="V205" s="13">
        <f t="shared" si="40"/>
        <v>0</v>
      </c>
      <c r="W205" s="13">
        <f t="shared" si="41"/>
        <v>778.6</v>
      </c>
      <c r="X205" s="10">
        <v>0.68100000000000005</v>
      </c>
      <c r="Y205" s="1">
        <v>1</v>
      </c>
      <c r="Z205" s="10">
        <v>0.01</v>
      </c>
      <c r="AA205" s="36">
        <f t="shared" si="42"/>
        <v>0</v>
      </c>
      <c r="AB205" s="13">
        <f t="shared" si="43"/>
        <v>0</v>
      </c>
      <c r="AC205" s="13">
        <f t="shared" si="44"/>
        <v>389.3</v>
      </c>
      <c r="AD205" s="13">
        <f t="shared" si="45"/>
        <v>0</v>
      </c>
      <c r="AE205" s="13">
        <f t="shared" si="46"/>
        <v>0</v>
      </c>
      <c r="AF205" s="13">
        <f t="shared" si="47"/>
        <v>0</v>
      </c>
      <c r="AG205" s="93">
        <f t="shared" si="36"/>
        <v>194.65</v>
      </c>
      <c r="AH205" s="94">
        <f t="shared" si="37"/>
        <v>194.65</v>
      </c>
      <c r="AI205" s="95">
        <f t="shared" si="38"/>
        <v>389.3</v>
      </c>
    </row>
    <row r="206" spans="1:35" x14ac:dyDescent="0.25">
      <c r="A206">
        <v>46961</v>
      </c>
      <c r="B206" t="s">
        <v>264</v>
      </c>
      <c r="C206" t="s">
        <v>76</v>
      </c>
      <c r="D206" s="30">
        <v>2323005.52</v>
      </c>
      <c r="E206" s="13">
        <v>0</v>
      </c>
      <c r="F206" s="13">
        <v>0</v>
      </c>
      <c r="G206" s="13">
        <v>0</v>
      </c>
      <c r="H206" s="13">
        <v>0</v>
      </c>
      <c r="I206" s="31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31">
        <v>0</v>
      </c>
      <c r="P206" s="13">
        <v>12078360.77</v>
      </c>
      <c r="Q206" s="16">
        <v>59033645</v>
      </c>
      <c r="R206" s="13">
        <v>0</v>
      </c>
      <c r="S206" s="16">
        <v>367468</v>
      </c>
      <c r="T206" s="20">
        <v>0</v>
      </c>
      <c r="U206" s="41">
        <f t="shared" si="39"/>
        <v>73802479.289999992</v>
      </c>
      <c r="V206" s="13">
        <f t="shared" si="40"/>
        <v>2323005.52</v>
      </c>
      <c r="W206" s="13">
        <f t="shared" si="41"/>
        <v>0</v>
      </c>
      <c r="X206" s="10">
        <v>1.395</v>
      </c>
      <c r="Y206" s="1">
        <v>5</v>
      </c>
      <c r="Z206" s="10">
        <v>0.02</v>
      </c>
      <c r="AA206" s="36">
        <f t="shared" si="42"/>
        <v>3.1475982139732267E-2</v>
      </c>
      <c r="AB206" s="13">
        <f t="shared" si="43"/>
        <v>846955.93420000025</v>
      </c>
      <c r="AC206" s="13">
        <f t="shared" si="44"/>
        <v>0</v>
      </c>
      <c r="AD206" s="13">
        <f t="shared" si="45"/>
        <v>0</v>
      </c>
      <c r="AE206" s="13">
        <f t="shared" si="46"/>
        <v>0</v>
      </c>
      <c r="AF206" s="13">
        <f t="shared" si="47"/>
        <v>0</v>
      </c>
      <c r="AG206" s="93">
        <f t="shared" si="36"/>
        <v>423477.96710000013</v>
      </c>
      <c r="AH206" s="94">
        <f t="shared" si="37"/>
        <v>423477.96710000013</v>
      </c>
      <c r="AI206" s="95">
        <f t="shared" si="38"/>
        <v>846955.93420000025</v>
      </c>
    </row>
    <row r="207" spans="1:35" x14ac:dyDescent="0.25">
      <c r="A207">
        <v>44024</v>
      </c>
      <c r="B207" t="s">
        <v>265</v>
      </c>
      <c r="C207" t="s">
        <v>109</v>
      </c>
      <c r="D207" s="30">
        <v>329487.42</v>
      </c>
      <c r="E207" s="13">
        <v>0</v>
      </c>
      <c r="F207" s="13">
        <v>0</v>
      </c>
      <c r="G207" s="13">
        <v>0</v>
      </c>
      <c r="H207" s="13">
        <v>96886.23</v>
      </c>
      <c r="I207" s="31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31">
        <v>0</v>
      </c>
      <c r="P207" s="13">
        <v>11214604.77</v>
      </c>
      <c r="Q207" s="16">
        <v>5042274</v>
      </c>
      <c r="R207" s="13">
        <v>0</v>
      </c>
      <c r="S207" s="16">
        <v>97135</v>
      </c>
      <c r="T207" s="20">
        <v>0</v>
      </c>
      <c r="U207" s="41">
        <f t="shared" si="39"/>
        <v>16683501.189999999</v>
      </c>
      <c r="V207" s="13">
        <f t="shared" si="40"/>
        <v>329487.42</v>
      </c>
      <c r="W207" s="13">
        <f t="shared" si="41"/>
        <v>0</v>
      </c>
      <c r="X207" s="10">
        <v>0.438</v>
      </c>
      <c r="Y207" s="1">
        <v>1</v>
      </c>
      <c r="Z207" s="10">
        <v>0.01</v>
      </c>
      <c r="AA207" s="36">
        <f t="shared" si="42"/>
        <v>1.9749296999930263E-2</v>
      </c>
      <c r="AB207" s="13">
        <f t="shared" si="43"/>
        <v>162652.40809999997</v>
      </c>
      <c r="AC207" s="13">
        <f t="shared" si="44"/>
        <v>0</v>
      </c>
      <c r="AD207" s="13">
        <f t="shared" si="45"/>
        <v>0</v>
      </c>
      <c r="AE207" s="13">
        <f t="shared" si="46"/>
        <v>96886.23</v>
      </c>
      <c r="AF207" s="13">
        <f t="shared" si="47"/>
        <v>0</v>
      </c>
      <c r="AG207" s="93">
        <f t="shared" si="36"/>
        <v>129769.31904999999</v>
      </c>
      <c r="AH207" s="94">
        <f t="shared" si="37"/>
        <v>129769.31904999999</v>
      </c>
      <c r="AI207" s="95">
        <f t="shared" si="38"/>
        <v>259538.63809999998</v>
      </c>
    </row>
    <row r="208" spans="1:35" x14ac:dyDescent="0.25">
      <c r="A208">
        <v>65680</v>
      </c>
      <c r="B208" t="s">
        <v>266</v>
      </c>
      <c r="C208" t="s">
        <v>267</v>
      </c>
      <c r="D208" s="30">
        <v>0</v>
      </c>
      <c r="E208" s="13">
        <v>0</v>
      </c>
      <c r="F208" s="13">
        <v>12164.52</v>
      </c>
      <c r="G208" s="13">
        <v>0</v>
      </c>
      <c r="H208" s="13">
        <v>0</v>
      </c>
      <c r="I208" s="31">
        <v>8515.18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31">
        <v>45840.6</v>
      </c>
      <c r="P208" s="13">
        <v>10446760.1</v>
      </c>
      <c r="Q208" s="16">
        <v>10896688</v>
      </c>
      <c r="R208" s="13">
        <v>0</v>
      </c>
      <c r="S208" s="16">
        <v>113257</v>
      </c>
      <c r="T208" s="20">
        <v>0</v>
      </c>
      <c r="U208" s="41">
        <f t="shared" si="39"/>
        <v>21456705.100000001</v>
      </c>
      <c r="V208" s="13">
        <f t="shared" si="40"/>
        <v>0</v>
      </c>
      <c r="W208" s="13">
        <f t="shared" si="41"/>
        <v>12164.52</v>
      </c>
      <c r="X208" s="10">
        <v>1.423</v>
      </c>
      <c r="Y208" s="1">
        <v>5</v>
      </c>
      <c r="Z208" s="10">
        <v>0.02</v>
      </c>
      <c r="AA208" s="36">
        <f t="shared" si="42"/>
        <v>0</v>
      </c>
      <c r="AB208" s="13">
        <f t="shared" si="43"/>
        <v>0</v>
      </c>
      <c r="AC208" s="13">
        <f t="shared" si="44"/>
        <v>6082.26</v>
      </c>
      <c r="AD208" s="13">
        <f t="shared" si="45"/>
        <v>0</v>
      </c>
      <c r="AE208" s="13">
        <f t="shared" si="46"/>
        <v>0</v>
      </c>
      <c r="AF208" s="13">
        <f t="shared" si="47"/>
        <v>54355.78</v>
      </c>
      <c r="AG208" s="93">
        <f t="shared" si="36"/>
        <v>30219.02</v>
      </c>
      <c r="AH208" s="94">
        <f t="shared" si="37"/>
        <v>30219.02</v>
      </c>
      <c r="AI208" s="95">
        <f t="shared" si="38"/>
        <v>60438.04</v>
      </c>
    </row>
    <row r="209" spans="1:35" x14ac:dyDescent="0.25">
      <c r="A209">
        <v>44032</v>
      </c>
      <c r="B209" t="s">
        <v>268</v>
      </c>
      <c r="C209" t="s">
        <v>267</v>
      </c>
      <c r="D209" s="30">
        <v>0</v>
      </c>
      <c r="E209" s="13">
        <v>0</v>
      </c>
      <c r="F209" s="13">
        <v>0</v>
      </c>
      <c r="G209" s="13">
        <v>0</v>
      </c>
      <c r="H209" s="13">
        <v>0</v>
      </c>
      <c r="I209" s="31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1">
        <v>0</v>
      </c>
      <c r="P209" s="13">
        <v>11580816.17</v>
      </c>
      <c r="Q209" s="16">
        <v>5290436</v>
      </c>
      <c r="R209" s="13">
        <v>0</v>
      </c>
      <c r="S209" s="16">
        <v>108789</v>
      </c>
      <c r="T209" s="20">
        <v>0</v>
      </c>
      <c r="U209" s="41">
        <f t="shared" si="39"/>
        <v>16980041.170000002</v>
      </c>
      <c r="V209" s="13">
        <f t="shared" si="40"/>
        <v>0</v>
      </c>
      <c r="W209" s="13">
        <f t="shared" si="41"/>
        <v>0</v>
      </c>
      <c r="X209" s="10">
        <v>0.79600000000000004</v>
      </c>
      <c r="Y209" s="1">
        <v>2</v>
      </c>
      <c r="Z209" s="10">
        <v>1.2500000000000001E-2</v>
      </c>
      <c r="AA209" s="36">
        <f t="shared" si="42"/>
        <v>0</v>
      </c>
      <c r="AB209" s="13">
        <f t="shared" si="43"/>
        <v>0</v>
      </c>
      <c r="AC209" s="13">
        <f t="shared" si="44"/>
        <v>0</v>
      </c>
      <c r="AD209" s="13">
        <f t="shared" si="45"/>
        <v>0</v>
      </c>
      <c r="AE209" s="13">
        <f t="shared" si="46"/>
        <v>0</v>
      </c>
      <c r="AF209" s="13">
        <f t="shared" si="47"/>
        <v>0</v>
      </c>
      <c r="AG209" s="93">
        <f t="shared" si="36"/>
        <v>0</v>
      </c>
      <c r="AH209" s="94">
        <f t="shared" si="37"/>
        <v>0</v>
      </c>
      <c r="AI209" s="95">
        <f t="shared" si="38"/>
        <v>0</v>
      </c>
    </row>
    <row r="210" spans="1:35" x14ac:dyDescent="0.25">
      <c r="A210">
        <v>50278</v>
      </c>
      <c r="B210" t="s">
        <v>269</v>
      </c>
      <c r="C210" t="s">
        <v>154</v>
      </c>
      <c r="D210" s="30">
        <v>555094.24</v>
      </c>
      <c r="E210" s="13">
        <v>127522.13</v>
      </c>
      <c r="F210" s="13">
        <v>24246.720000000001</v>
      </c>
      <c r="G210" s="13">
        <v>0</v>
      </c>
      <c r="H210" s="13">
        <v>0.01</v>
      </c>
      <c r="I210" s="31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31">
        <v>0</v>
      </c>
      <c r="P210" s="13">
        <v>3330456.7</v>
      </c>
      <c r="Q210" s="16">
        <v>6052379</v>
      </c>
      <c r="R210" s="13">
        <v>0</v>
      </c>
      <c r="S210" s="16">
        <v>61460</v>
      </c>
      <c r="T210" s="20">
        <v>0</v>
      </c>
      <c r="U210" s="41">
        <f t="shared" si="39"/>
        <v>10126912.07</v>
      </c>
      <c r="V210" s="13">
        <f t="shared" si="40"/>
        <v>555094.24</v>
      </c>
      <c r="W210" s="13">
        <f t="shared" si="41"/>
        <v>24246.720000000001</v>
      </c>
      <c r="X210" s="10">
        <v>1.2330000000000001</v>
      </c>
      <c r="Y210" s="1">
        <v>4</v>
      </c>
      <c r="Z210" s="10">
        <v>1.7500000000000002E-2</v>
      </c>
      <c r="AA210" s="36">
        <f t="shared" si="42"/>
        <v>5.4813771084713289E-2</v>
      </c>
      <c r="AB210" s="13">
        <f t="shared" si="43"/>
        <v>377873.27877499996</v>
      </c>
      <c r="AC210" s="13">
        <f t="shared" si="44"/>
        <v>12123.36</v>
      </c>
      <c r="AD210" s="13">
        <f t="shared" si="45"/>
        <v>127522.13</v>
      </c>
      <c r="AE210" s="13">
        <f t="shared" si="46"/>
        <v>0.01</v>
      </c>
      <c r="AF210" s="13">
        <f t="shared" si="47"/>
        <v>0</v>
      </c>
      <c r="AG210" s="93">
        <f t="shared" si="36"/>
        <v>258759.38938749998</v>
      </c>
      <c r="AH210" s="94">
        <f t="shared" si="37"/>
        <v>258759.38938749998</v>
      </c>
      <c r="AI210" s="95">
        <f t="shared" si="38"/>
        <v>517518.77877499996</v>
      </c>
    </row>
    <row r="211" spans="1:35" x14ac:dyDescent="0.25">
      <c r="A211">
        <v>44040</v>
      </c>
      <c r="B211" t="s">
        <v>270</v>
      </c>
      <c r="C211" t="s">
        <v>51</v>
      </c>
      <c r="D211" s="30">
        <v>0</v>
      </c>
      <c r="E211" s="13">
        <v>269434.28000000003</v>
      </c>
      <c r="F211" s="13">
        <v>22655.42</v>
      </c>
      <c r="G211" s="13">
        <v>0</v>
      </c>
      <c r="H211" s="13">
        <v>154385.42000000001</v>
      </c>
      <c r="I211" s="31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31">
        <v>0</v>
      </c>
      <c r="P211" s="13">
        <v>19505345.260000002</v>
      </c>
      <c r="Q211" s="16">
        <v>19256551</v>
      </c>
      <c r="R211" s="13">
        <v>0</v>
      </c>
      <c r="S211" s="16">
        <v>185372</v>
      </c>
      <c r="T211" s="20">
        <v>0</v>
      </c>
      <c r="U211" s="41">
        <f t="shared" si="39"/>
        <v>39216702.540000007</v>
      </c>
      <c r="V211" s="13">
        <f t="shared" si="40"/>
        <v>0</v>
      </c>
      <c r="W211" s="13">
        <f t="shared" si="41"/>
        <v>22655.42</v>
      </c>
      <c r="X211" s="10">
        <v>0.51</v>
      </c>
      <c r="Y211" s="1">
        <v>1</v>
      </c>
      <c r="Z211" s="10">
        <v>0.01</v>
      </c>
      <c r="AA211" s="36">
        <f t="shared" si="42"/>
        <v>0</v>
      </c>
      <c r="AB211" s="13">
        <f t="shared" si="43"/>
        <v>0</v>
      </c>
      <c r="AC211" s="13">
        <f t="shared" si="44"/>
        <v>11327.71</v>
      </c>
      <c r="AD211" s="13">
        <f t="shared" si="45"/>
        <v>269434.28000000003</v>
      </c>
      <c r="AE211" s="13">
        <f t="shared" si="46"/>
        <v>154385.42000000001</v>
      </c>
      <c r="AF211" s="13">
        <f t="shared" si="47"/>
        <v>0</v>
      </c>
      <c r="AG211" s="93">
        <f t="shared" si="36"/>
        <v>217573.70500000002</v>
      </c>
      <c r="AH211" s="94">
        <f t="shared" si="37"/>
        <v>217573.70500000002</v>
      </c>
      <c r="AI211" s="95">
        <f t="shared" si="38"/>
        <v>435147.41000000003</v>
      </c>
    </row>
    <row r="212" spans="1:35" x14ac:dyDescent="0.25">
      <c r="A212">
        <v>44057</v>
      </c>
      <c r="B212" t="s">
        <v>271</v>
      </c>
      <c r="C212" t="s">
        <v>34</v>
      </c>
      <c r="D212" s="30">
        <v>0</v>
      </c>
      <c r="E212" s="13">
        <v>0</v>
      </c>
      <c r="F212" s="13">
        <v>6869.74</v>
      </c>
      <c r="G212" s="13">
        <v>0</v>
      </c>
      <c r="H212" s="13">
        <v>0</v>
      </c>
      <c r="I212" s="31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31">
        <v>0</v>
      </c>
      <c r="P212" s="13">
        <v>11372663.33</v>
      </c>
      <c r="Q212" s="16">
        <v>8089327</v>
      </c>
      <c r="R212" s="13">
        <v>0</v>
      </c>
      <c r="S212" s="16">
        <v>131079</v>
      </c>
      <c r="T212" s="20">
        <v>0</v>
      </c>
      <c r="U212" s="41">
        <f t="shared" si="39"/>
        <v>19593069.329999998</v>
      </c>
      <c r="V212" s="13">
        <f t="shared" si="40"/>
        <v>0</v>
      </c>
      <c r="W212" s="13">
        <f t="shared" si="41"/>
        <v>6869.74</v>
      </c>
      <c r="X212" s="10">
        <v>1.036</v>
      </c>
      <c r="Y212" s="1">
        <v>3</v>
      </c>
      <c r="Z212" s="10">
        <v>1.4999999999999999E-2</v>
      </c>
      <c r="AA212" s="36">
        <f t="shared" si="42"/>
        <v>0</v>
      </c>
      <c r="AB212" s="13">
        <f t="shared" si="43"/>
        <v>0</v>
      </c>
      <c r="AC212" s="13">
        <f t="shared" si="44"/>
        <v>3434.87</v>
      </c>
      <c r="AD212" s="13">
        <f t="shared" si="45"/>
        <v>0</v>
      </c>
      <c r="AE212" s="13">
        <f t="shared" si="46"/>
        <v>0</v>
      </c>
      <c r="AF212" s="13">
        <f t="shared" si="47"/>
        <v>0</v>
      </c>
      <c r="AG212" s="93">
        <f t="shared" si="36"/>
        <v>1717.4349999999999</v>
      </c>
      <c r="AH212" s="94">
        <f t="shared" si="37"/>
        <v>1717.4349999999999</v>
      </c>
      <c r="AI212" s="95">
        <f t="shared" si="38"/>
        <v>3434.87</v>
      </c>
    </row>
    <row r="213" spans="1:35" x14ac:dyDescent="0.25">
      <c r="A213">
        <v>48942</v>
      </c>
      <c r="B213" t="s">
        <v>272</v>
      </c>
      <c r="C213" t="s">
        <v>67</v>
      </c>
      <c r="D213" s="30">
        <v>184495.35999999999</v>
      </c>
      <c r="E213" s="13">
        <v>0</v>
      </c>
      <c r="F213" s="13">
        <v>17697.78</v>
      </c>
      <c r="G213" s="13">
        <v>0</v>
      </c>
      <c r="H213" s="13">
        <v>0</v>
      </c>
      <c r="I213" s="31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31">
        <v>0</v>
      </c>
      <c r="P213" s="13">
        <v>5419915.1600000001</v>
      </c>
      <c r="Q213" s="16">
        <v>4261559</v>
      </c>
      <c r="R213" s="13">
        <v>0</v>
      </c>
      <c r="S213" s="16">
        <v>72964</v>
      </c>
      <c r="T213" s="20">
        <v>0</v>
      </c>
      <c r="U213" s="41">
        <f t="shared" si="39"/>
        <v>9938933.5199999996</v>
      </c>
      <c r="V213" s="13">
        <f t="shared" si="40"/>
        <v>184495.35999999999</v>
      </c>
      <c r="W213" s="13">
        <f t="shared" si="41"/>
        <v>17697.78</v>
      </c>
      <c r="X213" s="10">
        <v>0.84599999999999997</v>
      </c>
      <c r="Y213" s="1">
        <v>2</v>
      </c>
      <c r="Z213" s="10">
        <v>1.2500000000000001E-2</v>
      </c>
      <c r="AA213" s="36">
        <f t="shared" si="42"/>
        <v>1.8562893053740839E-2</v>
      </c>
      <c r="AB213" s="13">
        <f t="shared" si="43"/>
        <v>60258.690999999992</v>
      </c>
      <c r="AC213" s="13">
        <f t="shared" si="44"/>
        <v>8848.89</v>
      </c>
      <c r="AD213" s="13">
        <f t="shared" si="45"/>
        <v>0</v>
      </c>
      <c r="AE213" s="13">
        <f t="shared" si="46"/>
        <v>0</v>
      </c>
      <c r="AF213" s="13">
        <f t="shared" si="47"/>
        <v>0</v>
      </c>
      <c r="AG213" s="93">
        <f t="shared" si="36"/>
        <v>34553.790499999996</v>
      </c>
      <c r="AH213" s="94">
        <f t="shared" si="37"/>
        <v>34553.790499999996</v>
      </c>
      <c r="AI213" s="95">
        <f t="shared" si="38"/>
        <v>69107.580999999991</v>
      </c>
    </row>
    <row r="214" spans="1:35" x14ac:dyDescent="0.25">
      <c r="A214">
        <v>45377</v>
      </c>
      <c r="B214" t="s">
        <v>273</v>
      </c>
      <c r="C214" t="s">
        <v>214</v>
      </c>
      <c r="D214" s="30">
        <v>0</v>
      </c>
      <c r="E214" s="13">
        <v>0</v>
      </c>
      <c r="F214" s="13">
        <v>-0.01</v>
      </c>
      <c r="G214" s="13">
        <v>1203.43</v>
      </c>
      <c r="H214" s="13">
        <v>0</v>
      </c>
      <c r="I214" s="31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31">
        <v>0</v>
      </c>
      <c r="P214" s="13">
        <v>5550112.6399999997</v>
      </c>
      <c r="Q214" s="16">
        <v>2261874</v>
      </c>
      <c r="R214" s="13">
        <v>0</v>
      </c>
      <c r="S214" s="16">
        <v>51653</v>
      </c>
      <c r="T214" s="20">
        <v>0</v>
      </c>
      <c r="U214" s="41">
        <f t="shared" si="39"/>
        <v>7863639.6399999997</v>
      </c>
      <c r="V214" s="13">
        <f t="shared" si="40"/>
        <v>0</v>
      </c>
      <c r="W214" s="13">
        <f t="shared" si="41"/>
        <v>1203.42</v>
      </c>
      <c r="X214" s="10">
        <v>0.70099999999999996</v>
      </c>
      <c r="Y214" s="1">
        <v>2</v>
      </c>
      <c r="Z214" s="10">
        <v>1.2500000000000001E-2</v>
      </c>
      <c r="AA214" s="36">
        <f t="shared" si="42"/>
        <v>0</v>
      </c>
      <c r="AB214" s="13">
        <f t="shared" si="43"/>
        <v>0</v>
      </c>
      <c r="AC214" s="13">
        <f t="shared" si="44"/>
        <v>601.71</v>
      </c>
      <c r="AD214" s="13">
        <f t="shared" si="45"/>
        <v>0</v>
      </c>
      <c r="AE214" s="13">
        <f t="shared" si="46"/>
        <v>0</v>
      </c>
      <c r="AF214" s="13">
        <f t="shared" si="47"/>
        <v>0</v>
      </c>
      <c r="AG214" s="93">
        <f t="shared" si="36"/>
        <v>300.85500000000002</v>
      </c>
      <c r="AH214" s="94">
        <f t="shared" si="37"/>
        <v>300.85500000000002</v>
      </c>
      <c r="AI214" s="95">
        <f t="shared" si="38"/>
        <v>601.71</v>
      </c>
    </row>
    <row r="215" spans="1:35" x14ac:dyDescent="0.25">
      <c r="A215">
        <v>45385</v>
      </c>
      <c r="B215" t="s">
        <v>274</v>
      </c>
      <c r="C215" t="s">
        <v>164</v>
      </c>
      <c r="D215" s="30">
        <v>0</v>
      </c>
      <c r="E215" s="13">
        <v>0</v>
      </c>
      <c r="F215" s="13">
        <v>2196.4899999999998</v>
      </c>
      <c r="G215" s="13">
        <v>1098.25</v>
      </c>
      <c r="H215" s="13">
        <v>0</v>
      </c>
      <c r="I215" s="31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31">
        <v>0</v>
      </c>
      <c r="P215" s="13">
        <v>5554710.8499999996</v>
      </c>
      <c r="Q215" s="16">
        <v>2327133</v>
      </c>
      <c r="R215" s="13">
        <v>449533.61</v>
      </c>
      <c r="S215" s="16">
        <v>50841</v>
      </c>
      <c r="T215" s="20">
        <v>0</v>
      </c>
      <c r="U215" s="41">
        <f t="shared" si="39"/>
        <v>8382218.46</v>
      </c>
      <c r="V215" s="13">
        <f t="shared" si="40"/>
        <v>0</v>
      </c>
      <c r="W215" s="13">
        <f t="shared" si="41"/>
        <v>3294.74</v>
      </c>
      <c r="X215" s="10">
        <v>0.749</v>
      </c>
      <c r="Y215" s="1">
        <v>2</v>
      </c>
      <c r="Z215" s="10">
        <v>1.2500000000000001E-2</v>
      </c>
      <c r="AA215" s="36">
        <f t="shared" si="42"/>
        <v>0</v>
      </c>
      <c r="AB215" s="13">
        <f t="shared" si="43"/>
        <v>0</v>
      </c>
      <c r="AC215" s="13">
        <f t="shared" si="44"/>
        <v>1647.37</v>
      </c>
      <c r="AD215" s="13">
        <f t="shared" si="45"/>
        <v>0</v>
      </c>
      <c r="AE215" s="13">
        <f t="shared" si="46"/>
        <v>0</v>
      </c>
      <c r="AF215" s="13">
        <f t="shared" si="47"/>
        <v>0</v>
      </c>
      <c r="AG215" s="93">
        <f t="shared" si="36"/>
        <v>823.68499999999995</v>
      </c>
      <c r="AH215" s="94">
        <f t="shared" si="37"/>
        <v>823.68499999999995</v>
      </c>
      <c r="AI215" s="95">
        <f t="shared" si="38"/>
        <v>1647.37</v>
      </c>
    </row>
    <row r="216" spans="1:35" x14ac:dyDescent="0.25">
      <c r="A216">
        <v>44065</v>
      </c>
      <c r="B216" t="s">
        <v>275</v>
      </c>
      <c r="C216" t="s">
        <v>87</v>
      </c>
      <c r="D216" s="30">
        <v>0</v>
      </c>
      <c r="E216" s="13">
        <v>18667.25</v>
      </c>
      <c r="F216" s="13">
        <v>6748.92</v>
      </c>
      <c r="G216" s="13">
        <v>0</v>
      </c>
      <c r="H216" s="13">
        <v>17193.53</v>
      </c>
      <c r="I216" s="31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31">
        <v>0</v>
      </c>
      <c r="P216" s="13">
        <v>9620294.7400000002</v>
      </c>
      <c r="Q216" s="16">
        <v>4288813</v>
      </c>
      <c r="R216" s="13">
        <v>0</v>
      </c>
      <c r="S216" s="16">
        <v>88987</v>
      </c>
      <c r="T216" s="20">
        <v>0</v>
      </c>
      <c r="U216" s="41">
        <f t="shared" si="39"/>
        <v>14016761.99</v>
      </c>
      <c r="V216" s="13">
        <f t="shared" si="40"/>
        <v>0</v>
      </c>
      <c r="W216" s="13">
        <f t="shared" si="41"/>
        <v>6748.92</v>
      </c>
      <c r="X216" s="10">
        <v>0.40300000000000002</v>
      </c>
      <c r="Y216" s="1">
        <v>1</v>
      </c>
      <c r="Z216" s="10">
        <v>0.01</v>
      </c>
      <c r="AA216" s="36">
        <f t="shared" si="42"/>
        <v>0</v>
      </c>
      <c r="AB216" s="13">
        <f t="shared" si="43"/>
        <v>0</v>
      </c>
      <c r="AC216" s="13">
        <f t="shared" si="44"/>
        <v>3374.46</v>
      </c>
      <c r="AD216" s="13">
        <f t="shared" si="45"/>
        <v>18667.25</v>
      </c>
      <c r="AE216" s="13">
        <f t="shared" si="46"/>
        <v>17193.53</v>
      </c>
      <c r="AF216" s="13">
        <f t="shared" si="47"/>
        <v>0</v>
      </c>
      <c r="AG216" s="93">
        <f t="shared" si="36"/>
        <v>19617.62</v>
      </c>
      <c r="AH216" s="94">
        <f t="shared" si="37"/>
        <v>19617.62</v>
      </c>
      <c r="AI216" s="95">
        <f t="shared" si="38"/>
        <v>39235.24</v>
      </c>
    </row>
    <row r="217" spans="1:35" x14ac:dyDescent="0.25">
      <c r="A217">
        <v>46342</v>
      </c>
      <c r="B217" t="s">
        <v>276</v>
      </c>
      <c r="C217" t="s">
        <v>48</v>
      </c>
      <c r="D217" s="30">
        <v>0</v>
      </c>
      <c r="E217" s="13">
        <v>0</v>
      </c>
      <c r="F217" s="13">
        <v>650.59</v>
      </c>
      <c r="G217" s="13">
        <v>1626.53</v>
      </c>
      <c r="H217" s="13">
        <v>0</v>
      </c>
      <c r="I217" s="31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31">
        <v>0</v>
      </c>
      <c r="P217" s="13">
        <v>14725971.09</v>
      </c>
      <c r="Q217" s="16">
        <v>5316958</v>
      </c>
      <c r="R217" s="13">
        <v>3242842.35</v>
      </c>
      <c r="S217" s="16">
        <v>137111</v>
      </c>
      <c r="T217" s="20">
        <v>0</v>
      </c>
      <c r="U217" s="41">
        <f t="shared" si="39"/>
        <v>23422882.440000001</v>
      </c>
      <c r="V217" s="13">
        <f t="shared" si="40"/>
        <v>0</v>
      </c>
      <c r="W217" s="13">
        <f t="shared" si="41"/>
        <v>2277.12</v>
      </c>
      <c r="X217" s="10">
        <v>0.67800000000000005</v>
      </c>
      <c r="Y217" s="1">
        <v>1</v>
      </c>
      <c r="Z217" s="10">
        <v>0.01</v>
      </c>
      <c r="AA217" s="36">
        <f t="shared" si="42"/>
        <v>0</v>
      </c>
      <c r="AB217" s="13">
        <f t="shared" si="43"/>
        <v>0</v>
      </c>
      <c r="AC217" s="13">
        <f t="shared" si="44"/>
        <v>1138.56</v>
      </c>
      <c r="AD217" s="13">
        <f t="shared" si="45"/>
        <v>0</v>
      </c>
      <c r="AE217" s="13">
        <f t="shared" si="46"/>
        <v>0</v>
      </c>
      <c r="AF217" s="13">
        <f t="shared" si="47"/>
        <v>0</v>
      </c>
      <c r="AG217" s="93">
        <f t="shared" si="36"/>
        <v>569.28</v>
      </c>
      <c r="AH217" s="94">
        <f t="shared" si="37"/>
        <v>569.28</v>
      </c>
      <c r="AI217" s="95">
        <f t="shared" si="38"/>
        <v>1138.56</v>
      </c>
    </row>
    <row r="218" spans="1:35" x14ac:dyDescent="0.25">
      <c r="A218">
        <v>46193</v>
      </c>
      <c r="B218" t="s">
        <v>277</v>
      </c>
      <c r="C218" t="s">
        <v>278</v>
      </c>
      <c r="D218" s="30">
        <v>0</v>
      </c>
      <c r="E218" s="13">
        <v>0</v>
      </c>
      <c r="F218" s="13">
        <v>32622.87</v>
      </c>
      <c r="G218" s="13">
        <v>6524.57</v>
      </c>
      <c r="H218" s="13">
        <v>81033.87</v>
      </c>
      <c r="I218" s="31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31">
        <v>0</v>
      </c>
      <c r="P218" s="13">
        <v>10236904.83</v>
      </c>
      <c r="Q218" s="16">
        <v>5542270</v>
      </c>
      <c r="R218" s="13">
        <v>0</v>
      </c>
      <c r="S218" s="16">
        <v>102438</v>
      </c>
      <c r="T218" s="20">
        <v>0</v>
      </c>
      <c r="U218" s="41">
        <f t="shared" si="39"/>
        <v>15881612.83</v>
      </c>
      <c r="V218" s="13">
        <f t="shared" si="40"/>
        <v>0</v>
      </c>
      <c r="W218" s="13">
        <f t="shared" si="41"/>
        <v>39147.440000000002</v>
      </c>
      <c r="X218" s="10">
        <v>0.94399999999999995</v>
      </c>
      <c r="Y218" s="1">
        <v>3</v>
      </c>
      <c r="Z218" s="10">
        <v>1.4999999999999999E-2</v>
      </c>
      <c r="AA218" s="36">
        <f t="shared" si="42"/>
        <v>0</v>
      </c>
      <c r="AB218" s="13">
        <f t="shared" si="43"/>
        <v>0</v>
      </c>
      <c r="AC218" s="13">
        <f t="shared" si="44"/>
        <v>19573.72</v>
      </c>
      <c r="AD218" s="13">
        <f t="shared" si="45"/>
        <v>0</v>
      </c>
      <c r="AE218" s="13">
        <f t="shared" si="46"/>
        <v>81033.87</v>
      </c>
      <c r="AF218" s="13">
        <f t="shared" si="47"/>
        <v>0</v>
      </c>
      <c r="AG218" s="93">
        <f t="shared" si="36"/>
        <v>50303.794999999998</v>
      </c>
      <c r="AH218" s="94">
        <f t="shared" si="37"/>
        <v>50303.794999999998</v>
      </c>
      <c r="AI218" s="95">
        <f t="shared" si="38"/>
        <v>100607.59</v>
      </c>
    </row>
    <row r="219" spans="1:35" x14ac:dyDescent="0.25">
      <c r="A219">
        <v>45864</v>
      </c>
      <c r="B219" t="s">
        <v>279</v>
      </c>
      <c r="C219" t="s">
        <v>34</v>
      </c>
      <c r="D219" s="30">
        <v>0</v>
      </c>
      <c r="E219" s="13">
        <v>0</v>
      </c>
      <c r="F219" s="13">
        <v>13221.81</v>
      </c>
      <c r="G219" s="13">
        <v>4265.1099999999997</v>
      </c>
      <c r="H219" s="13">
        <v>64304.43</v>
      </c>
      <c r="I219" s="31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31">
        <v>0</v>
      </c>
      <c r="P219" s="13">
        <v>5977736.3300000001</v>
      </c>
      <c r="Q219" s="16">
        <v>3756913</v>
      </c>
      <c r="R219" s="13">
        <v>0</v>
      </c>
      <c r="S219" s="16">
        <v>66872</v>
      </c>
      <c r="T219" s="20">
        <v>0</v>
      </c>
      <c r="U219" s="41">
        <f t="shared" si="39"/>
        <v>9801521.3300000001</v>
      </c>
      <c r="V219" s="13">
        <f t="shared" si="40"/>
        <v>0</v>
      </c>
      <c r="W219" s="13">
        <f t="shared" si="41"/>
        <v>17486.919999999998</v>
      </c>
      <c r="X219" s="10">
        <v>0.92</v>
      </c>
      <c r="Y219" s="1">
        <v>3</v>
      </c>
      <c r="Z219" s="10">
        <v>1.4999999999999999E-2</v>
      </c>
      <c r="AA219" s="36">
        <f t="shared" si="42"/>
        <v>0</v>
      </c>
      <c r="AB219" s="13">
        <f t="shared" si="43"/>
        <v>0</v>
      </c>
      <c r="AC219" s="13">
        <f t="shared" si="44"/>
        <v>8743.4599999999991</v>
      </c>
      <c r="AD219" s="13">
        <f t="shared" si="45"/>
        <v>0</v>
      </c>
      <c r="AE219" s="13">
        <f t="shared" si="46"/>
        <v>64304.43</v>
      </c>
      <c r="AF219" s="13">
        <f t="shared" si="47"/>
        <v>0</v>
      </c>
      <c r="AG219" s="93">
        <f t="shared" si="36"/>
        <v>36523.945</v>
      </c>
      <c r="AH219" s="94">
        <f t="shared" si="37"/>
        <v>36523.945</v>
      </c>
      <c r="AI219" s="95">
        <f t="shared" si="38"/>
        <v>73047.89</v>
      </c>
    </row>
    <row r="220" spans="1:35" x14ac:dyDescent="0.25">
      <c r="A220">
        <v>44073</v>
      </c>
      <c r="B220" t="s">
        <v>280</v>
      </c>
      <c r="C220" t="s">
        <v>76</v>
      </c>
      <c r="D220" s="30">
        <v>846302.26</v>
      </c>
      <c r="E220" s="13">
        <v>0</v>
      </c>
      <c r="F220" s="13">
        <v>0</v>
      </c>
      <c r="G220" s="13">
        <v>0</v>
      </c>
      <c r="H220" s="13">
        <v>0</v>
      </c>
      <c r="I220" s="31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31">
        <v>0</v>
      </c>
      <c r="P220" s="13">
        <v>1483967.91</v>
      </c>
      <c r="Q220" s="16">
        <v>14218457</v>
      </c>
      <c r="R220" s="13">
        <v>0</v>
      </c>
      <c r="S220" s="16">
        <v>53823</v>
      </c>
      <c r="T220" s="20">
        <v>0</v>
      </c>
      <c r="U220" s="41">
        <f t="shared" si="39"/>
        <v>16602550.17</v>
      </c>
      <c r="V220" s="13">
        <f t="shared" si="40"/>
        <v>846302.26</v>
      </c>
      <c r="W220" s="13">
        <f t="shared" si="41"/>
        <v>0</v>
      </c>
      <c r="X220" s="10">
        <v>2.0070000000000001</v>
      </c>
      <c r="Y220" s="1">
        <v>5</v>
      </c>
      <c r="Z220" s="10">
        <v>0.02</v>
      </c>
      <c r="AA220" s="36">
        <f t="shared" si="42"/>
        <v>5.097423295423778E-2</v>
      </c>
      <c r="AB220" s="13">
        <f t="shared" si="43"/>
        <v>514251.25660000002</v>
      </c>
      <c r="AC220" s="13">
        <f t="shared" si="44"/>
        <v>0</v>
      </c>
      <c r="AD220" s="13">
        <f t="shared" si="45"/>
        <v>0</v>
      </c>
      <c r="AE220" s="13">
        <f t="shared" si="46"/>
        <v>0</v>
      </c>
      <c r="AF220" s="13">
        <f t="shared" si="47"/>
        <v>0</v>
      </c>
      <c r="AG220" s="93">
        <f t="shared" si="36"/>
        <v>257125.62830000001</v>
      </c>
      <c r="AH220" s="94">
        <f t="shared" si="37"/>
        <v>257125.62830000001</v>
      </c>
      <c r="AI220" s="95">
        <f t="shared" si="38"/>
        <v>514251.25660000002</v>
      </c>
    </row>
    <row r="221" spans="1:35" x14ac:dyDescent="0.25">
      <c r="A221">
        <v>45393</v>
      </c>
      <c r="B221" t="s">
        <v>281</v>
      </c>
      <c r="C221" t="s">
        <v>282</v>
      </c>
      <c r="D221" s="30">
        <v>0</v>
      </c>
      <c r="E221" s="13">
        <v>0</v>
      </c>
      <c r="F221" s="13">
        <v>10672.99</v>
      </c>
      <c r="G221" s="13">
        <v>3139.11</v>
      </c>
      <c r="H221" s="13">
        <v>0</v>
      </c>
      <c r="I221" s="31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31">
        <v>0</v>
      </c>
      <c r="P221" s="13">
        <v>6146077.9800000004</v>
      </c>
      <c r="Q221" s="16">
        <v>20600331</v>
      </c>
      <c r="R221" s="13">
        <v>0</v>
      </c>
      <c r="S221" s="16">
        <v>124949</v>
      </c>
      <c r="T221" s="20">
        <v>0</v>
      </c>
      <c r="U221" s="41">
        <f t="shared" si="39"/>
        <v>26871357.98</v>
      </c>
      <c r="V221" s="13">
        <f t="shared" si="40"/>
        <v>0</v>
      </c>
      <c r="W221" s="13">
        <f t="shared" si="41"/>
        <v>13812.1</v>
      </c>
      <c r="X221" s="10">
        <v>1.417</v>
      </c>
      <c r="Y221" s="1">
        <v>5</v>
      </c>
      <c r="Z221" s="10">
        <v>0.02</v>
      </c>
      <c r="AA221" s="36">
        <f t="shared" si="42"/>
        <v>0</v>
      </c>
      <c r="AB221" s="13">
        <f t="shared" si="43"/>
        <v>0</v>
      </c>
      <c r="AC221" s="13">
        <f t="shared" si="44"/>
        <v>6906.05</v>
      </c>
      <c r="AD221" s="13">
        <f t="shared" si="45"/>
        <v>0</v>
      </c>
      <c r="AE221" s="13">
        <f t="shared" si="46"/>
        <v>0</v>
      </c>
      <c r="AF221" s="13">
        <f t="shared" si="47"/>
        <v>0</v>
      </c>
      <c r="AG221" s="93">
        <f t="shared" si="36"/>
        <v>3453.0250000000001</v>
      </c>
      <c r="AH221" s="94">
        <f t="shared" si="37"/>
        <v>3453.0250000000001</v>
      </c>
      <c r="AI221" s="95">
        <f t="shared" si="38"/>
        <v>6906.05</v>
      </c>
    </row>
    <row r="222" spans="1:35" x14ac:dyDescent="0.25">
      <c r="A222">
        <v>49619</v>
      </c>
      <c r="B222" t="s">
        <v>283</v>
      </c>
      <c r="C222" t="s">
        <v>85</v>
      </c>
      <c r="D222" s="30">
        <v>6839.34</v>
      </c>
      <c r="E222" s="13">
        <v>0</v>
      </c>
      <c r="F222" s="13">
        <v>0</v>
      </c>
      <c r="G222" s="13">
        <v>0</v>
      </c>
      <c r="H222" s="13">
        <v>0</v>
      </c>
      <c r="I222" s="31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31">
        <v>0</v>
      </c>
      <c r="P222" s="13">
        <v>3617003.7</v>
      </c>
      <c r="Q222" s="16">
        <v>2057972</v>
      </c>
      <c r="R222" s="13">
        <v>0</v>
      </c>
      <c r="S222" s="16">
        <v>29462</v>
      </c>
      <c r="T222" s="20">
        <v>0</v>
      </c>
      <c r="U222" s="41">
        <f t="shared" si="39"/>
        <v>5711277.04</v>
      </c>
      <c r="V222" s="13">
        <f t="shared" si="40"/>
        <v>6839.34</v>
      </c>
      <c r="W222" s="13">
        <f t="shared" si="41"/>
        <v>0</v>
      </c>
      <c r="X222" s="10">
        <v>0.78400000000000003</v>
      </c>
      <c r="Y222" s="1">
        <v>2</v>
      </c>
      <c r="Z222" s="10">
        <v>1.2500000000000001E-2</v>
      </c>
      <c r="AA222" s="36">
        <f t="shared" si="42"/>
        <v>1.1975150132097251E-3</v>
      </c>
      <c r="AB222" s="13">
        <f t="shared" si="43"/>
        <v>0</v>
      </c>
      <c r="AC222" s="13">
        <f t="shared" si="44"/>
        <v>0</v>
      </c>
      <c r="AD222" s="13">
        <f t="shared" si="45"/>
        <v>0</v>
      </c>
      <c r="AE222" s="13">
        <f t="shared" si="46"/>
        <v>0</v>
      </c>
      <c r="AF222" s="13">
        <f t="shared" si="47"/>
        <v>0</v>
      </c>
      <c r="AG222" s="93">
        <f t="shared" si="36"/>
        <v>0</v>
      </c>
      <c r="AH222" s="94">
        <f t="shared" si="37"/>
        <v>0</v>
      </c>
      <c r="AI222" s="95">
        <f t="shared" si="38"/>
        <v>0</v>
      </c>
    </row>
    <row r="223" spans="1:35" x14ac:dyDescent="0.25">
      <c r="A223">
        <v>50013</v>
      </c>
      <c r="B223" t="s">
        <v>283</v>
      </c>
      <c r="C223" t="s">
        <v>6</v>
      </c>
      <c r="D223" s="30">
        <v>0</v>
      </c>
      <c r="E223" s="13">
        <v>78353.87</v>
      </c>
      <c r="F223" s="13">
        <v>98549.36</v>
      </c>
      <c r="G223" s="13">
        <v>0</v>
      </c>
      <c r="H223" s="13">
        <v>27810.11</v>
      </c>
      <c r="I223" s="31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31">
        <v>0</v>
      </c>
      <c r="P223" s="13">
        <v>11667935.539999999</v>
      </c>
      <c r="Q223" s="16">
        <v>24134501</v>
      </c>
      <c r="R223" s="13">
        <v>0</v>
      </c>
      <c r="S223" s="16">
        <v>209034</v>
      </c>
      <c r="T223" s="20">
        <v>0</v>
      </c>
      <c r="U223" s="41">
        <f t="shared" si="39"/>
        <v>36089824.409999996</v>
      </c>
      <c r="V223" s="13">
        <f t="shared" si="40"/>
        <v>0</v>
      </c>
      <c r="W223" s="13">
        <f t="shared" si="41"/>
        <v>98549.36</v>
      </c>
      <c r="X223" s="10">
        <v>1.1739999999999999</v>
      </c>
      <c r="Y223" s="1">
        <v>4</v>
      </c>
      <c r="Z223" s="10">
        <v>1.7500000000000002E-2</v>
      </c>
      <c r="AA223" s="36">
        <f t="shared" si="42"/>
        <v>0</v>
      </c>
      <c r="AB223" s="13">
        <f t="shared" si="43"/>
        <v>0</v>
      </c>
      <c r="AC223" s="13">
        <f t="shared" si="44"/>
        <v>49274.68</v>
      </c>
      <c r="AD223" s="13">
        <f t="shared" si="45"/>
        <v>78353.87</v>
      </c>
      <c r="AE223" s="13">
        <f t="shared" si="46"/>
        <v>27810.11</v>
      </c>
      <c r="AF223" s="13">
        <f t="shared" si="47"/>
        <v>0</v>
      </c>
      <c r="AG223" s="93">
        <f t="shared" si="36"/>
        <v>77719.329999999987</v>
      </c>
      <c r="AH223" s="94">
        <f t="shared" si="37"/>
        <v>77719.329999999987</v>
      </c>
      <c r="AI223" s="95">
        <f t="shared" si="38"/>
        <v>155438.65999999997</v>
      </c>
    </row>
    <row r="224" spans="1:35" x14ac:dyDescent="0.25">
      <c r="A224">
        <v>50559</v>
      </c>
      <c r="B224" t="s">
        <v>283</v>
      </c>
      <c r="C224" t="s">
        <v>145</v>
      </c>
      <c r="D224" s="30">
        <v>0</v>
      </c>
      <c r="E224" s="13">
        <v>0</v>
      </c>
      <c r="F224" s="13">
        <v>6114.66</v>
      </c>
      <c r="G224" s="13">
        <v>0</v>
      </c>
      <c r="H224" s="13">
        <v>0</v>
      </c>
      <c r="I224" s="31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31">
        <v>0</v>
      </c>
      <c r="P224" s="13">
        <v>5085061.13</v>
      </c>
      <c r="Q224" s="16">
        <v>4712420</v>
      </c>
      <c r="R224" s="13">
        <v>0</v>
      </c>
      <c r="S224" s="16">
        <v>57277</v>
      </c>
      <c r="T224" s="20">
        <v>0</v>
      </c>
      <c r="U224" s="41">
        <f t="shared" si="39"/>
        <v>9854758.129999999</v>
      </c>
      <c r="V224" s="13">
        <f t="shared" si="40"/>
        <v>0</v>
      </c>
      <c r="W224" s="13">
        <f t="shared" si="41"/>
        <v>6114.66</v>
      </c>
      <c r="X224" s="10">
        <v>1.0369999999999999</v>
      </c>
      <c r="Y224" s="1">
        <v>3</v>
      </c>
      <c r="Z224" s="10">
        <v>1.4999999999999999E-2</v>
      </c>
      <c r="AA224" s="36">
        <f t="shared" si="42"/>
        <v>0</v>
      </c>
      <c r="AB224" s="13">
        <f t="shared" si="43"/>
        <v>0</v>
      </c>
      <c r="AC224" s="13">
        <f t="shared" si="44"/>
        <v>3057.33</v>
      </c>
      <c r="AD224" s="13">
        <f t="shared" si="45"/>
        <v>0</v>
      </c>
      <c r="AE224" s="13">
        <f t="shared" si="46"/>
        <v>0</v>
      </c>
      <c r="AF224" s="13">
        <f t="shared" si="47"/>
        <v>0</v>
      </c>
      <c r="AG224" s="93">
        <f t="shared" si="36"/>
        <v>1528.665</v>
      </c>
      <c r="AH224" s="94">
        <f t="shared" si="37"/>
        <v>1528.665</v>
      </c>
      <c r="AI224" s="95">
        <f t="shared" si="38"/>
        <v>3057.33</v>
      </c>
    </row>
    <row r="225" spans="1:35" x14ac:dyDescent="0.25">
      <c r="A225">
        <v>47266</v>
      </c>
      <c r="B225" t="s">
        <v>284</v>
      </c>
      <c r="C225" t="s">
        <v>56</v>
      </c>
      <c r="D225" s="30">
        <v>0</v>
      </c>
      <c r="E225" s="13">
        <v>0</v>
      </c>
      <c r="F225" s="13">
        <v>0</v>
      </c>
      <c r="G225" s="13">
        <v>0</v>
      </c>
      <c r="H225" s="13">
        <v>0</v>
      </c>
      <c r="I225" s="31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31">
        <v>0</v>
      </c>
      <c r="P225" s="13">
        <v>5414564.1799999997</v>
      </c>
      <c r="Q225" s="16">
        <v>4933390</v>
      </c>
      <c r="R225" s="13">
        <v>1831584.06</v>
      </c>
      <c r="S225" s="16">
        <v>70808</v>
      </c>
      <c r="T225" s="20">
        <v>0</v>
      </c>
      <c r="U225" s="41">
        <f t="shared" si="39"/>
        <v>12250346.24</v>
      </c>
      <c r="V225" s="13">
        <f t="shared" si="40"/>
        <v>0</v>
      </c>
      <c r="W225" s="13">
        <f t="shared" si="41"/>
        <v>0</v>
      </c>
      <c r="X225" s="10">
        <v>1.3280000000000001</v>
      </c>
      <c r="Y225" s="1">
        <v>4</v>
      </c>
      <c r="Z225" s="10">
        <v>1.7500000000000002E-2</v>
      </c>
      <c r="AA225" s="36">
        <f t="shared" si="42"/>
        <v>0</v>
      </c>
      <c r="AB225" s="13">
        <f t="shared" si="43"/>
        <v>0</v>
      </c>
      <c r="AC225" s="13">
        <f t="shared" si="44"/>
        <v>0</v>
      </c>
      <c r="AD225" s="13">
        <f t="shared" si="45"/>
        <v>0</v>
      </c>
      <c r="AE225" s="13">
        <f t="shared" si="46"/>
        <v>0</v>
      </c>
      <c r="AF225" s="13">
        <f t="shared" si="47"/>
        <v>0</v>
      </c>
      <c r="AG225" s="93">
        <f t="shared" si="36"/>
        <v>0</v>
      </c>
      <c r="AH225" s="94">
        <f t="shared" si="37"/>
        <v>0</v>
      </c>
      <c r="AI225" s="95">
        <f t="shared" si="38"/>
        <v>0</v>
      </c>
    </row>
    <row r="226" spans="1:35" x14ac:dyDescent="0.25">
      <c r="A226">
        <v>45401</v>
      </c>
      <c r="B226" t="s">
        <v>285</v>
      </c>
      <c r="C226" t="s">
        <v>97</v>
      </c>
      <c r="D226" s="30">
        <v>0</v>
      </c>
      <c r="E226" s="13">
        <v>0</v>
      </c>
      <c r="F226" s="13">
        <v>0</v>
      </c>
      <c r="G226" s="13">
        <v>2164.02</v>
      </c>
      <c r="H226" s="13">
        <v>0</v>
      </c>
      <c r="I226" s="31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31">
        <v>0</v>
      </c>
      <c r="P226" s="13">
        <v>14501459.210000001</v>
      </c>
      <c r="Q226" s="16">
        <v>3621489</v>
      </c>
      <c r="R226" s="13">
        <v>1900253.98</v>
      </c>
      <c r="S226" s="16">
        <v>99890</v>
      </c>
      <c r="T226" s="20">
        <v>0</v>
      </c>
      <c r="U226" s="41">
        <f t="shared" si="39"/>
        <v>20123092.190000001</v>
      </c>
      <c r="V226" s="13">
        <f t="shared" si="40"/>
        <v>0</v>
      </c>
      <c r="W226" s="13">
        <f t="shared" si="41"/>
        <v>2164.02</v>
      </c>
      <c r="X226" s="10">
        <v>0.49399999999999999</v>
      </c>
      <c r="Y226" s="1">
        <v>1</v>
      </c>
      <c r="Z226" s="10">
        <v>0.01</v>
      </c>
      <c r="AA226" s="36">
        <f t="shared" si="42"/>
        <v>0</v>
      </c>
      <c r="AB226" s="13">
        <f t="shared" si="43"/>
        <v>0</v>
      </c>
      <c r="AC226" s="13">
        <f t="shared" si="44"/>
        <v>1082.01</v>
      </c>
      <c r="AD226" s="13">
        <f t="shared" si="45"/>
        <v>0</v>
      </c>
      <c r="AE226" s="13">
        <f t="shared" si="46"/>
        <v>0</v>
      </c>
      <c r="AF226" s="13">
        <f t="shared" si="47"/>
        <v>0</v>
      </c>
      <c r="AG226" s="93">
        <f t="shared" si="36"/>
        <v>541.005</v>
      </c>
      <c r="AH226" s="94">
        <f t="shared" si="37"/>
        <v>541.005</v>
      </c>
      <c r="AI226" s="95">
        <f t="shared" si="38"/>
        <v>1082.01</v>
      </c>
    </row>
    <row r="227" spans="1:35" x14ac:dyDescent="0.25">
      <c r="A227">
        <v>46235</v>
      </c>
      <c r="B227" t="s">
        <v>286</v>
      </c>
      <c r="C227" t="s">
        <v>151</v>
      </c>
      <c r="D227" s="30">
        <v>0</v>
      </c>
      <c r="E227" s="13">
        <v>0</v>
      </c>
      <c r="F227" s="13">
        <v>20699.7</v>
      </c>
      <c r="G227" s="13">
        <v>0</v>
      </c>
      <c r="H227" s="13">
        <v>0</v>
      </c>
      <c r="I227" s="31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31">
        <v>0</v>
      </c>
      <c r="P227" s="13">
        <v>6216785.25</v>
      </c>
      <c r="Q227" s="16">
        <v>8929155</v>
      </c>
      <c r="R227" s="13">
        <v>0</v>
      </c>
      <c r="S227" s="16">
        <v>86966</v>
      </c>
      <c r="T227" s="20">
        <v>0</v>
      </c>
      <c r="U227" s="41">
        <f t="shared" si="39"/>
        <v>15232906.25</v>
      </c>
      <c r="V227" s="13">
        <f t="shared" si="40"/>
        <v>0</v>
      </c>
      <c r="W227" s="13">
        <f t="shared" si="41"/>
        <v>20699.7</v>
      </c>
      <c r="X227" s="10">
        <v>1.0569999999999999</v>
      </c>
      <c r="Y227" s="1">
        <v>3</v>
      </c>
      <c r="Z227" s="10">
        <v>1.4999999999999999E-2</v>
      </c>
      <c r="AA227" s="36">
        <f t="shared" si="42"/>
        <v>0</v>
      </c>
      <c r="AB227" s="13">
        <f t="shared" si="43"/>
        <v>0</v>
      </c>
      <c r="AC227" s="13">
        <f t="shared" si="44"/>
        <v>10349.85</v>
      </c>
      <c r="AD227" s="13">
        <f t="shared" si="45"/>
        <v>0</v>
      </c>
      <c r="AE227" s="13">
        <f t="shared" si="46"/>
        <v>0</v>
      </c>
      <c r="AF227" s="13">
        <f t="shared" si="47"/>
        <v>0</v>
      </c>
      <c r="AG227" s="93">
        <f t="shared" si="36"/>
        <v>5174.9250000000002</v>
      </c>
      <c r="AH227" s="94">
        <f t="shared" si="37"/>
        <v>5174.9250000000002</v>
      </c>
      <c r="AI227" s="95">
        <f t="shared" si="38"/>
        <v>10349.85</v>
      </c>
    </row>
    <row r="228" spans="1:35" x14ac:dyDescent="0.25">
      <c r="A228">
        <v>44099</v>
      </c>
      <c r="B228" t="s">
        <v>287</v>
      </c>
      <c r="C228" t="s">
        <v>20</v>
      </c>
      <c r="D228" s="30">
        <v>554953.76</v>
      </c>
      <c r="E228" s="13">
        <v>0</v>
      </c>
      <c r="F228" s="13">
        <v>55806.12</v>
      </c>
      <c r="G228" s="13">
        <v>0</v>
      </c>
      <c r="H228" s="13">
        <v>0</v>
      </c>
      <c r="I228" s="31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31">
        <v>0</v>
      </c>
      <c r="P228" s="13">
        <v>13031935.58</v>
      </c>
      <c r="Q228" s="16">
        <v>11513085</v>
      </c>
      <c r="R228" s="13">
        <v>2065215.99</v>
      </c>
      <c r="S228" s="16">
        <v>134104</v>
      </c>
      <c r="T228" s="20">
        <v>0</v>
      </c>
      <c r="U228" s="41">
        <f t="shared" si="39"/>
        <v>27299294.329999998</v>
      </c>
      <c r="V228" s="13">
        <f t="shared" si="40"/>
        <v>554953.76</v>
      </c>
      <c r="W228" s="13">
        <f t="shared" si="41"/>
        <v>55806.12</v>
      </c>
      <c r="X228" s="10">
        <v>0.95599999999999996</v>
      </c>
      <c r="Y228" s="1">
        <v>3</v>
      </c>
      <c r="Z228" s="10">
        <v>1.4999999999999999E-2</v>
      </c>
      <c r="AA228" s="36">
        <f t="shared" si="42"/>
        <v>2.0328502022491656E-2</v>
      </c>
      <c r="AB228" s="13">
        <f t="shared" si="43"/>
        <v>145464.34505000006</v>
      </c>
      <c r="AC228" s="13">
        <f t="shared" si="44"/>
        <v>27903.06</v>
      </c>
      <c r="AD228" s="13">
        <f t="shared" si="45"/>
        <v>0</v>
      </c>
      <c r="AE228" s="13">
        <f t="shared" si="46"/>
        <v>0</v>
      </c>
      <c r="AF228" s="13">
        <f t="shared" si="47"/>
        <v>0</v>
      </c>
      <c r="AG228" s="93">
        <f t="shared" si="36"/>
        <v>86683.70252500003</v>
      </c>
      <c r="AH228" s="94">
        <f t="shared" si="37"/>
        <v>86683.70252500003</v>
      </c>
      <c r="AI228" s="95">
        <f t="shared" si="38"/>
        <v>173367.40505000006</v>
      </c>
    </row>
    <row r="229" spans="1:35" x14ac:dyDescent="0.25">
      <c r="A229">
        <v>46979</v>
      </c>
      <c r="B229" t="s">
        <v>288</v>
      </c>
      <c r="C229" t="s">
        <v>76</v>
      </c>
      <c r="D229" s="30">
        <v>755858.58</v>
      </c>
      <c r="E229" s="13">
        <v>257703.53</v>
      </c>
      <c r="F229" s="13">
        <v>71935.86</v>
      </c>
      <c r="G229" s="13">
        <v>0</v>
      </c>
      <c r="H229" s="13">
        <v>0.01</v>
      </c>
      <c r="I229" s="31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31">
        <v>0</v>
      </c>
      <c r="P229" s="13">
        <v>33706840.420000002</v>
      </c>
      <c r="Q229" s="16">
        <v>34054732</v>
      </c>
      <c r="R229" s="13">
        <v>0</v>
      </c>
      <c r="S229" s="16">
        <v>287819</v>
      </c>
      <c r="T229" s="20">
        <v>0</v>
      </c>
      <c r="U229" s="41">
        <f t="shared" si="39"/>
        <v>69062953.530000001</v>
      </c>
      <c r="V229" s="13">
        <f t="shared" si="40"/>
        <v>755858.58</v>
      </c>
      <c r="W229" s="13">
        <f t="shared" si="41"/>
        <v>71935.86</v>
      </c>
      <c r="X229" s="10">
        <v>0.72599999999999998</v>
      </c>
      <c r="Y229" s="1">
        <v>2</v>
      </c>
      <c r="Z229" s="10">
        <v>1.2500000000000001E-2</v>
      </c>
      <c r="AA229" s="36">
        <f t="shared" si="42"/>
        <v>1.0944486752534633E-2</v>
      </c>
      <c r="AB229" s="13">
        <f t="shared" si="43"/>
        <v>0</v>
      </c>
      <c r="AC229" s="13">
        <f t="shared" si="44"/>
        <v>35967.93</v>
      </c>
      <c r="AD229" s="13">
        <f t="shared" si="45"/>
        <v>257703.53</v>
      </c>
      <c r="AE229" s="13">
        <f t="shared" si="46"/>
        <v>0.01</v>
      </c>
      <c r="AF229" s="13">
        <f t="shared" si="47"/>
        <v>0</v>
      </c>
      <c r="AG229" s="93">
        <f t="shared" ref="AG229:AG292" si="48">(AB229+AC229+AD229+AE229+AF229)/2</f>
        <v>146835.73500000002</v>
      </c>
      <c r="AH229" s="94">
        <f t="shared" ref="AH229:AH292" si="49">(AB229+AC229+AD229+AE229+AF229)/2</f>
        <v>146835.73500000002</v>
      </c>
      <c r="AI229" s="95">
        <f t="shared" ref="AI229:AI292" si="50">AG229+AH229</f>
        <v>293671.47000000003</v>
      </c>
    </row>
    <row r="230" spans="1:35" x14ac:dyDescent="0.25">
      <c r="A230">
        <v>44107</v>
      </c>
      <c r="B230" t="s">
        <v>289</v>
      </c>
      <c r="C230" t="s">
        <v>221</v>
      </c>
      <c r="D230" s="30">
        <v>0</v>
      </c>
      <c r="E230" s="13">
        <v>0</v>
      </c>
      <c r="F230" s="13">
        <v>97374.5</v>
      </c>
      <c r="G230" s="13">
        <v>0</v>
      </c>
      <c r="H230" s="13">
        <v>0</v>
      </c>
      <c r="I230" s="31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31">
        <v>0</v>
      </c>
      <c r="P230" s="13">
        <v>62636800.049999997</v>
      </c>
      <c r="Q230" s="16">
        <v>19791074</v>
      </c>
      <c r="R230" s="13">
        <v>0</v>
      </c>
      <c r="S230" s="16">
        <v>496566</v>
      </c>
      <c r="T230" s="20">
        <v>0</v>
      </c>
      <c r="U230" s="41">
        <f t="shared" si="39"/>
        <v>82924440.049999997</v>
      </c>
      <c r="V230" s="13">
        <f t="shared" si="40"/>
        <v>0</v>
      </c>
      <c r="W230" s="13">
        <f t="shared" si="41"/>
        <v>97374.5</v>
      </c>
      <c r="X230" s="10">
        <v>0.43</v>
      </c>
      <c r="Y230" s="1">
        <v>1</v>
      </c>
      <c r="Z230" s="10">
        <v>0.01</v>
      </c>
      <c r="AA230" s="36">
        <f t="shared" si="42"/>
        <v>0</v>
      </c>
      <c r="AB230" s="13">
        <f t="shared" si="43"/>
        <v>0</v>
      </c>
      <c r="AC230" s="13">
        <f t="shared" si="44"/>
        <v>48687.25</v>
      </c>
      <c r="AD230" s="13">
        <f t="shared" si="45"/>
        <v>0</v>
      </c>
      <c r="AE230" s="13">
        <f t="shared" si="46"/>
        <v>0</v>
      </c>
      <c r="AF230" s="13">
        <f t="shared" si="47"/>
        <v>0</v>
      </c>
      <c r="AG230" s="93">
        <f t="shared" si="48"/>
        <v>24343.625</v>
      </c>
      <c r="AH230" s="94">
        <f t="shared" si="49"/>
        <v>24343.625</v>
      </c>
      <c r="AI230" s="95">
        <f t="shared" si="50"/>
        <v>48687.25</v>
      </c>
    </row>
    <row r="231" spans="1:35" x14ac:dyDescent="0.25">
      <c r="A231">
        <v>46953</v>
      </c>
      <c r="B231" t="s">
        <v>290</v>
      </c>
      <c r="C231" t="s">
        <v>76</v>
      </c>
      <c r="D231" s="30">
        <v>529096.46</v>
      </c>
      <c r="E231" s="13">
        <v>0</v>
      </c>
      <c r="F231" s="13">
        <v>50621.5</v>
      </c>
      <c r="G231" s="13">
        <v>0</v>
      </c>
      <c r="H231" s="13">
        <v>156612.9</v>
      </c>
      <c r="I231" s="31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31">
        <v>0</v>
      </c>
      <c r="P231" s="13">
        <v>19402132.210000001</v>
      </c>
      <c r="Q231" s="16">
        <v>5185732</v>
      </c>
      <c r="R231" s="13">
        <v>0</v>
      </c>
      <c r="S231" s="16">
        <v>155326</v>
      </c>
      <c r="T231" s="20">
        <v>0</v>
      </c>
      <c r="U231" s="41">
        <f t="shared" si="39"/>
        <v>25272286.670000002</v>
      </c>
      <c r="V231" s="13">
        <f t="shared" si="40"/>
        <v>529096.46</v>
      </c>
      <c r="W231" s="13">
        <f t="shared" si="41"/>
        <v>50621.5</v>
      </c>
      <c r="X231" s="10">
        <v>0.4</v>
      </c>
      <c r="Y231" s="1">
        <v>1</v>
      </c>
      <c r="Z231" s="10">
        <v>0.01</v>
      </c>
      <c r="AA231" s="36">
        <f t="shared" si="42"/>
        <v>2.0935836432564491E-2</v>
      </c>
      <c r="AB231" s="13">
        <f t="shared" si="43"/>
        <v>276373.59329999995</v>
      </c>
      <c r="AC231" s="13">
        <f t="shared" si="44"/>
        <v>25310.75</v>
      </c>
      <c r="AD231" s="13">
        <f t="shared" si="45"/>
        <v>0</v>
      </c>
      <c r="AE231" s="13">
        <f t="shared" si="46"/>
        <v>156612.9</v>
      </c>
      <c r="AF231" s="13">
        <f t="shared" si="47"/>
        <v>0</v>
      </c>
      <c r="AG231" s="93">
        <f t="shared" si="48"/>
        <v>229148.62164999999</v>
      </c>
      <c r="AH231" s="94">
        <f t="shared" si="49"/>
        <v>229148.62164999999</v>
      </c>
      <c r="AI231" s="95">
        <f t="shared" si="50"/>
        <v>458297.24329999997</v>
      </c>
    </row>
    <row r="232" spans="1:35" x14ac:dyDescent="0.25">
      <c r="A232">
        <v>47498</v>
      </c>
      <c r="B232" t="s">
        <v>291</v>
      </c>
      <c r="C232" t="s">
        <v>2</v>
      </c>
      <c r="D232" s="30">
        <v>0</v>
      </c>
      <c r="E232" s="13">
        <v>0</v>
      </c>
      <c r="F232" s="13">
        <v>3100.66</v>
      </c>
      <c r="G232" s="13">
        <v>0</v>
      </c>
      <c r="H232" s="13">
        <v>0</v>
      </c>
      <c r="I232" s="31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31">
        <v>0</v>
      </c>
      <c r="P232" s="13">
        <v>2309611.67</v>
      </c>
      <c r="Q232" s="16">
        <v>1965355</v>
      </c>
      <c r="R232" s="13">
        <v>918225.99</v>
      </c>
      <c r="S232" s="16">
        <v>22420</v>
      </c>
      <c r="T232" s="20">
        <v>0</v>
      </c>
      <c r="U232" s="41">
        <f t="shared" si="39"/>
        <v>5215612.66</v>
      </c>
      <c r="V232" s="13">
        <f t="shared" si="40"/>
        <v>0</v>
      </c>
      <c r="W232" s="13">
        <f t="shared" si="41"/>
        <v>3100.66</v>
      </c>
      <c r="X232" s="10">
        <v>1.4950000000000001</v>
      </c>
      <c r="Y232" s="1">
        <v>5</v>
      </c>
      <c r="Z232" s="10">
        <v>0.02</v>
      </c>
      <c r="AA232" s="36">
        <f t="shared" si="42"/>
        <v>0</v>
      </c>
      <c r="AB232" s="13">
        <f t="shared" si="43"/>
        <v>0</v>
      </c>
      <c r="AC232" s="13">
        <f t="shared" si="44"/>
        <v>1550.33</v>
      </c>
      <c r="AD232" s="13">
        <f t="shared" si="45"/>
        <v>0</v>
      </c>
      <c r="AE232" s="13">
        <f t="shared" si="46"/>
        <v>0</v>
      </c>
      <c r="AF232" s="13">
        <f t="shared" si="47"/>
        <v>0</v>
      </c>
      <c r="AG232" s="93">
        <f t="shared" si="48"/>
        <v>775.16499999999996</v>
      </c>
      <c r="AH232" s="94">
        <f t="shared" si="49"/>
        <v>775.16499999999996</v>
      </c>
      <c r="AI232" s="95">
        <f t="shared" si="50"/>
        <v>1550.33</v>
      </c>
    </row>
    <row r="233" spans="1:35" x14ac:dyDescent="0.25">
      <c r="A233">
        <v>49791</v>
      </c>
      <c r="B233" t="s">
        <v>292</v>
      </c>
      <c r="C233" t="s">
        <v>18</v>
      </c>
      <c r="D233" s="30">
        <v>0</v>
      </c>
      <c r="E233" s="13">
        <v>0</v>
      </c>
      <c r="F233" s="13">
        <v>0</v>
      </c>
      <c r="G233" s="13">
        <v>0</v>
      </c>
      <c r="H233" s="13">
        <v>0</v>
      </c>
      <c r="I233" s="31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31">
        <v>0</v>
      </c>
      <c r="P233" s="13">
        <v>4553437.59</v>
      </c>
      <c r="Q233" s="16">
        <v>2452559</v>
      </c>
      <c r="R233" s="13">
        <v>244273.84</v>
      </c>
      <c r="S233" s="16">
        <v>45993</v>
      </c>
      <c r="T233" s="20">
        <v>0</v>
      </c>
      <c r="U233" s="41">
        <f t="shared" si="39"/>
        <v>7296263.4299999997</v>
      </c>
      <c r="V233" s="13">
        <f t="shared" si="40"/>
        <v>0</v>
      </c>
      <c r="W233" s="13">
        <f t="shared" si="41"/>
        <v>0</v>
      </c>
      <c r="X233" s="10">
        <v>0.97499999999999998</v>
      </c>
      <c r="Y233" s="1">
        <v>3</v>
      </c>
      <c r="Z233" s="10">
        <v>1.4999999999999999E-2</v>
      </c>
      <c r="AA233" s="36">
        <f t="shared" si="42"/>
        <v>0</v>
      </c>
      <c r="AB233" s="13">
        <f t="shared" si="43"/>
        <v>0</v>
      </c>
      <c r="AC233" s="13">
        <f t="shared" si="44"/>
        <v>0</v>
      </c>
      <c r="AD233" s="13">
        <f t="shared" si="45"/>
        <v>0</v>
      </c>
      <c r="AE233" s="13">
        <f t="shared" si="46"/>
        <v>0</v>
      </c>
      <c r="AF233" s="13">
        <f t="shared" si="47"/>
        <v>0</v>
      </c>
      <c r="AG233" s="93">
        <f t="shared" si="48"/>
        <v>0</v>
      </c>
      <c r="AH233" s="94">
        <f t="shared" si="49"/>
        <v>0</v>
      </c>
      <c r="AI233" s="95">
        <f t="shared" si="50"/>
        <v>0</v>
      </c>
    </row>
    <row r="234" spans="1:35" x14ac:dyDescent="0.25">
      <c r="A234">
        <v>45245</v>
      </c>
      <c r="B234" t="s">
        <v>293</v>
      </c>
      <c r="C234" t="s">
        <v>176</v>
      </c>
      <c r="D234" s="30">
        <v>0</v>
      </c>
      <c r="E234" s="13">
        <v>0</v>
      </c>
      <c r="F234" s="13">
        <v>25048.92</v>
      </c>
      <c r="G234" s="13">
        <v>0</v>
      </c>
      <c r="H234" s="13">
        <v>0</v>
      </c>
      <c r="I234" s="31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31">
        <v>0</v>
      </c>
      <c r="P234" s="13">
        <v>10016130.83</v>
      </c>
      <c r="Q234" s="16">
        <v>8077452</v>
      </c>
      <c r="R234" s="13">
        <v>0</v>
      </c>
      <c r="S234" s="16">
        <v>84527</v>
      </c>
      <c r="T234" s="20">
        <v>0</v>
      </c>
      <c r="U234" s="41">
        <f t="shared" si="39"/>
        <v>18178109.829999998</v>
      </c>
      <c r="V234" s="13">
        <f t="shared" si="40"/>
        <v>0</v>
      </c>
      <c r="W234" s="13">
        <f t="shared" si="41"/>
        <v>25048.92</v>
      </c>
      <c r="X234" s="10">
        <v>1.1819999999999999</v>
      </c>
      <c r="Y234" s="1">
        <v>4</v>
      </c>
      <c r="Z234" s="10">
        <v>1.7500000000000002E-2</v>
      </c>
      <c r="AA234" s="36">
        <f t="shared" si="42"/>
        <v>0</v>
      </c>
      <c r="AB234" s="13">
        <f t="shared" si="43"/>
        <v>0</v>
      </c>
      <c r="AC234" s="13">
        <f t="shared" si="44"/>
        <v>12524.46</v>
      </c>
      <c r="AD234" s="13">
        <f t="shared" si="45"/>
        <v>0</v>
      </c>
      <c r="AE234" s="13">
        <f t="shared" si="46"/>
        <v>0</v>
      </c>
      <c r="AF234" s="13">
        <f t="shared" si="47"/>
        <v>0</v>
      </c>
      <c r="AG234" s="93">
        <f t="shared" si="48"/>
        <v>6262.23</v>
      </c>
      <c r="AH234" s="94">
        <f t="shared" si="49"/>
        <v>6262.23</v>
      </c>
      <c r="AI234" s="95">
        <f t="shared" si="50"/>
        <v>12524.46</v>
      </c>
    </row>
    <row r="235" spans="1:35" x14ac:dyDescent="0.25">
      <c r="A235">
        <v>44115</v>
      </c>
      <c r="B235" t="s">
        <v>294</v>
      </c>
      <c r="C235" t="s">
        <v>282</v>
      </c>
      <c r="D235" s="30">
        <v>486793.12</v>
      </c>
      <c r="E235" s="13">
        <v>128549.85</v>
      </c>
      <c r="F235" s="13">
        <v>19853.14</v>
      </c>
      <c r="G235" s="13">
        <v>0</v>
      </c>
      <c r="H235" s="13">
        <v>103299</v>
      </c>
      <c r="I235" s="31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31">
        <v>0</v>
      </c>
      <c r="P235" s="13">
        <v>5144959.6399999997</v>
      </c>
      <c r="Q235" s="16">
        <v>10032737</v>
      </c>
      <c r="R235" s="13">
        <v>0</v>
      </c>
      <c r="S235" s="16">
        <v>86950</v>
      </c>
      <c r="T235" s="20">
        <v>0</v>
      </c>
      <c r="U235" s="41">
        <f t="shared" si="39"/>
        <v>15879989.609999999</v>
      </c>
      <c r="V235" s="13">
        <f t="shared" si="40"/>
        <v>486793.12</v>
      </c>
      <c r="W235" s="13">
        <f t="shared" si="41"/>
        <v>19853.14</v>
      </c>
      <c r="X235" s="10">
        <v>1.0049999999999999</v>
      </c>
      <c r="Y235" s="1">
        <v>3</v>
      </c>
      <c r="Z235" s="10">
        <v>1.4999999999999999E-2</v>
      </c>
      <c r="AA235" s="36">
        <f t="shared" si="42"/>
        <v>3.0654498646110889E-2</v>
      </c>
      <c r="AB235" s="13">
        <f t="shared" si="43"/>
        <v>248593.27585000001</v>
      </c>
      <c r="AC235" s="13">
        <f t="shared" si="44"/>
        <v>9926.57</v>
      </c>
      <c r="AD235" s="13">
        <f t="shared" si="45"/>
        <v>128549.85</v>
      </c>
      <c r="AE235" s="13">
        <f t="shared" si="46"/>
        <v>103299</v>
      </c>
      <c r="AF235" s="13">
        <f t="shared" si="47"/>
        <v>0</v>
      </c>
      <c r="AG235" s="93">
        <f t="shared" si="48"/>
        <v>245184.34792500001</v>
      </c>
      <c r="AH235" s="94">
        <f t="shared" si="49"/>
        <v>245184.34792500001</v>
      </c>
      <c r="AI235" s="95">
        <f t="shared" si="50"/>
        <v>490368.69585000002</v>
      </c>
    </row>
    <row r="236" spans="1:35" x14ac:dyDescent="0.25">
      <c r="A236">
        <v>45419</v>
      </c>
      <c r="B236" t="s">
        <v>295</v>
      </c>
      <c r="C236" t="s">
        <v>43</v>
      </c>
      <c r="D236" s="30">
        <v>0</v>
      </c>
      <c r="E236" s="13">
        <v>0</v>
      </c>
      <c r="F236" s="13">
        <v>13962.74</v>
      </c>
      <c r="G236" s="13">
        <v>0</v>
      </c>
      <c r="H236" s="13">
        <v>0</v>
      </c>
      <c r="I236" s="31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31">
        <v>0</v>
      </c>
      <c r="P236" s="13">
        <v>5025498.54</v>
      </c>
      <c r="Q236" s="16">
        <v>2069241</v>
      </c>
      <c r="R236" s="13">
        <v>1492456.82</v>
      </c>
      <c r="S236" s="16">
        <v>47831</v>
      </c>
      <c r="T236" s="20">
        <v>0</v>
      </c>
      <c r="U236" s="41">
        <f t="shared" si="39"/>
        <v>8635027.3599999994</v>
      </c>
      <c r="V236" s="13">
        <f t="shared" si="40"/>
        <v>0</v>
      </c>
      <c r="W236" s="13">
        <f t="shared" si="41"/>
        <v>13962.74</v>
      </c>
      <c r="X236" s="10">
        <v>0.71799999999999997</v>
      </c>
      <c r="Y236" s="1">
        <v>2</v>
      </c>
      <c r="Z236" s="10">
        <v>1.2500000000000001E-2</v>
      </c>
      <c r="AA236" s="36">
        <f t="shared" si="42"/>
        <v>0</v>
      </c>
      <c r="AB236" s="13">
        <f t="shared" si="43"/>
        <v>0</v>
      </c>
      <c r="AC236" s="13">
        <f t="shared" si="44"/>
        <v>6981.37</v>
      </c>
      <c r="AD236" s="13">
        <f t="shared" si="45"/>
        <v>0</v>
      </c>
      <c r="AE236" s="13">
        <f t="shared" si="46"/>
        <v>0</v>
      </c>
      <c r="AF236" s="13">
        <f t="shared" si="47"/>
        <v>0</v>
      </c>
      <c r="AG236" s="93">
        <f t="shared" si="48"/>
        <v>3490.6849999999999</v>
      </c>
      <c r="AH236" s="94">
        <f t="shared" si="49"/>
        <v>3490.6849999999999</v>
      </c>
      <c r="AI236" s="95">
        <f t="shared" si="50"/>
        <v>6981.37</v>
      </c>
    </row>
    <row r="237" spans="1:35" x14ac:dyDescent="0.25">
      <c r="A237">
        <v>48496</v>
      </c>
      <c r="B237" t="s">
        <v>296</v>
      </c>
      <c r="C237" t="s">
        <v>80</v>
      </c>
      <c r="D237" s="30">
        <v>301989.18</v>
      </c>
      <c r="E237" s="13">
        <v>0</v>
      </c>
      <c r="F237" s="13">
        <v>0</v>
      </c>
      <c r="G237" s="13">
        <v>0</v>
      </c>
      <c r="H237" s="13">
        <v>0</v>
      </c>
      <c r="I237" s="31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31">
        <v>0</v>
      </c>
      <c r="P237" s="13">
        <v>4750479.09</v>
      </c>
      <c r="Q237" s="16">
        <v>23790662</v>
      </c>
      <c r="R237" s="13">
        <v>0</v>
      </c>
      <c r="S237" s="16">
        <v>161906</v>
      </c>
      <c r="T237" s="20">
        <v>0</v>
      </c>
      <c r="U237" s="41">
        <f t="shared" si="39"/>
        <v>29005036.27</v>
      </c>
      <c r="V237" s="13">
        <f t="shared" si="40"/>
        <v>301989.18</v>
      </c>
      <c r="W237" s="13">
        <f t="shared" si="41"/>
        <v>0</v>
      </c>
      <c r="X237" s="10">
        <v>1.677</v>
      </c>
      <c r="Y237" s="1">
        <v>5</v>
      </c>
      <c r="Z237" s="10">
        <v>0.02</v>
      </c>
      <c r="AA237" s="36">
        <f t="shared" si="42"/>
        <v>1.0411611872809425E-2</v>
      </c>
      <c r="AB237" s="13">
        <f t="shared" si="43"/>
        <v>0</v>
      </c>
      <c r="AC237" s="13">
        <f t="shared" si="44"/>
        <v>0</v>
      </c>
      <c r="AD237" s="13">
        <f t="shared" si="45"/>
        <v>0</v>
      </c>
      <c r="AE237" s="13">
        <f t="shared" si="46"/>
        <v>0</v>
      </c>
      <c r="AF237" s="13">
        <f t="shared" si="47"/>
        <v>0</v>
      </c>
      <c r="AG237" s="93">
        <f t="shared" si="48"/>
        <v>0</v>
      </c>
      <c r="AH237" s="94">
        <f t="shared" si="49"/>
        <v>0</v>
      </c>
      <c r="AI237" s="95">
        <f t="shared" si="50"/>
        <v>0</v>
      </c>
    </row>
    <row r="238" spans="1:35" x14ac:dyDescent="0.25">
      <c r="A238">
        <v>48801</v>
      </c>
      <c r="B238" t="s">
        <v>296</v>
      </c>
      <c r="C238" t="s">
        <v>125</v>
      </c>
      <c r="D238" s="30">
        <v>0</v>
      </c>
      <c r="E238" s="13">
        <v>0</v>
      </c>
      <c r="F238" s="13">
        <v>0</v>
      </c>
      <c r="G238" s="13">
        <v>0</v>
      </c>
      <c r="H238" s="13">
        <v>0</v>
      </c>
      <c r="I238" s="31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31">
        <v>0</v>
      </c>
      <c r="P238" s="13">
        <v>9352999.8399999999</v>
      </c>
      <c r="Q238" s="16">
        <v>4333893</v>
      </c>
      <c r="R238" s="13">
        <v>1057382.76</v>
      </c>
      <c r="S238" s="16">
        <v>91512</v>
      </c>
      <c r="T238" s="20">
        <v>0</v>
      </c>
      <c r="U238" s="41">
        <f t="shared" si="39"/>
        <v>14835787.6</v>
      </c>
      <c r="V238" s="13">
        <f t="shared" si="40"/>
        <v>0</v>
      </c>
      <c r="W238" s="13">
        <f t="shared" si="41"/>
        <v>0</v>
      </c>
      <c r="X238" s="10">
        <v>0.90800000000000003</v>
      </c>
      <c r="Y238" s="1">
        <v>2</v>
      </c>
      <c r="Z238" s="10">
        <v>1.2500000000000001E-2</v>
      </c>
      <c r="AA238" s="36">
        <f t="shared" si="42"/>
        <v>0</v>
      </c>
      <c r="AB238" s="13">
        <f t="shared" si="43"/>
        <v>0</v>
      </c>
      <c r="AC238" s="13">
        <f t="shared" si="44"/>
        <v>0</v>
      </c>
      <c r="AD238" s="13">
        <f t="shared" si="45"/>
        <v>0</v>
      </c>
      <c r="AE238" s="13">
        <f t="shared" si="46"/>
        <v>0</v>
      </c>
      <c r="AF238" s="13">
        <f t="shared" si="47"/>
        <v>0</v>
      </c>
      <c r="AG238" s="93">
        <f t="shared" si="48"/>
        <v>0</v>
      </c>
      <c r="AH238" s="94">
        <f t="shared" si="49"/>
        <v>0</v>
      </c>
      <c r="AI238" s="95">
        <f t="shared" si="50"/>
        <v>0</v>
      </c>
    </row>
    <row r="239" spans="1:35" x14ac:dyDescent="0.25">
      <c r="A239">
        <v>47019</v>
      </c>
      <c r="B239" t="s">
        <v>297</v>
      </c>
      <c r="C239" t="s">
        <v>76</v>
      </c>
      <c r="D239" s="30">
        <v>6000956.1399999997</v>
      </c>
      <c r="E239" s="13">
        <v>0</v>
      </c>
      <c r="F239" s="13">
        <v>0</v>
      </c>
      <c r="G239" s="13">
        <v>0</v>
      </c>
      <c r="H239" s="13">
        <v>186997.2</v>
      </c>
      <c r="I239" s="31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31">
        <v>0</v>
      </c>
      <c r="P239" s="13">
        <v>40685525.560000002</v>
      </c>
      <c r="Q239" s="16">
        <v>121439065</v>
      </c>
      <c r="R239" s="13">
        <v>0</v>
      </c>
      <c r="S239" s="16">
        <v>790752</v>
      </c>
      <c r="T239" s="20">
        <v>0</v>
      </c>
      <c r="U239" s="41">
        <f t="shared" si="39"/>
        <v>168916298.69999999</v>
      </c>
      <c r="V239" s="13">
        <f t="shared" si="40"/>
        <v>6000956.1399999997</v>
      </c>
      <c r="W239" s="13">
        <f t="shared" si="41"/>
        <v>0</v>
      </c>
      <c r="X239" s="10">
        <v>1.1459999999999999</v>
      </c>
      <c r="Y239" s="1">
        <v>4</v>
      </c>
      <c r="Z239" s="10">
        <v>1.7500000000000002E-2</v>
      </c>
      <c r="AA239" s="36">
        <f t="shared" si="42"/>
        <v>3.5526211420591591E-2</v>
      </c>
      <c r="AB239" s="13">
        <f t="shared" si="43"/>
        <v>3044920.9127499997</v>
      </c>
      <c r="AC239" s="13">
        <f t="shared" si="44"/>
        <v>0</v>
      </c>
      <c r="AD239" s="13">
        <f t="shared" si="45"/>
        <v>0</v>
      </c>
      <c r="AE239" s="13">
        <f t="shared" si="46"/>
        <v>186997.2</v>
      </c>
      <c r="AF239" s="13">
        <f t="shared" si="47"/>
        <v>0</v>
      </c>
      <c r="AG239" s="93">
        <f t="shared" si="48"/>
        <v>1615959.0563749999</v>
      </c>
      <c r="AH239" s="94">
        <f t="shared" si="49"/>
        <v>1615959.0563749999</v>
      </c>
      <c r="AI239" s="95">
        <f t="shared" si="50"/>
        <v>3231918.1127499999</v>
      </c>
    </row>
    <row r="240" spans="1:35" x14ac:dyDescent="0.25">
      <c r="A240">
        <v>44123</v>
      </c>
      <c r="B240" t="s">
        <v>298</v>
      </c>
      <c r="C240" t="s">
        <v>97</v>
      </c>
      <c r="D240" s="30">
        <v>0</v>
      </c>
      <c r="E240" s="13">
        <v>0</v>
      </c>
      <c r="F240" s="13">
        <v>0</v>
      </c>
      <c r="G240" s="13">
        <v>6765.86</v>
      </c>
      <c r="H240" s="13">
        <v>0</v>
      </c>
      <c r="I240" s="31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31">
        <v>0</v>
      </c>
      <c r="P240" s="13">
        <v>14505015.310000001</v>
      </c>
      <c r="Q240" s="16">
        <v>6065278</v>
      </c>
      <c r="R240" s="13">
        <v>2468458.7400000002</v>
      </c>
      <c r="S240" s="16">
        <v>128535</v>
      </c>
      <c r="T240" s="20">
        <v>0</v>
      </c>
      <c r="U240" s="41">
        <f t="shared" si="39"/>
        <v>23167287.050000004</v>
      </c>
      <c r="V240" s="13">
        <f t="shared" si="40"/>
        <v>0</v>
      </c>
      <c r="W240" s="13">
        <f t="shared" si="41"/>
        <v>6765.86</v>
      </c>
      <c r="X240" s="10">
        <v>0.63</v>
      </c>
      <c r="Y240" s="1">
        <v>1</v>
      </c>
      <c r="Z240" s="10">
        <v>0.01</v>
      </c>
      <c r="AA240" s="36">
        <f t="shared" si="42"/>
        <v>0</v>
      </c>
      <c r="AB240" s="13">
        <f t="shared" si="43"/>
        <v>0</v>
      </c>
      <c r="AC240" s="13">
        <f t="shared" si="44"/>
        <v>3382.93</v>
      </c>
      <c r="AD240" s="13">
        <f t="shared" si="45"/>
        <v>0</v>
      </c>
      <c r="AE240" s="13">
        <f t="shared" si="46"/>
        <v>0</v>
      </c>
      <c r="AF240" s="13">
        <f t="shared" si="47"/>
        <v>0</v>
      </c>
      <c r="AG240" s="93">
        <f t="shared" si="48"/>
        <v>1691.4649999999999</v>
      </c>
      <c r="AH240" s="94">
        <f t="shared" si="49"/>
        <v>1691.4649999999999</v>
      </c>
      <c r="AI240" s="95">
        <f t="shared" si="50"/>
        <v>3382.93</v>
      </c>
    </row>
    <row r="241" spans="1:35" x14ac:dyDescent="0.25">
      <c r="A241">
        <v>45823</v>
      </c>
      <c r="B241" t="s">
        <v>299</v>
      </c>
      <c r="C241" t="s">
        <v>32</v>
      </c>
      <c r="D241" s="30">
        <v>0</v>
      </c>
      <c r="E241" s="13">
        <v>0</v>
      </c>
      <c r="F241" s="13">
        <v>7783.84</v>
      </c>
      <c r="G241" s="13">
        <v>0</v>
      </c>
      <c r="H241" s="13">
        <v>0</v>
      </c>
      <c r="I241" s="31">
        <v>0</v>
      </c>
      <c r="J241" s="13">
        <v>0</v>
      </c>
      <c r="K241" s="13">
        <v>0</v>
      </c>
      <c r="L241" s="13">
        <v>2690.26</v>
      </c>
      <c r="M241" s="13">
        <v>0</v>
      </c>
      <c r="N241" s="13">
        <v>0</v>
      </c>
      <c r="O241" s="31">
        <v>0</v>
      </c>
      <c r="P241" s="13">
        <v>3682994.39</v>
      </c>
      <c r="Q241" s="16">
        <v>4783771</v>
      </c>
      <c r="R241" s="13">
        <v>1017380.71</v>
      </c>
      <c r="S241" s="16">
        <v>46029</v>
      </c>
      <c r="T241" s="20">
        <v>0</v>
      </c>
      <c r="U241" s="41">
        <f t="shared" si="39"/>
        <v>9530175.1000000015</v>
      </c>
      <c r="V241" s="13">
        <f t="shared" si="40"/>
        <v>0</v>
      </c>
      <c r="W241" s="13">
        <f t="shared" si="41"/>
        <v>10474.1</v>
      </c>
      <c r="X241" s="10">
        <v>1.2969999999999999</v>
      </c>
      <c r="Y241" s="1">
        <v>4</v>
      </c>
      <c r="Z241" s="10">
        <v>1.7500000000000002E-2</v>
      </c>
      <c r="AA241" s="36">
        <f t="shared" si="42"/>
        <v>0</v>
      </c>
      <c r="AB241" s="13">
        <f t="shared" si="43"/>
        <v>0</v>
      </c>
      <c r="AC241" s="13">
        <f t="shared" si="44"/>
        <v>5237.05</v>
      </c>
      <c r="AD241" s="13">
        <f t="shared" si="45"/>
        <v>0</v>
      </c>
      <c r="AE241" s="13">
        <f t="shared" si="46"/>
        <v>0</v>
      </c>
      <c r="AF241" s="13">
        <f t="shared" si="47"/>
        <v>0</v>
      </c>
      <c r="AG241" s="93">
        <f t="shared" si="48"/>
        <v>2618.5250000000001</v>
      </c>
      <c r="AH241" s="94">
        <f t="shared" si="49"/>
        <v>2618.5250000000001</v>
      </c>
      <c r="AI241" s="95">
        <f t="shared" si="50"/>
        <v>5237.05</v>
      </c>
    </row>
    <row r="242" spans="1:35" x14ac:dyDescent="0.25">
      <c r="A242">
        <v>47571</v>
      </c>
      <c r="B242" t="s">
        <v>300</v>
      </c>
      <c r="C242" t="s">
        <v>301</v>
      </c>
      <c r="D242" s="30">
        <v>0</v>
      </c>
      <c r="E242" s="13">
        <v>2003.15</v>
      </c>
      <c r="F242" s="13">
        <v>2019.77</v>
      </c>
      <c r="G242" s="13">
        <v>504.95</v>
      </c>
      <c r="H242" s="13">
        <v>7227.02</v>
      </c>
      <c r="I242" s="31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31">
        <v>0</v>
      </c>
      <c r="P242" s="13">
        <v>2578751.15</v>
      </c>
      <c r="Q242" s="16">
        <v>1672454</v>
      </c>
      <c r="R242" s="13">
        <v>751714.22</v>
      </c>
      <c r="S242" s="16">
        <v>24831</v>
      </c>
      <c r="T242" s="20">
        <v>0</v>
      </c>
      <c r="U242" s="41">
        <f t="shared" si="39"/>
        <v>5029753.5199999996</v>
      </c>
      <c r="V242" s="13">
        <f t="shared" si="40"/>
        <v>0</v>
      </c>
      <c r="W242" s="13">
        <f t="shared" si="41"/>
        <v>2524.7199999999998</v>
      </c>
      <c r="X242" s="10">
        <v>1.165</v>
      </c>
      <c r="Y242" s="1">
        <v>4</v>
      </c>
      <c r="Z242" s="10">
        <v>1.7500000000000002E-2</v>
      </c>
      <c r="AA242" s="36">
        <f t="shared" si="42"/>
        <v>0</v>
      </c>
      <c r="AB242" s="13">
        <f t="shared" si="43"/>
        <v>0</v>
      </c>
      <c r="AC242" s="13">
        <f t="shared" si="44"/>
        <v>1262.3599999999999</v>
      </c>
      <c r="AD242" s="13">
        <f t="shared" si="45"/>
        <v>2003.15</v>
      </c>
      <c r="AE242" s="13">
        <f t="shared" si="46"/>
        <v>7227.02</v>
      </c>
      <c r="AF242" s="13">
        <f t="shared" si="47"/>
        <v>0</v>
      </c>
      <c r="AG242" s="93">
        <f t="shared" si="48"/>
        <v>5246.2650000000003</v>
      </c>
      <c r="AH242" s="94">
        <f t="shared" si="49"/>
        <v>5246.2650000000003</v>
      </c>
      <c r="AI242" s="95">
        <f t="shared" si="50"/>
        <v>10492.53</v>
      </c>
    </row>
    <row r="243" spans="1:35" x14ac:dyDescent="0.25">
      <c r="A243">
        <v>49700</v>
      </c>
      <c r="B243" t="s">
        <v>302</v>
      </c>
      <c r="C243" t="s">
        <v>257</v>
      </c>
      <c r="D243" s="30">
        <v>255595.1</v>
      </c>
      <c r="E243" s="13">
        <v>0</v>
      </c>
      <c r="F243" s="13">
        <v>0</v>
      </c>
      <c r="G243" s="13">
        <v>0</v>
      </c>
      <c r="H243" s="13">
        <v>0</v>
      </c>
      <c r="I243" s="31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31">
        <v>0</v>
      </c>
      <c r="P243" s="13">
        <v>2261521.39</v>
      </c>
      <c r="Q243" s="16">
        <v>3300351</v>
      </c>
      <c r="R243" s="13">
        <v>0</v>
      </c>
      <c r="S243" s="16">
        <v>43937</v>
      </c>
      <c r="T243" s="20">
        <v>0</v>
      </c>
      <c r="U243" s="41">
        <f t="shared" si="39"/>
        <v>5861404.4900000002</v>
      </c>
      <c r="V243" s="13">
        <f t="shared" si="40"/>
        <v>255595.1</v>
      </c>
      <c r="W243" s="13">
        <f t="shared" si="41"/>
        <v>0</v>
      </c>
      <c r="X243" s="10">
        <v>1.393</v>
      </c>
      <c r="Y243" s="1">
        <v>5</v>
      </c>
      <c r="Z243" s="10">
        <v>0.02</v>
      </c>
      <c r="AA243" s="36">
        <f t="shared" si="42"/>
        <v>4.3606459925443569E-2</v>
      </c>
      <c r="AB243" s="13">
        <f t="shared" si="43"/>
        <v>138367.01020000002</v>
      </c>
      <c r="AC243" s="13">
        <f t="shared" si="44"/>
        <v>0</v>
      </c>
      <c r="AD243" s="13">
        <f t="shared" si="45"/>
        <v>0</v>
      </c>
      <c r="AE243" s="13">
        <f t="shared" si="46"/>
        <v>0</v>
      </c>
      <c r="AF243" s="13">
        <f t="shared" si="47"/>
        <v>0</v>
      </c>
      <c r="AG243" s="93">
        <f t="shared" si="48"/>
        <v>69183.505100000009</v>
      </c>
      <c r="AH243" s="94">
        <f t="shared" si="49"/>
        <v>69183.505100000009</v>
      </c>
      <c r="AI243" s="95">
        <f t="shared" si="50"/>
        <v>138367.01020000002</v>
      </c>
    </row>
    <row r="244" spans="1:35" x14ac:dyDescent="0.25">
      <c r="A244">
        <v>50161</v>
      </c>
      <c r="B244" t="s">
        <v>303</v>
      </c>
      <c r="C244" t="s">
        <v>87</v>
      </c>
      <c r="D244" s="30">
        <v>1900645.24</v>
      </c>
      <c r="E244" s="13">
        <v>1047826.07</v>
      </c>
      <c r="F244" s="13">
        <v>50200.74</v>
      </c>
      <c r="G244" s="13">
        <v>0</v>
      </c>
      <c r="H244" s="13">
        <v>0.02</v>
      </c>
      <c r="I244" s="31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31">
        <v>0</v>
      </c>
      <c r="P244" s="13">
        <v>5517949.4199999999</v>
      </c>
      <c r="Q244" s="16">
        <v>18536758</v>
      </c>
      <c r="R244" s="13">
        <v>0</v>
      </c>
      <c r="S244" s="16">
        <v>144786</v>
      </c>
      <c r="T244" s="20">
        <v>0</v>
      </c>
      <c r="U244" s="41">
        <f t="shared" si="39"/>
        <v>27147964.73</v>
      </c>
      <c r="V244" s="13">
        <f t="shared" si="40"/>
        <v>1900645.24</v>
      </c>
      <c r="W244" s="13">
        <f t="shared" si="41"/>
        <v>50200.74</v>
      </c>
      <c r="X244" s="10">
        <v>1.268</v>
      </c>
      <c r="Y244" s="1">
        <v>4</v>
      </c>
      <c r="Z244" s="10">
        <v>1.7500000000000002E-2</v>
      </c>
      <c r="AA244" s="36">
        <f t="shared" si="42"/>
        <v>7.0010597807344352E-2</v>
      </c>
      <c r="AB244" s="13">
        <f t="shared" si="43"/>
        <v>1425555.8572249999</v>
      </c>
      <c r="AC244" s="13">
        <f t="shared" si="44"/>
        <v>25100.37</v>
      </c>
      <c r="AD244" s="13">
        <f t="shared" si="45"/>
        <v>1047826.07</v>
      </c>
      <c r="AE244" s="13">
        <f t="shared" si="46"/>
        <v>0.02</v>
      </c>
      <c r="AF244" s="13">
        <f t="shared" si="47"/>
        <v>0</v>
      </c>
      <c r="AG244" s="93">
        <f t="shared" si="48"/>
        <v>1249241.1586124999</v>
      </c>
      <c r="AH244" s="94">
        <f t="shared" si="49"/>
        <v>1249241.1586124999</v>
      </c>
      <c r="AI244" s="95">
        <f t="shared" si="50"/>
        <v>2498482.3172249999</v>
      </c>
    </row>
    <row r="245" spans="1:35" x14ac:dyDescent="0.25">
      <c r="A245">
        <v>45427</v>
      </c>
      <c r="B245" t="s">
        <v>304</v>
      </c>
      <c r="C245" t="s">
        <v>87</v>
      </c>
      <c r="D245" s="30">
        <v>53133.48</v>
      </c>
      <c r="E245" s="13">
        <v>115939.25</v>
      </c>
      <c r="F245" s="13">
        <v>0</v>
      </c>
      <c r="G245" s="13">
        <v>0</v>
      </c>
      <c r="H245" s="13">
        <v>0.01</v>
      </c>
      <c r="I245" s="31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31">
        <v>0</v>
      </c>
      <c r="P245" s="13">
        <v>8461925.6400000006</v>
      </c>
      <c r="Q245" s="16">
        <v>6791034</v>
      </c>
      <c r="R245" s="13">
        <v>0</v>
      </c>
      <c r="S245" s="16">
        <v>101561</v>
      </c>
      <c r="T245" s="20">
        <v>0</v>
      </c>
      <c r="U245" s="41">
        <f t="shared" si="39"/>
        <v>15523593.370000001</v>
      </c>
      <c r="V245" s="13">
        <f t="shared" si="40"/>
        <v>53133.48</v>
      </c>
      <c r="W245" s="13">
        <f t="shared" si="41"/>
        <v>0</v>
      </c>
      <c r="X245" s="10">
        <v>0.77300000000000002</v>
      </c>
      <c r="Y245" s="1">
        <v>2</v>
      </c>
      <c r="Z245" s="10">
        <v>1.2500000000000001E-2</v>
      </c>
      <c r="AA245" s="36">
        <f t="shared" si="42"/>
        <v>3.4227564928802304E-3</v>
      </c>
      <c r="AB245" s="13">
        <f t="shared" si="43"/>
        <v>0</v>
      </c>
      <c r="AC245" s="13">
        <f t="shared" si="44"/>
        <v>0</v>
      </c>
      <c r="AD245" s="13">
        <f t="shared" si="45"/>
        <v>115939.25</v>
      </c>
      <c r="AE245" s="13">
        <f t="shared" si="46"/>
        <v>0.01</v>
      </c>
      <c r="AF245" s="13">
        <f t="shared" si="47"/>
        <v>0</v>
      </c>
      <c r="AG245" s="93">
        <f t="shared" si="48"/>
        <v>57969.63</v>
      </c>
      <c r="AH245" s="94">
        <f t="shared" si="49"/>
        <v>57969.63</v>
      </c>
      <c r="AI245" s="95">
        <f t="shared" si="50"/>
        <v>115939.26</v>
      </c>
    </row>
    <row r="246" spans="1:35" x14ac:dyDescent="0.25">
      <c r="A246">
        <v>48751</v>
      </c>
      <c r="B246" t="s">
        <v>305</v>
      </c>
      <c r="C246" t="s">
        <v>102</v>
      </c>
      <c r="D246" s="30">
        <v>0</v>
      </c>
      <c r="E246" s="13">
        <v>0</v>
      </c>
      <c r="F246" s="13">
        <v>19120.64</v>
      </c>
      <c r="G246" s="13">
        <v>0</v>
      </c>
      <c r="H246" s="13">
        <v>0</v>
      </c>
      <c r="I246" s="31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31">
        <v>0</v>
      </c>
      <c r="P246" s="13">
        <v>29967348.510000002</v>
      </c>
      <c r="Q246" s="16">
        <v>29692459</v>
      </c>
      <c r="R246" s="13">
        <v>0</v>
      </c>
      <c r="S246" s="16">
        <v>296083</v>
      </c>
      <c r="T246" s="20">
        <v>0</v>
      </c>
      <c r="U246" s="41">
        <f t="shared" si="39"/>
        <v>59955890.510000005</v>
      </c>
      <c r="V246" s="13">
        <f t="shared" si="40"/>
        <v>0</v>
      </c>
      <c r="W246" s="13">
        <f t="shared" si="41"/>
        <v>19120.64</v>
      </c>
      <c r="X246" s="10">
        <v>0.70499999999999996</v>
      </c>
      <c r="Y246" s="1">
        <v>2</v>
      </c>
      <c r="Z246" s="10">
        <v>1.2500000000000001E-2</v>
      </c>
      <c r="AA246" s="36">
        <f t="shared" si="42"/>
        <v>0</v>
      </c>
      <c r="AB246" s="13">
        <f t="shared" si="43"/>
        <v>0</v>
      </c>
      <c r="AC246" s="13">
        <f t="shared" si="44"/>
        <v>9560.32</v>
      </c>
      <c r="AD246" s="13">
        <f t="shared" si="45"/>
        <v>0</v>
      </c>
      <c r="AE246" s="13">
        <f t="shared" si="46"/>
        <v>0</v>
      </c>
      <c r="AF246" s="13">
        <f t="shared" si="47"/>
        <v>0</v>
      </c>
      <c r="AG246" s="93">
        <f t="shared" si="48"/>
        <v>4780.16</v>
      </c>
      <c r="AH246" s="94">
        <f t="shared" si="49"/>
        <v>4780.16</v>
      </c>
      <c r="AI246" s="95">
        <f t="shared" si="50"/>
        <v>9560.32</v>
      </c>
    </row>
    <row r="247" spans="1:35" x14ac:dyDescent="0.25">
      <c r="A247">
        <v>50021</v>
      </c>
      <c r="B247" t="s">
        <v>306</v>
      </c>
      <c r="C247" t="s">
        <v>6</v>
      </c>
      <c r="D247" s="30">
        <v>1828366.78</v>
      </c>
      <c r="E247" s="13">
        <v>0</v>
      </c>
      <c r="F247" s="13">
        <v>39959.919999999998</v>
      </c>
      <c r="G247" s="13">
        <v>0</v>
      </c>
      <c r="H247" s="13">
        <v>0</v>
      </c>
      <c r="I247" s="31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31">
        <v>0</v>
      </c>
      <c r="P247" s="13">
        <v>10703326.98</v>
      </c>
      <c r="Q247" s="16">
        <v>46221877</v>
      </c>
      <c r="R247" s="13">
        <v>0</v>
      </c>
      <c r="S247" s="16">
        <v>227589</v>
      </c>
      <c r="T247" s="20">
        <v>0</v>
      </c>
      <c r="U247" s="41">
        <f t="shared" si="39"/>
        <v>58981159.759999998</v>
      </c>
      <c r="V247" s="13">
        <f t="shared" si="40"/>
        <v>1828366.78</v>
      </c>
      <c r="W247" s="13">
        <f t="shared" si="41"/>
        <v>39959.919999999998</v>
      </c>
      <c r="X247" s="10">
        <v>1.637</v>
      </c>
      <c r="Y247" s="1">
        <v>5</v>
      </c>
      <c r="Z247" s="10">
        <v>0.02</v>
      </c>
      <c r="AA247" s="36">
        <f t="shared" si="42"/>
        <v>3.0999166300557671E-2</v>
      </c>
      <c r="AB247" s="13">
        <f t="shared" si="43"/>
        <v>648743.58480000007</v>
      </c>
      <c r="AC247" s="13">
        <f t="shared" si="44"/>
        <v>19979.96</v>
      </c>
      <c r="AD247" s="13">
        <f t="shared" si="45"/>
        <v>0</v>
      </c>
      <c r="AE247" s="13">
        <f t="shared" si="46"/>
        <v>0</v>
      </c>
      <c r="AF247" s="13">
        <f t="shared" si="47"/>
        <v>0</v>
      </c>
      <c r="AG247" s="93">
        <f t="shared" si="48"/>
        <v>334361.77240000002</v>
      </c>
      <c r="AH247" s="94">
        <f t="shared" si="49"/>
        <v>334361.77240000002</v>
      </c>
      <c r="AI247" s="95">
        <f t="shared" si="50"/>
        <v>668723.54480000003</v>
      </c>
    </row>
    <row r="248" spans="1:35" x14ac:dyDescent="0.25">
      <c r="A248">
        <v>49502</v>
      </c>
      <c r="B248" t="s">
        <v>307</v>
      </c>
      <c r="C248" t="s">
        <v>4</v>
      </c>
      <c r="D248" s="30">
        <v>0</v>
      </c>
      <c r="E248" s="13">
        <v>0</v>
      </c>
      <c r="F248" s="13">
        <v>0</v>
      </c>
      <c r="G248" s="13">
        <v>367.22</v>
      </c>
      <c r="H248" s="13">
        <v>0</v>
      </c>
      <c r="I248" s="31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31">
        <v>0</v>
      </c>
      <c r="P248" s="13">
        <v>10120172.289999999</v>
      </c>
      <c r="Q248" s="16">
        <v>1407361</v>
      </c>
      <c r="R248" s="13">
        <v>0</v>
      </c>
      <c r="S248" s="16">
        <v>66534</v>
      </c>
      <c r="T248" s="20">
        <v>0</v>
      </c>
      <c r="U248" s="41">
        <f t="shared" si="39"/>
        <v>11594067.289999999</v>
      </c>
      <c r="V248" s="13">
        <f t="shared" si="40"/>
        <v>0</v>
      </c>
      <c r="W248" s="13">
        <f t="shared" si="41"/>
        <v>367.22</v>
      </c>
      <c r="X248" s="10">
        <v>0.27700000000000002</v>
      </c>
      <c r="Y248" s="1">
        <v>1</v>
      </c>
      <c r="Z248" s="10">
        <v>0.01</v>
      </c>
      <c r="AA248" s="36">
        <f t="shared" si="42"/>
        <v>0</v>
      </c>
      <c r="AB248" s="13">
        <f t="shared" si="43"/>
        <v>0</v>
      </c>
      <c r="AC248" s="13">
        <f t="shared" si="44"/>
        <v>183.61</v>
      </c>
      <c r="AD248" s="13">
        <f t="shared" si="45"/>
        <v>0</v>
      </c>
      <c r="AE248" s="13">
        <f t="shared" si="46"/>
        <v>0</v>
      </c>
      <c r="AF248" s="13">
        <f t="shared" si="47"/>
        <v>0</v>
      </c>
      <c r="AG248" s="93">
        <f t="shared" si="48"/>
        <v>91.805000000000007</v>
      </c>
      <c r="AH248" s="94">
        <f t="shared" si="49"/>
        <v>91.805000000000007</v>
      </c>
      <c r="AI248" s="95">
        <f t="shared" si="50"/>
        <v>183.61</v>
      </c>
    </row>
    <row r="249" spans="1:35" x14ac:dyDescent="0.25">
      <c r="A249">
        <v>44131</v>
      </c>
      <c r="B249" t="s">
        <v>308</v>
      </c>
      <c r="C249" t="s">
        <v>223</v>
      </c>
      <c r="D249" s="30">
        <v>877744.98</v>
      </c>
      <c r="E249" s="13">
        <v>124159.4</v>
      </c>
      <c r="F249" s="13">
        <v>37314.82</v>
      </c>
      <c r="G249" s="13">
        <v>0</v>
      </c>
      <c r="H249" s="13">
        <v>13324.43</v>
      </c>
      <c r="I249" s="31">
        <v>0</v>
      </c>
      <c r="J249" s="13">
        <v>0</v>
      </c>
      <c r="K249" s="13">
        <v>0</v>
      </c>
      <c r="L249" s="13">
        <v>2766.3</v>
      </c>
      <c r="M249" s="13">
        <v>0</v>
      </c>
      <c r="N249" s="13">
        <v>0</v>
      </c>
      <c r="O249" s="31">
        <v>0</v>
      </c>
      <c r="P249" s="13">
        <v>2277883.16</v>
      </c>
      <c r="Q249" s="16">
        <v>10775220</v>
      </c>
      <c r="R249" s="13">
        <v>0</v>
      </c>
      <c r="S249" s="16">
        <v>71946</v>
      </c>
      <c r="T249" s="20">
        <v>0</v>
      </c>
      <c r="U249" s="41">
        <f t="shared" si="39"/>
        <v>14126953.539999999</v>
      </c>
      <c r="V249" s="13">
        <f t="shared" si="40"/>
        <v>877744.98</v>
      </c>
      <c r="W249" s="13">
        <f t="shared" si="41"/>
        <v>40081.120000000003</v>
      </c>
      <c r="X249" s="10">
        <v>1.6479999999999999</v>
      </c>
      <c r="Y249" s="1">
        <v>5</v>
      </c>
      <c r="Z249" s="10">
        <v>0.02</v>
      </c>
      <c r="AA249" s="36">
        <f t="shared" si="42"/>
        <v>6.2132644346475287E-2</v>
      </c>
      <c r="AB249" s="13">
        <f t="shared" si="43"/>
        <v>595205.90919999999</v>
      </c>
      <c r="AC249" s="13">
        <f t="shared" si="44"/>
        <v>20040.560000000001</v>
      </c>
      <c r="AD249" s="13">
        <f t="shared" si="45"/>
        <v>124159.4</v>
      </c>
      <c r="AE249" s="13">
        <f t="shared" si="46"/>
        <v>13324.43</v>
      </c>
      <c r="AF249" s="13">
        <f t="shared" si="47"/>
        <v>0</v>
      </c>
      <c r="AG249" s="93">
        <f t="shared" si="48"/>
        <v>376365.14960000006</v>
      </c>
      <c r="AH249" s="94">
        <f t="shared" si="49"/>
        <v>376365.14960000006</v>
      </c>
      <c r="AI249" s="95">
        <f t="shared" si="50"/>
        <v>752730.29920000012</v>
      </c>
    </row>
    <row r="250" spans="1:35" x14ac:dyDescent="0.25">
      <c r="A250">
        <v>46565</v>
      </c>
      <c r="B250" t="s">
        <v>309</v>
      </c>
      <c r="C250" t="s">
        <v>51</v>
      </c>
      <c r="D250" s="30">
        <v>521790.16</v>
      </c>
      <c r="E250" s="13">
        <v>106167.59</v>
      </c>
      <c r="F250" s="13">
        <v>31162.84</v>
      </c>
      <c r="G250" s="13">
        <v>0</v>
      </c>
      <c r="H250" s="13">
        <v>55207.16</v>
      </c>
      <c r="I250" s="31">
        <v>0</v>
      </c>
      <c r="J250" s="13">
        <v>0</v>
      </c>
      <c r="K250" s="13">
        <v>0</v>
      </c>
      <c r="L250" s="13">
        <v>5396.8</v>
      </c>
      <c r="M250" s="13">
        <v>0</v>
      </c>
      <c r="N250" s="13">
        <v>0</v>
      </c>
      <c r="O250" s="31">
        <v>0</v>
      </c>
      <c r="P250" s="13">
        <v>526258.78</v>
      </c>
      <c r="Q250" s="16">
        <v>14382376</v>
      </c>
      <c r="R250" s="13">
        <v>0</v>
      </c>
      <c r="S250" s="16">
        <v>52463</v>
      </c>
      <c r="T250" s="20">
        <v>0</v>
      </c>
      <c r="U250" s="41">
        <f t="shared" si="39"/>
        <v>15589055.529999999</v>
      </c>
      <c r="V250" s="13">
        <f t="shared" si="40"/>
        <v>521790.16</v>
      </c>
      <c r="W250" s="13">
        <f t="shared" si="41"/>
        <v>36559.64</v>
      </c>
      <c r="X250" s="10">
        <v>3.2909999999999999</v>
      </c>
      <c r="Y250" s="1">
        <v>5</v>
      </c>
      <c r="Z250" s="10">
        <v>0.02</v>
      </c>
      <c r="AA250" s="36">
        <f t="shared" si="42"/>
        <v>3.3471569781495285E-2</v>
      </c>
      <c r="AB250" s="13">
        <f t="shared" si="43"/>
        <v>210009.04939999996</v>
      </c>
      <c r="AC250" s="13">
        <f t="shared" si="44"/>
        <v>18279.82</v>
      </c>
      <c r="AD250" s="13">
        <f t="shared" si="45"/>
        <v>106167.59</v>
      </c>
      <c r="AE250" s="13">
        <f t="shared" si="46"/>
        <v>55207.16</v>
      </c>
      <c r="AF250" s="13">
        <f t="shared" si="47"/>
        <v>0</v>
      </c>
      <c r="AG250" s="93">
        <f t="shared" si="48"/>
        <v>194831.80969999998</v>
      </c>
      <c r="AH250" s="94">
        <f t="shared" si="49"/>
        <v>194831.80969999998</v>
      </c>
      <c r="AI250" s="95">
        <f t="shared" si="50"/>
        <v>389663.61939999997</v>
      </c>
    </row>
    <row r="251" spans="1:35" x14ac:dyDescent="0.25">
      <c r="A251">
        <v>47803</v>
      </c>
      <c r="B251" t="s">
        <v>310</v>
      </c>
      <c r="C251" t="s">
        <v>111</v>
      </c>
      <c r="D251" s="30">
        <v>62975.72</v>
      </c>
      <c r="E251" s="13">
        <v>0</v>
      </c>
      <c r="F251" s="13">
        <v>0</v>
      </c>
      <c r="G251" s="13">
        <v>0</v>
      </c>
      <c r="H251" s="13">
        <v>0</v>
      </c>
      <c r="I251" s="31">
        <v>14292.38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31">
        <v>0</v>
      </c>
      <c r="P251" s="13">
        <v>8944213.5</v>
      </c>
      <c r="Q251" s="16">
        <v>7784280</v>
      </c>
      <c r="R251" s="13">
        <v>0</v>
      </c>
      <c r="S251" s="16">
        <v>109126</v>
      </c>
      <c r="T251" s="20">
        <v>0</v>
      </c>
      <c r="U251" s="41">
        <f t="shared" si="39"/>
        <v>16900595.219999999</v>
      </c>
      <c r="V251" s="13">
        <f t="shared" si="40"/>
        <v>62975.72</v>
      </c>
      <c r="W251" s="13">
        <f t="shared" si="41"/>
        <v>0</v>
      </c>
      <c r="X251" s="10">
        <v>1.03</v>
      </c>
      <c r="Y251" s="1">
        <v>3</v>
      </c>
      <c r="Z251" s="10">
        <v>1.4999999999999999E-2</v>
      </c>
      <c r="AA251" s="36">
        <f t="shared" si="42"/>
        <v>3.7262427257872639E-3</v>
      </c>
      <c r="AB251" s="13">
        <f t="shared" si="43"/>
        <v>0</v>
      </c>
      <c r="AC251" s="13">
        <f t="shared" si="44"/>
        <v>0</v>
      </c>
      <c r="AD251" s="13">
        <f t="shared" si="45"/>
        <v>0</v>
      </c>
      <c r="AE251" s="13">
        <f t="shared" si="46"/>
        <v>0</v>
      </c>
      <c r="AF251" s="13">
        <f t="shared" si="47"/>
        <v>14292.38</v>
      </c>
      <c r="AG251" s="93">
        <f t="shared" si="48"/>
        <v>7146.19</v>
      </c>
      <c r="AH251" s="94">
        <f t="shared" si="49"/>
        <v>7146.19</v>
      </c>
      <c r="AI251" s="95">
        <f t="shared" si="50"/>
        <v>14292.38</v>
      </c>
    </row>
    <row r="252" spans="1:35" x14ac:dyDescent="0.25">
      <c r="A252">
        <v>45435</v>
      </c>
      <c r="B252" t="s">
        <v>311</v>
      </c>
      <c r="C252" t="s">
        <v>147</v>
      </c>
      <c r="D252" s="30">
        <v>0</v>
      </c>
      <c r="E252" s="13">
        <v>0</v>
      </c>
      <c r="F252" s="13">
        <v>0</v>
      </c>
      <c r="G252" s="13">
        <v>0</v>
      </c>
      <c r="H252" s="13">
        <v>0</v>
      </c>
      <c r="I252" s="31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31">
        <v>0</v>
      </c>
      <c r="P252" s="13">
        <v>1117902.22</v>
      </c>
      <c r="Q252" s="16">
        <v>26746006</v>
      </c>
      <c r="R252" s="13">
        <v>0</v>
      </c>
      <c r="S252" s="16">
        <v>96255</v>
      </c>
      <c r="T252" s="20">
        <v>0</v>
      </c>
      <c r="U252" s="41">
        <f t="shared" si="39"/>
        <v>27960163.219999999</v>
      </c>
      <c r="V252" s="13">
        <f t="shared" si="40"/>
        <v>0</v>
      </c>
      <c r="W252" s="13">
        <f t="shared" si="41"/>
        <v>0</v>
      </c>
      <c r="X252" s="10">
        <v>4.5780000000000003</v>
      </c>
      <c r="Y252" s="1">
        <v>5</v>
      </c>
      <c r="Z252" s="10">
        <v>0.02</v>
      </c>
      <c r="AA252" s="36">
        <f t="shared" si="42"/>
        <v>0</v>
      </c>
      <c r="AB252" s="13">
        <f t="shared" si="43"/>
        <v>0</v>
      </c>
      <c r="AC252" s="13">
        <f t="shared" si="44"/>
        <v>0</v>
      </c>
      <c r="AD252" s="13">
        <f t="shared" si="45"/>
        <v>0</v>
      </c>
      <c r="AE252" s="13">
        <f t="shared" si="46"/>
        <v>0</v>
      </c>
      <c r="AF252" s="13">
        <f t="shared" si="47"/>
        <v>0</v>
      </c>
      <c r="AG252" s="93">
        <f t="shared" si="48"/>
        <v>0</v>
      </c>
      <c r="AH252" s="94">
        <f t="shared" si="49"/>
        <v>0</v>
      </c>
      <c r="AI252" s="95">
        <f t="shared" si="50"/>
        <v>0</v>
      </c>
    </row>
    <row r="253" spans="1:35" x14ac:dyDescent="0.25">
      <c r="A253">
        <v>48082</v>
      </c>
      <c r="B253" t="s">
        <v>312</v>
      </c>
      <c r="C253" t="s">
        <v>60</v>
      </c>
      <c r="D253" s="30">
        <v>323504.12</v>
      </c>
      <c r="E253" s="13">
        <v>78416.61</v>
      </c>
      <c r="F253" s="13">
        <v>0</v>
      </c>
      <c r="G253" s="13">
        <v>0</v>
      </c>
      <c r="H253" s="13">
        <v>41211.660000000003</v>
      </c>
      <c r="I253" s="31">
        <v>0</v>
      </c>
      <c r="J253" s="13">
        <v>0</v>
      </c>
      <c r="K253" s="13">
        <v>5402.76</v>
      </c>
      <c r="L253" s="13">
        <v>0</v>
      </c>
      <c r="M253" s="13">
        <v>0</v>
      </c>
      <c r="N253" s="13">
        <v>4220.8999999999996</v>
      </c>
      <c r="O253" s="31">
        <v>0</v>
      </c>
      <c r="P253" s="13">
        <v>4510285.1100000003</v>
      </c>
      <c r="Q253" s="16">
        <v>11062806</v>
      </c>
      <c r="R253" s="13">
        <v>0</v>
      </c>
      <c r="S253" s="16">
        <v>86681</v>
      </c>
      <c r="T253" s="20">
        <v>0</v>
      </c>
      <c r="U253" s="41">
        <f t="shared" si="39"/>
        <v>16067095.600000001</v>
      </c>
      <c r="V253" s="13">
        <f t="shared" si="40"/>
        <v>323504.12</v>
      </c>
      <c r="W253" s="13">
        <f t="shared" si="41"/>
        <v>0</v>
      </c>
      <c r="X253" s="10">
        <v>1.6359999999999999</v>
      </c>
      <c r="Y253" s="1">
        <v>5</v>
      </c>
      <c r="Z253" s="10">
        <v>0.02</v>
      </c>
      <c r="AA253" s="36">
        <f t="shared" si="42"/>
        <v>2.0134573668684711E-2</v>
      </c>
      <c r="AB253" s="13">
        <f t="shared" si="43"/>
        <v>2162.2079999999842</v>
      </c>
      <c r="AC253" s="13">
        <f t="shared" si="44"/>
        <v>0</v>
      </c>
      <c r="AD253" s="13">
        <f t="shared" si="45"/>
        <v>83819.37</v>
      </c>
      <c r="AE253" s="13">
        <f t="shared" si="46"/>
        <v>45432.560000000005</v>
      </c>
      <c r="AF253" s="13">
        <f t="shared" si="47"/>
        <v>0</v>
      </c>
      <c r="AG253" s="93">
        <f t="shared" si="48"/>
        <v>65707.068999999989</v>
      </c>
      <c r="AH253" s="94">
        <f t="shared" si="49"/>
        <v>65707.068999999989</v>
      </c>
      <c r="AI253" s="95">
        <f t="shared" si="50"/>
        <v>131414.13799999998</v>
      </c>
    </row>
    <row r="254" spans="1:35" x14ac:dyDescent="0.25">
      <c r="A254">
        <v>50286</v>
      </c>
      <c r="B254" t="s">
        <v>313</v>
      </c>
      <c r="C254" t="s">
        <v>154</v>
      </c>
      <c r="D254" s="30">
        <v>0</v>
      </c>
      <c r="E254" s="13">
        <v>14771.87</v>
      </c>
      <c r="F254" s="13">
        <v>-0.01</v>
      </c>
      <c r="G254" s="13">
        <v>2274.73</v>
      </c>
      <c r="H254" s="13">
        <v>28333.52</v>
      </c>
      <c r="I254" s="31">
        <v>0</v>
      </c>
      <c r="J254" s="13">
        <v>0</v>
      </c>
      <c r="K254" s="13">
        <v>7023.9</v>
      </c>
      <c r="L254" s="13">
        <v>0</v>
      </c>
      <c r="M254" s="13">
        <v>0</v>
      </c>
      <c r="N254" s="13">
        <v>6610.74</v>
      </c>
      <c r="O254" s="31">
        <v>0</v>
      </c>
      <c r="P254" s="13">
        <v>10018751.890000001</v>
      </c>
      <c r="Q254" s="16">
        <v>4476577</v>
      </c>
      <c r="R254" s="13">
        <v>0</v>
      </c>
      <c r="S254" s="16">
        <v>91192</v>
      </c>
      <c r="T254" s="20">
        <v>0</v>
      </c>
      <c r="U254" s="41">
        <f t="shared" si="39"/>
        <v>14608316.66</v>
      </c>
      <c r="V254" s="13">
        <f t="shared" si="40"/>
        <v>0</v>
      </c>
      <c r="W254" s="13">
        <f t="shared" si="41"/>
        <v>2274.7199999999998</v>
      </c>
      <c r="X254" s="10">
        <v>0.68500000000000005</v>
      </c>
      <c r="Y254" s="1">
        <v>1</v>
      </c>
      <c r="Z254" s="10">
        <v>0.01</v>
      </c>
      <c r="AA254" s="36">
        <f t="shared" si="42"/>
        <v>0</v>
      </c>
      <c r="AB254" s="13">
        <f t="shared" si="43"/>
        <v>0</v>
      </c>
      <c r="AC254" s="13">
        <f t="shared" si="44"/>
        <v>1137.3599999999999</v>
      </c>
      <c r="AD254" s="13">
        <f t="shared" si="45"/>
        <v>21795.77</v>
      </c>
      <c r="AE254" s="13">
        <f t="shared" si="46"/>
        <v>34944.26</v>
      </c>
      <c r="AF254" s="13">
        <f t="shared" si="47"/>
        <v>0</v>
      </c>
      <c r="AG254" s="93">
        <f t="shared" si="48"/>
        <v>28938.695</v>
      </c>
      <c r="AH254" s="94">
        <f t="shared" si="49"/>
        <v>28938.695</v>
      </c>
      <c r="AI254" s="95">
        <f t="shared" si="50"/>
        <v>57877.39</v>
      </c>
    </row>
    <row r="255" spans="1:35" x14ac:dyDescent="0.25">
      <c r="A255">
        <v>44149</v>
      </c>
      <c r="B255" t="s">
        <v>314</v>
      </c>
      <c r="C255" t="s">
        <v>142</v>
      </c>
      <c r="D255" s="30">
        <v>0</v>
      </c>
      <c r="E255" s="13">
        <v>0</v>
      </c>
      <c r="F255" s="13">
        <v>0</v>
      </c>
      <c r="G255" s="13">
        <v>0</v>
      </c>
      <c r="H255" s="13">
        <v>0</v>
      </c>
      <c r="I255" s="31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31">
        <v>0</v>
      </c>
      <c r="P255" s="13">
        <v>8788147.5700000003</v>
      </c>
      <c r="Q255" s="16">
        <v>2959246</v>
      </c>
      <c r="R255" s="13">
        <v>0</v>
      </c>
      <c r="S255" s="16">
        <v>74743</v>
      </c>
      <c r="T255" s="20">
        <v>0</v>
      </c>
      <c r="U255" s="41">
        <f t="shared" si="39"/>
        <v>11822136.57</v>
      </c>
      <c r="V255" s="13">
        <f t="shared" si="40"/>
        <v>0</v>
      </c>
      <c r="W255" s="13">
        <f t="shared" si="41"/>
        <v>0</v>
      </c>
      <c r="X255" s="10">
        <v>0.55700000000000005</v>
      </c>
      <c r="Y255" s="1">
        <v>1</v>
      </c>
      <c r="Z255" s="10">
        <v>0.01</v>
      </c>
      <c r="AA255" s="36">
        <f t="shared" si="42"/>
        <v>0</v>
      </c>
      <c r="AB255" s="13">
        <f t="shared" si="43"/>
        <v>0</v>
      </c>
      <c r="AC255" s="13">
        <f t="shared" si="44"/>
        <v>0</v>
      </c>
      <c r="AD255" s="13">
        <f t="shared" si="45"/>
        <v>0</v>
      </c>
      <c r="AE255" s="13">
        <f t="shared" si="46"/>
        <v>0</v>
      </c>
      <c r="AF255" s="13">
        <f t="shared" si="47"/>
        <v>0</v>
      </c>
      <c r="AG255" s="93">
        <f t="shared" si="48"/>
        <v>0</v>
      </c>
      <c r="AH255" s="94">
        <f t="shared" si="49"/>
        <v>0</v>
      </c>
      <c r="AI255" s="95">
        <f t="shared" si="50"/>
        <v>0</v>
      </c>
    </row>
    <row r="256" spans="1:35" x14ac:dyDescent="0.25">
      <c r="A256">
        <v>49809</v>
      </c>
      <c r="B256" t="s">
        <v>315</v>
      </c>
      <c r="C256" t="s">
        <v>18</v>
      </c>
      <c r="D256" s="30">
        <v>306678.58</v>
      </c>
      <c r="E256" s="13">
        <v>0</v>
      </c>
      <c r="F256" s="13">
        <v>6963.1</v>
      </c>
      <c r="G256" s="13">
        <v>0</v>
      </c>
      <c r="H256" s="13">
        <v>54769.17</v>
      </c>
      <c r="I256" s="31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31">
        <v>0</v>
      </c>
      <c r="P256" s="13">
        <v>1966227.45</v>
      </c>
      <c r="Q256" s="16">
        <v>1736901</v>
      </c>
      <c r="R256" s="13">
        <v>787063.66</v>
      </c>
      <c r="S256" s="16">
        <v>26210</v>
      </c>
      <c r="T256" s="20">
        <v>0</v>
      </c>
      <c r="U256" s="41">
        <f t="shared" si="39"/>
        <v>4823080.6899999995</v>
      </c>
      <c r="V256" s="13">
        <f t="shared" si="40"/>
        <v>306678.58</v>
      </c>
      <c r="W256" s="13">
        <f t="shared" si="41"/>
        <v>6963.1</v>
      </c>
      <c r="X256" s="10">
        <v>1.117</v>
      </c>
      <c r="Y256" s="1">
        <v>4</v>
      </c>
      <c r="Z256" s="10">
        <v>1.7500000000000002E-2</v>
      </c>
      <c r="AA256" s="36">
        <f t="shared" si="42"/>
        <v>6.3585620832729645E-2</v>
      </c>
      <c r="AB256" s="13">
        <f t="shared" si="43"/>
        <v>222274.66792500002</v>
      </c>
      <c r="AC256" s="13">
        <f t="shared" si="44"/>
        <v>3481.55</v>
      </c>
      <c r="AD256" s="13">
        <f t="shared" si="45"/>
        <v>0</v>
      </c>
      <c r="AE256" s="13">
        <f t="shared" si="46"/>
        <v>54769.17</v>
      </c>
      <c r="AF256" s="13">
        <f t="shared" si="47"/>
        <v>0</v>
      </c>
      <c r="AG256" s="93">
        <f t="shared" si="48"/>
        <v>140262.69396249999</v>
      </c>
      <c r="AH256" s="94">
        <f t="shared" si="49"/>
        <v>140262.69396249999</v>
      </c>
      <c r="AI256" s="95">
        <f t="shared" si="50"/>
        <v>280525.38792499999</v>
      </c>
    </row>
    <row r="257" spans="1:35" x14ac:dyDescent="0.25">
      <c r="A257">
        <v>44156</v>
      </c>
      <c r="B257" t="s">
        <v>316</v>
      </c>
      <c r="C257" t="s">
        <v>317</v>
      </c>
      <c r="D257" s="30">
        <v>0</v>
      </c>
      <c r="E257" s="13">
        <v>0</v>
      </c>
      <c r="F257" s="13">
        <v>42362.34</v>
      </c>
      <c r="G257" s="13">
        <v>0</v>
      </c>
      <c r="H257" s="13">
        <v>28569.48</v>
      </c>
      <c r="I257" s="31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31">
        <v>0</v>
      </c>
      <c r="P257" s="13">
        <v>14133810.33</v>
      </c>
      <c r="Q257" s="16">
        <v>5709198</v>
      </c>
      <c r="R257" s="13">
        <v>0</v>
      </c>
      <c r="S257" s="16">
        <v>126612</v>
      </c>
      <c r="T257" s="20">
        <v>0</v>
      </c>
      <c r="U257" s="41">
        <f t="shared" si="39"/>
        <v>19969620.329999998</v>
      </c>
      <c r="V257" s="13">
        <f t="shared" si="40"/>
        <v>0</v>
      </c>
      <c r="W257" s="13">
        <f t="shared" si="41"/>
        <v>42362.34</v>
      </c>
      <c r="X257" s="10">
        <v>0.76500000000000001</v>
      </c>
      <c r="Y257" s="1">
        <v>2</v>
      </c>
      <c r="Z257" s="10">
        <v>1.2500000000000001E-2</v>
      </c>
      <c r="AA257" s="36">
        <f t="shared" si="42"/>
        <v>0</v>
      </c>
      <c r="AB257" s="13">
        <f t="shared" si="43"/>
        <v>0</v>
      </c>
      <c r="AC257" s="13">
        <f t="shared" si="44"/>
        <v>21181.17</v>
      </c>
      <c r="AD257" s="13">
        <f t="shared" si="45"/>
        <v>0</v>
      </c>
      <c r="AE257" s="13">
        <f t="shared" si="46"/>
        <v>28569.48</v>
      </c>
      <c r="AF257" s="13">
        <f t="shared" si="47"/>
        <v>0</v>
      </c>
      <c r="AG257" s="93">
        <f t="shared" si="48"/>
        <v>24875.324999999997</v>
      </c>
      <c r="AH257" s="94">
        <f t="shared" si="49"/>
        <v>24875.324999999997</v>
      </c>
      <c r="AI257" s="95">
        <f t="shared" si="50"/>
        <v>49750.649999999994</v>
      </c>
    </row>
    <row r="258" spans="1:35" x14ac:dyDescent="0.25">
      <c r="A258">
        <v>49858</v>
      </c>
      <c r="B258" t="s">
        <v>318</v>
      </c>
      <c r="C258" t="s">
        <v>12</v>
      </c>
      <c r="D258" s="30">
        <v>1625400.04</v>
      </c>
      <c r="E258" s="13">
        <v>395783.63</v>
      </c>
      <c r="F258" s="13">
        <v>49504.56</v>
      </c>
      <c r="G258" s="13">
        <v>0</v>
      </c>
      <c r="H258" s="13">
        <v>248778.29</v>
      </c>
      <c r="I258" s="31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31">
        <v>0</v>
      </c>
      <c r="P258" s="13">
        <v>6106156.7800000003</v>
      </c>
      <c r="Q258" s="16">
        <v>42057574</v>
      </c>
      <c r="R258" s="13">
        <v>0</v>
      </c>
      <c r="S258" s="16">
        <v>300419</v>
      </c>
      <c r="T258" s="20">
        <v>0</v>
      </c>
      <c r="U258" s="41">
        <f t="shared" si="39"/>
        <v>50485333.450000003</v>
      </c>
      <c r="V258" s="13">
        <f t="shared" si="40"/>
        <v>1625400.04</v>
      </c>
      <c r="W258" s="13">
        <f t="shared" si="41"/>
        <v>49504.56</v>
      </c>
      <c r="X258" s="10">
        <v>1.4359999999999999</v>
      </c>
      <c r="Y258" s="1">
        <v>5</v>
      </c>
      <c r="Z258" s="10">
        <v>0.02</v>
      </c>
      <c r="AA258" s="36">
        <f t="shared" si="42"/>
        <v>3.2195489836860727E-2</v>
      </c>
      <c r="AB258" s="13">
        <f t="shared" si="43"/>
        <v>615693.37099999993</v>
      </c>
      <c r="AC258" s="13">
        <f t="shared" si="44"/>
        <v>24752.28</v>
      </c>
      <c r="AD258" s="13">
        <f t="shared" si="45"/>
        <v>395783.63</v>
      </c>
      <c r="AE258" s="13">
        <f t="shared" si="46"/>
        <v>248778.29</v>
      </c>
      <c r="AF258" s="13">
        <f t="shared" si="47"/>
        <v>0</v>
      </c>
      <c r="AG258" s="93">
        <f t="shared" si="48"/>
        <v>642503.7855</v>
      </c>
      <c r="AH258" s="94">
        <f t="shared" si="49"/>
        <v>642503.7855</v>
      </c>
      <c r="AI258" s="95">
        <f t="shared" si="50"/>
        <v>1285007.571</v>
      </c>
    </row>
    <row r="259" spans="1:35" x14ac:dyDescent="0.25">
      <c r="A259">
        <v>48322</v>
      </c>
      <c r="B259" t="s">
        <v>319</v>
      </c>
      <c r="C259" t="s">
        <v>39</v>
      </c>
      <c r="D259" s="30">
        <v>159364.98000000001</v>
      </c>
      <c r="E259" s="13">
        <v>88927.89</v>
      </c>
      <c r="F259" s="13">
        <v>47623.18</v>
      </c>
      <c r="G259" s="13">
        <v>0</v>
      </c>
      <c r="H259" s="13">
        <v>0</v>
      </c>
      <c r="I259" s="31">
        <v>0</v>
      </c>
      <c r="J259" s="13">
        <v>0</v>
      </c>
      <c r="K259" s="13">
        <v>27012.94</v>
      </c>
      <c r="L259" s="13">
        <v>16169.34</v>
      </c>
      <c r="M259" s="13">
        <v>0</v>
      </c>
      <c r="N259" s="13">
        <v>0</v>
      </c>
      <c r="O259" s="31">
        <v>0</v>
      </c>
      <c r="P259" s="13">
        <v>2200147.62</v>
      </c>
      <c r="Q259" s="16">
        <v>5582809</v>
      </c>
      <c r="R259" s="13">
        <v>0</v>
      </c>
      <c r="S259" s="16">
        <v>41171</v>
      </c>
      <c r="T259" s="20">
        <v>0</v>
      </c>
      <c r="U259" s="41">
        <f t="shared" si="39"/>
        <v>8099433.4299999997</v>
      </c>
      <c r="V259" s="13">
        <f t="shared" si="40"/>
        <v>159364.98000000001</v>
      </c>
      <c r="W259" s="13">
        <f t="shared" si="41"/>
        <v>63792.520000000004</v>
      </c>
      <c r="X259" s="10">
        <v>1.6859999999999999</v>
      </c>
      <c r="Y259" s="1">
        <v>5</v>
      </c>
      <c r="Z259" s="10">
        <v>0.02</v>
      </c>
      <c r="AA259" s="36">
        <f t="shared" si="42"/>
        <v>1.9676065168918861E-2</v>
      </c>
      <c r="AB259" s="13">
        <f t="shared" si="43"/>
        <v>0</v>
      </c>
      <c r="AC259" s="13">
        <f t="shared" si="44"/>
        <v>31896.260000000002</v>
      </c>
      <c r="AD259" s="13">
        <f t="shared" si="45"/>
        <v>115940.83</v>
      </c>
      <c r="AE259" s="13">
        <f t="shared" si="46"/>
        <v>0</v>
      </c>
      <c r="AF259" s="13">
        <f t="shared" si="47"/>
        <v>0</v>
      </c>
      <c r="AG259" s="93">
        <f t="shared" si="48"/>
        <v>73918.544999999998</v>
      </c>
      <c r="AH259" s="94">
        <f t="shared" si="49"/>
        <v>73918.544999999998</v>
      </c>
      <c r="AI259" s="95">
        <f t="shared" si="50"/>
        <v>147837.09</v>
      </c>
    </row>
    <row r="260" spans="1:35" x14ac:dyDescent="0.25">
      <c r="A260">
        <v>49205</v>
      </c>
      <c r="B260" t="s">
        <v>320</v>
      </c>
      <c r="C260" t="s">
        <v>37</v>
      </c>
      <c r="D260" s="30">
        <v>124846.3</v>
      </c>
      <c r="E260" s="13">
        <v>13387.22</v>
      </c>
      <c r="F260" s="13">
        <v>0</v>
      </c>
      <c r="G260" s="13">
        <v>0</v>
      </c>
      <c r="H260" s="13">
        <v>7087.37</v>
      </c>
      <c r="I260" s="31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31">
        <v>0</v>
      </c>
      <c r="P260" s="13">
        <v>6153630.21</v>
      </c>
      <c r="Q260" s="16">
        <v>4584239</v>
      </c>
      <c r="R260" s="13">
        <v>0</v>
      </c>
      <c r="S260" s="16">
        <v>76919</v>
      </c>
      <c r="T260" s="20">
        <v>0</v>
      </c>
      <c r="U260" s="41">
        <f t="shared" si="39"/>
        <v>10953021.73</v>
      </c>
      <c r="V260" s="13">
        <f t="shared" si="40"/>
        <v>124846.3</v>
      </c>
      <c r="W260" s="13">
        <f t="shared" si="41"/>
        <v>0</v>
      </c>
      <c r="X260" s="10">
        <v>0.84799999999999998</v>
      </c>
      <c r="Y260" s="1">
        <v>2</v>
      </c>
      <c r="Z260" s="10">
        <v>1.2500000000000001E-2</v>
      </c>
      <c r="AA260" s="36">
        <f t="shared" si="42"/>
        <v>1.1398343131014677E-2</v>
      </c>
      <c r="AB260" s="13">
        <f t="shared" si="43"/>
        <v>0</v>
      </c>
      <c r="AC260" s="13">
        <f t="shared" si="44"/>
        <v>0</v>
      </c>
      <c r="AD260" s="13">
        <f t="shared" si="45"/>
        <v>13387.22</v>
      </c>
      <c r="AE260" s="13">
        <f t="shared" si="46"/>
        <v>7087.37</v>
      </c>
      <c r="AF260" s="13">
        <f t="shared" si="47"/>
        <v>0</v>
      </c>
      <c r="AG260" s="93">
        <f t="shared" si="48"/>
        <v>10237.295</v>
      </c>
      <c r="AH260" s="94">
        <f t="shared" si="49"/>
        <v>10237.295</v>
      </c>
      <c r="AI260" s="95">
        <f t="shared" si="50"/>
        <v>20474.59</v>
      </c>
    </row>
    <row r="261" spans="1:35" x14ac:dyDescent="0.25">
      <c r="A261">
        <v>45872</v>
      </c>
      <c r="B261" t="s">
        <v>321</v>
      </c>
      <c r="C261" t="s">
        <v>34</v>
      </c>
      <c r="D261" s="30">
        <v>239447.12</v>
      </c>
      <c r="E261" s="13">
        <v>0</v>
      </c>
      <c r="F261" s="13">
        <v>29777.7</v>
      </c>
      <c r="G261" s="13">
        <v>0</v>
      </c>
      <c r="H261" s="13">
        <v>15531.93</v>
      </c>
      <c r="I261" s="31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31">
        <v>0</v>
      </c>
      <c r="P261" s="13">
        <v>7642578.2400000002</v>
      </c>
      <c r="Q261" s="16">
        <v>5440334</v>
      </c>
      <c r="R261" s="13">
        <v>0</v>
      </c>
      <c r="S261" s="16">
        <v>91310</v>
      </c>
      <c r="T261" s="20">
        <v>0</v>
      </c>
      <c r="U261" s="41">
        <f t="shared" si="39"/>
        <v>13413669.359999999</v>
      </c>
      <c r="V261" s="13">
        <f t="shared" si="40"/>
        <v>239447.12</v>
      </c>
      <c r="W261" s="13">
        <f t="shared" si="41"/>
        <v>29777.7</v>
      </c>
      <c r="X261" s="10">
        <v>0.98799999999999999</v>
      </c>
      <c r="Y261" s="1">
        <v>3</v>
      </c>
      <c r="Z261" s="10">
        <v>1.4999999999999999E-2</v>
      </c>
      <c r="AA261" s="36">
        <f t="shared" si="42"/>
        <v>1.7850978250145269E-2</v>
      </c>
      <c r="AB261" s="13">
        <f t="shared" si="43"/>
        <v>38242.079599999997</v>
      </c>
      <c r="AC261" s="13">
        <f t="shared" si="44"/>
        <v>14888.85</v>
      </c>
      <c r="AD261" s="13">
        <f t="shared" si="45"/>
        <v>0</v>
      </c>
      <c r="AE261" s="13">
        <f t="shared" si="46"/>
        <v>15531.93</v>
      </c>
      <c r="AF261" s="13">
        <f t="shared" si="47"/>
        <v>0</v>
      </c>
      <c r="AG261" s="93">
        <f t="shared" si="48"/>
        <v>34331.429799999998</v>
      </c>
      <c r="AH261" s="94">
        <f t="shared" si="49"/>
        <v>34331.429799999998</v>
      </c>
      <c r="AI261" s="95">
        <f t="shared" si="50"/>
        <v>68662.859599999996</v>
      </c>
    </row>
    <row r="262" spans="1:35" x14ac:dyDescent="0.25">
      <c r="A262">
        <v>48256</v>
      </c>
      <c r="B262" t="s">
        <v>322</v>
      </c>
      <c r="C262" t="s">
        <v>323</v>
      </c>
      <c r="D262" s="30">
        <v>0</v>
      </c>
      <c r="E262" s="13">
        <v>139058.29999999999</v>
      </c>
      <c r="F262" s="13">
        <v>4878</v>
      </c>
      <c r="G262" s="13">
        <v>0</v>
      </c>
      <c r="H262" s="13">
        <v>120948.38</v>
      </c>
      <c r="I262" s="31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31">
        <v>0</v>
      </c>
      <c r="P262" s="13">
        <v>4338420.7699999996</v>
      </c>
      <c r="Q262" s="16">
        <v>6057225</v>
      </c>
      <c r="R262" s="13">
        <v>874430.9</v>
      </c>
      <c r="S262" s="16">
        <v>65809</v>
      </c>
      <c r="T262" s="20">
        <v>0</v>
      </c>
      <c r="U262" s="41">
        <f t="shared" si="39"/>
        <v>11474943.970000001</v>
      </c>
      <c r="V262" s="13">
        <f t="shared" si="40"/>
        <v>0</v>
      </c>
      <c r="W262" s="13">
        <f t="shared" si="41"/>
        <v>4878</v>
      </c>
      <c r="X262" s="10">
        <v>1.1970000000000001</v>
      </c>
      <c r="Y262" s="1">
        <v>4</v>
      </c>
      <c r="Z262" s="10">
        <v>1.7500000000000002E-2</v>
      </c>
      <c r="AA262" s="36">
        <f t="shared" si="42"/>
        <v>0</v>
      </c>
      <c r="AB262" s="13">
        <f t="shared" si="43"/>
        <v>0</v>
      </c>
      <c r="AC262" s="13">
        <f t="shared" si="44"/>
        <v>2439</v>
      </c>
      <c r="AD262" s="13">
        <f t="shared" si="45"/>
        <v>139058.29999999999</v>
      </c>
      <c r="AE262" s="13">
        <f t="shared" si="46"/>
        <v>120948.38</v>
      </c>
      <c r="AF262" s="13">
        <f t="shared" si="47"/>
        <v>0</v>
      </c>
      <c r="AG262" s="93">
        <f t="shared" si="48"/>
        <v>131222.84</v>
      </c>
      <c r="AH262" s="94">
        <f t="shared" si="49"/>
        <v>131222.84</v>
      </c>
      <c r="AI262" s="95">
        <f t="shared" si="50"/>
        <v>262445.68</v>
      </c>
    </row>
    <row r="263" spans="1:35" x14ac:dyDescent="0.25">
      <c r="A263">
        <v>48686</v>
      </c>
      <c r="B263" t="s">
        <v>324</v>
      </c>
      <c r="C263" t="s">
        <v>102</v>
      </c>
      <c r="D263" s="30">
        <v>90333.28</v>
      </c>
      <c r="E263" s="13">
        <v>0</v>
      </c>
      <c r="F263" s="13">
        <v>6566.62</v>
      </c>
      <c r="G263" s="13">
        <v>0</v>
      </c>
      <c r="H263" s="13">
        <v>0</v>
      </c>
      <c r="I263" s="31">
        <v>0</v>
      </c>
      <c r="J263" s="13">
        <v>0</v>
      </c>
      <c r="K263" s="13">
        <v>0</v>
      </c>
      <c r="L263" s="13">
        <v>1229.74</v>
      </c>
      <c r="M263" s="13">
        <v>0</v>
      </c>
      <c r="N263" s="13">
        <v>0</v>
      </c>
      <c r="O263" s="31">
        <v>0</v>
      </c>
      <c r="P263" s="13">
        <v>3588971.94</v>
      </c>
      <c r="Q263" s="16">
        <v>3079522</v>
      </c>
      <c r="R263" s="13">
        <v>0</v>
      </c>
      <c r="S263" s="16">
        <v>18832</v>
      </c>
      <c r="T263" s="20">
        <v>0</v>
      </c>
      <c r="U263" s="41">
        <f t="shared" si="39"/>
        <v>6777659.2199999997</v>
      </c>
      <c r="V263" s="13">
        <f t="shared" si="40"/>
        <v>90333.28</v>
      </c>
      <c r="W263" s="13">
        <f t="shared" si="41"/>
        <v>7796.36</v>
      </c>
      <c r="X263" s="10">
        <v>1.0720000000000001</v>
      </c>
      <c r="Y263" s="1">
        <v>4</v>
      </c>
      <c r="Z263" s="10">
        <v>1.7500000000000002E-2</v>
      </c>
      <c r="AA263" s="36">
        <f t="shared" si="42"/>
        <v>1.3328094120376858E-2</v>
      </c>
      <c r="AB263" s="13">
        <f t="shared" si="43"/>
        <v>0</v>
      </c>
      <c r="AC263" s="13">
        <f t="shared" si="44"/>
        <v>3898.18</v>
      </c>
      <c r="AD263" s="13">
        <f t="shared" si="45"/>
        <v>0</v>
      </c>
      <c r="AE263" s="13">
        <f t="shared" si="46"/>
        <v>0</v>
      </c>
      <c r="AF263" s="13">
        <f t="shared" si="47"/>
        <v>0</v>
      </c>
      <c r="AG263" s="93">
        <f t="shared" si="48"/>
        <v>1949.09</v>
      </c>
      <c r="AH263" s="94">
        <f t="shared" si="49"/>
        <v>1949.09</v>
      </c>
      <c r="AI263" s="95">
        <f t="shared" si="50"/>
        <v>3898.18</v>
      </c>
    </row>
    <row r="264" spans="1:35" x14ac:dyDescent="0.25">
      <c r="A264">
        <v>49338</v>
      </c>
      <c r="B264" t="s">
        <v>325</v>
      </c>
      <c r="C264" t="s">
        <v>173</v>
      </c>
      <c r="D264" s="30">
        <v>0</v>
      </c>
      <c r="E264" s="13">
        <v>0</v>
      </c>
      <c r="F264" s="13">
        <v>-0.01</v>
      </c>
      <c r="G264" s="13">
        <v>333.19</v>
      </c>
      <c r="H264" s="13">
        <v>0</v>
      </c>
      <c r="I264" s="31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31">
        <v>0</v>
      </c>
      <c r="P264" s="13">
        <v>1799226.47</v>
      </c>
      <c r="Q264" s="16">
        <v>1127074</v>
      </c>
      <c r="R264" s="13">
        <v>380467.31</v>
      </c>
      <c r="S264" s="16">
        <v>19317</v>
      </c>
      <c r="T264" s="20">
        <v>0</v>
      </c>
      <c r="U264" s="41">
        <f t="shared" si="39"/>
        <v>3326084.78</v>
      </c>
      <c r="V264" s="13">
        <f t="shared" si="40"/>
        <v>0</v>
      </c>
      <c r="W264" s="13">
        <f t="shared" si="41"/>
        <v>333.18</v>
      </c>
      <c r="X264" s="10">
        <v>1.07</v>
      </c>
      <c r="Y264" s="1">
        <v>4</v>
      </c>
      <c r="Z264" s="10">
        <v>1.7500000000000002E-2</v>
      </c>
      <c r="AA264" s="36">
        <f t="shared" si="42"/>
        <v>0</v>
      </c>
      <c r="AB264" s="13">
        <f t="shared" si="43"/>
        <v>0</v>
      </c>
      <c r="AC264" s="13">
        <f t="shared" si="44"/>
        <v>166.59</v>
      </c>
      <c r="AD264" s="13">
        <f t="shared" si="45"/>
        <v>0</v>
      </c>
      <c r="AE264" s="13">
        <f t="shared" si="46"/>
        <v>0</v>
      </c>
      <c r="AF264" s="13">
        <f t="shared" si="47"/>
        <v>0</v>
      </c>
      <c r="AG264" s="93">
        <f t="shared" si="48"/>
        <v>83.295000000000002</v>
      </c>
      <c r="AH264" s="94">
        <f t="shared" si="49"/>
        <v>83.295000000000002</v>
      </c>
      <c r="AI264" s="95">
        <f t="shared" si="50"/>
        <v>166.59</v>
      </c>
    </row>
    <row r="265" spans="1:35" x14ac:dyDescent="0.25">
      <c r="A265">
        <v>47985</v>
      </c>
      <c r="B265" t="s">
        <v>326</v>
      </c>
      <c r="C265" t="s">
        <v>282</v>
      </c>
      <c r="D265" s="30">
        <v>0</v>
      </c>
      <c r="E265" s="13">
        <v>0</v>
      </c>
      <c r="F265" s="13">
        <v>0</v>
      </c>
      <c r="G265" s="13">
        <v>0</v>
      </c>
      <c r="H265" s="13">
        <v>0</v>
      </c>
      <c r="I265" s="31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31">
        <v>0</v>
      </c>
      <c r="P265" s="13">
        <v>4632648.09</v>
      </c>
      <c r="Q265" s="16">
        <v>7786649</v>
      </c>
      <c r="R265" s="13">
        <v>2676237.02</v>
      </c>
      <c r="S265" s="16">
        <v>81361</v>
      </c>
      <c r="T265" s="20">
        <v>0</v>
      </c>
      <c r="U265" s="41">
        <f t="shared" si="39"/>
        <v>15176895.109999999</v>
      </c>
      <c r="V265" s="13">
        <f t="shared" si="40"/>
        <v>0</v>
      </c>
      <c r="W265" s="13">
        <f t="shared" si="41"/>
        <v>0</v>
      </c>
      <c r="X265" s="10">
        <v>1.2170000000000001</v>
      </c>
      <c r="Y265" s="1">
        <v>4</v>
      </c>
      <c r="Z265" s="10">
        <v>1.7500000000000002E-2</v>
      </c>
      <c r="AA265" s="36">
        <f t="shared" si="42"/>
        <v>0</v>
      </c>
      <c r="AB265" s="13">
        <f t="shared" si="43"/>
        <v>0</v>
      </c>
      <c r="AC265" s="13">
        <f t="shared" si="44"/>
        <v>0</v>
      </c>
      <c r="AD265" s="13">
        <f t="shared" si="45"/>
        <v>0</v>
      </c>
      <c r="AE265" s="13">
        <f t="shared" si="46"/>
        <v>0</v>
      </c>
      <c r="AF265" s="13">
        <f t="shared" si="47"/>
        <v>0</v>
      </c>
      <c r="AG265" s="93">
        <f t="shared" si="48"/>
        <v>0</v>
      </c>
      <c r="AH265" s="94">
        <f t="shared" si="49"/>
        <v>0</v>
      </c>
      <c r="AI265" s="95">
        <f t="shared" si="50"/>
        <v>0</v>
      </c>
    </row>
    <row r="266" spans="1:35" x14ac:dyDescent="0.25">
      <c r="A266">
        <v>48264</v>
      </c>
      <c r="B266" t="s">
        <v>327</v>
      </c>
      <c r="C266" t="s">
        <v>323</v>
      </c>
      <c r="D266" s="30">
        <v>0</v>
      </c>
      <c r="E266" s="13">
        <v>0</v>
      </c>
      <c r="F266" s="13">
        <v>21129.26</v>
      </c>
      <c r="G266" s="13">
        <v>0</v>
      </c>
      <c r="H266" s="13">
        <v>40858.29</v>
      </c>
      <c r="I266" s="31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31">
        <v>0</v>
      </c>
      <c r="P266" s="13">
        <v>7027530.9500000002</v>
      </c>
      <c r="Q266" s="16">
        <v>7142346</v>
      </c>
      <c r="R266" s="13">
        <v>2331951.39</v>
      </c>
      <c r="S266" s="16">
        <v>113038</v>
      </c>
      <c r="T266" s="20">
        <v>0</v>
      </c>
      <c r="U266" s="41">
        <f t="shared" si="39"/>
        <v>16614866.34</v>
      </c>
      <c r="V266" s="13">
        <f t="shared" si="40"/>
        <v>0</v>
      </c>
      <c r="W266" s="13">
        <f t="shared" si="41"/>
        <v>21129.26</v>
      </c>
      <c r="X266" s="10">
        <v>1.17</v>
      </c>
      <c r="Y266" s="1">
        <v>4</v>
      </c>
      <c r="Z266" s="10">
        <v>1.7500000000000002E-2</v>
      </c>
      <c r="AA266" s="36">
        <f t="shared" si="42"/>
        <v>0</v>
      </c>
      <c r="AB266" s="13">
        <f t="shared" si="43"/>
        <v>0</v>
      </c>
      <c r="AC266" s="13">
        <f t="shared" si="44"/>
        <v>10564.63</v>
      </c>
      <c r="AD266" s="13">
        <f t="shared" si="45"/>
        <v>0</v>
      </c>
      <c r="AE266" s="13">
        <f t="shared" si="46"/>
        <v>40858.29</v>
      </c>
      <c r="AF266" s="13">
        <f t="shared" si="47"/>
        <v>0</v>
      </c>
      <c r="AG266" s="93">
        <f t="shared" si="48"/>
        <v>25711.46</v>
      </c>
      <c r="AH266" s="94">
        <f t="shared" si="49"/>
        <v>25711.46</v>
      </c>
      <c r="AI266" s="95">
        <f t="shared" si="50"/>
        <v>51422.92</v>
      </c>
    </row>
    <row r="267" spans="1:35" x14ac:dyDescent="0.25">
      <c r="A267">
        <v>50179</v>
      </c>
      <c r="B267" t="s">
        <v>328</v>
      </c>
      <c r="C267" t="s">
        <v>87</v>
      </c>
      <c r="D267" s="30">
        <v>0</v>
      </c>
      <c r="E267" s="13">
        <v>40649.760000000002</v>
      </c>
      <c r="F267" s="13">
        <v>-0.01</v>
      </c>
      <c r="G267" s="13">
        <v>1758.07</v>
      </c>
      <c r="H267" s="13">
        <v>27591.3</v>
      </c>
      <c r="I267" s="31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31">
        <v>0</v>
      </c>
      <c r="P267" s="13">
        <v>3970430.03</v>
      </c>
      <c r="Q267" s="16">
        <v>3619619</v>
      </c>
      <c r="R267" s="13">
        <v>0</v>
      </c>
      <c r="S267" s="16">
        <v>43479</v>
      </c>
      <c r="T267" s="20">
        <v>0</v>
      </c>
      <c r="U267" s="41">
        <f t="shared" si="39"/>
        <v>7674177.7899999991</v>
      </c>
      <c r="V267" s="13">
        <f t="shared" si="40"/>
        <v>0</v>
      </c>
      <c r="W267" s="13">
        <f t="shared" si="41"/>
        <v>1758.06</v>
      </c>
      <c r="X267" s="10">
        <v>0.997</v>
      </c>
      <c r="Y267" s="1">
        <v>3</v>
      </c>
      <c r="Z267" s="10">
        <v>1.4999999999999999E-2</v>
      </c>
      <c r="AA267" s="36">
        <f t="shared" si="42"/>
        <v>0</v>
      </c>
      <c r="AB267" s="13">
        <f t="shared" si="43"/>
        <v>0</v>
      </c>
      <c r="AC267" s="13">
        <f t="shared" si="44"/>
        <v>879.03</v>
      </c>
      <c r="AD267" s="13">
        <f t="shared" si="45"/>
        <v>40649.760000000002</v>
      </c>
      <c r="AE267" s="13">
        <f t="shared" si="46"/>
        <v>27591.3</v>
      </c>
      <c r="AF267" s="13">
        <f t="shared" si="47"/>
        <v>0</v>
      </c>
      <c r="AG267" s="93">
        <f t="shared" si="48"/>
        <v>34560.044999999998</v>
      </c>
      <c r="AH267" s="94">
        <f t="shared" si="49"/>
        <v>34560.044999999998</v>
      </c>
      <c r="AI267" s="95">
        <f t="shared" si="50"/>
        <v>69120.09</v>
      </c>
    </row>
    <row r="268" spans="1:35" x14ac:dyDescent="0.25">
      <c r="A268">
        <v>49346</v>
      </c>
      <c r="B268" t="s">
        <v>329</v>
      </c>
      <c r="C268" t="s">
        <v>173</v>
      </c>
      <c r="D268" s="30">
        <v>0</v>
      </c>
      <c r="E268" s="13">
        <v>0</v>
      </c>
      <c r="F268" s="13">
        <v>0</v>
      </c>
      <c r="G268" s="13">
        <v>0</v>
      </c>
      <c r="H268" s="13">
        <v>29982.3</v>
      </c>
      <c r="I268" s="31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31">
        <v>0</v>
      </c>
      <c r="P268" s="13">
        <v>2460475.7200000002</v>
      </c>
      <c r="Q268" s="16">
        <v>1956571</v>
      </c>
      <c r="R268" s="13">
        <v>2144670.23</v>
      </c>
      <c r="S268" s="16">
        <v>31432</v>
      </c>
      <c r="T268" s="20">
        <v>0</v>
      </c>
      <c r="U268" s="41">
        <f t="shared" ref="U268:U331" si="51">D268+E268+J268+K268+P268+Q268+R268+S268+T268</f>
        <v>6593148.9500000011</v>
      </c>
      <c r="V268" s="13">
        <f t="shared" ref="V268:V331" si="52">D268+J268</f>
        <v>0</v>
      </c>
      <c r="W268" s="13">
        <f t="shared" ref="W268:W331" si="53">F268+G268+L268+M268</f>
        <v>0</v>
      </c>
      <c r="X268" s="10">
        <v>1.0860000000000001</v>
      </c>
      <c r="Y268" s="1">
        <v>4</v>
      </c>
      <c r="Z268" s="10">
        <v>1.7500000000000002E-2</v>
      </c>
      <c r="AA268" s="36">
        <f t="shared" ref="AA268:AA331" si="54">V268/U268</f>
        <v>0</v>
      </c>
      <c r="AB268" s="13">
        <f t="shared" ref="AB268:AB331" si="55">IF(AA268&lt;=Z268,0,V268-(U268*Z268))</f>
        <v>0</v>
      </c>
      <c r="AC268" s="13">
        <f t="shared" ref="AC268:AC331" si="56">W268*0.5</f>
        <v>0</v>
      </c>
      <c r="AD268" s="13">
        <f t="shared" ref="AD268:AD331" si="57">E268+K268</f>
        <v>0</v>
      </c>
      <c r="AE268" s="13">
        <f t="shared" ref="AE268:AE331" si="58">H268+N268</f>
        <v>29982.3</v>
      </c>
      <c r="AF268" s="13">
        <f t="shared" ref="AF268:AF331" si="59">I268+O268</f>
        <v>0</v>
      </c>
      <c r="AG268" s="93">
        <f t="shared" si="48"/>
        <v>14991.15</v>
      </c>
      <c r="AH268" s="94">
        <f t="shared" si="49"/>
        <v>14991.15</v>
      </c>
      <c r="AI268" s="95">
        <f t="shared" si="50"/>
        <v>29982.3</v>
      </c>
    </row>
    <row r="269" spans="1:35" x14ac:dyDescent="0.25">
      <c r="A269">
        <v>46797</v>
      </c>
      <c r="B269" t="s">
        <v>330</v>
      </c>
      <c r="C269" t="s">
        <v>223</v>
      </c>
      <c r="D269" s="30">
        <v>0</v>
      </c>
      <c r="E269" s="13">
        <v>0</v>
      </c>
      <c r="F269" s="13">
        <v>839.46</v>
      </c>
      <c r="G269" s="13">
        <v>0</v>
      </c>
      <c r="H269" s="13">
        <v>0</v>
      </c>
      <c r="I269" s="31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31">
        <v>0</v>
      </c>
      <c r="P269" s="13">
        <v>8075.25</v>
      </c>
      <c r="Q269" s="16">
        <v>504462</v>
      </c>
      <c r="R269" s="13">
        <v>0</v>
      </c>
      <c r="S269" s="16">
        <v>25</v>
      </c>
      <c r="T269" s="20">
        <v>0</v>
      </c>
      <c r="U269" s="41">
        <f t="shared" si="51"/>
        <v>512562.25</v>
      </c>
      <c r="V269" s="13">
        <f t="shared" si="52"/>
        <v>0</v>
      </c>
      <c r="W269" s="13">
        <f t="shared" si="53"/>
        <v>839.46</v>
      </c>
      <c r="X269" s="10">
        <v>194.96899999999999</v>
      </c>
      <c r="Y269" s="1">
        <v>5</v>
      </c>
      <c r="Z269" s="10">
        <v>0.02</v>
      </c>
      <c r="AA269" s="36">
        <f t="shared" si="54"/>
        <v>0</v>
      </c>
      <c r="AB269" s="13">
        <f t="shared" si="55"/>
        <v>0</v>
      </c>
      <c r="AC269" s="13">
        <f t="shared" si="56"/>
        <v>419.73</v>
      </c>
      <c r="AD269" s="13">
        <f t="shared" si="57"/>
        <v>0</v>
      </c>
      <c r="AE269" s="13">
        <f t="shared" si="58"/>
        <v>0</v>
      </c>
      <c r="AF269" s="13">
        <f t="shared" si="59"/>
        <v>0</v>
      </c>
      <c r="AG269" s="93">
        <f t="shared" si="48"/>
        <v>209.86500000000001</v>
      </c>
      <c r="AH269" s="94">
        <f t="shared" si="49"/>
        <v>209.86500000000001</v>
      </c>
      <c r="AI269" s="95">
        <f t="shared" si="50"/>
        <v>419.73</v>
      </c>
    </row>
    <row r="270" spans="1:35" x14ac:dyDescent="0.25">
      <c r="A270">
        <v>47191</v>
      </c>
      <c r="B270" t="s">
        <v>331</v>
      </c>
      <c r="C270" t="s">
        <v>70</v>
      </c>
      <c r="D270" s="30">
        <v>1754849.94</v>
      </c>
      <c r="E270" s="13">
        <v>0</v>
      </c>
      <c r="F270" s="13">
        <v>0</v>
      </c>
      <c r="G270" s="13">
        <v>0</v>
      </c>
      <c r="H270" s="13">
        <v>0</v>
      </c>
      <c r="I270" s="31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31">
        <v>0</v>
      </c>
      <c r="P270" s="13">
        <v>3709982.84</v>
      </c>
      <c r="Q270" s="16">
        <v>28228946</v>
      </c>
      <c r="R270" s="13">
        <v>0</v>
      </c>
      <c r="S270" s="16">
        <v>151805</v>
      </c>
      <c r="T270" s="20">
        <v>0</v>
      </c>
      <c r="U270" s="41">
        <f t="shared" si="51"/>
        <v>33845583.780000001</v>
      </c>
      <c r="V270" s="13">
        <f t="shared" si="52"/>
        <v>1754849.94</v>
      </c>
      <c r="W270" s="13">
        <f t="shared" si="53"/>
        <v>0</v>
      </c>
      <c r="X270" s="10">
        <v>1.9750000000000001</v>
      </c>
      <c r="Y270" s="1">
        <v>5</v>
      </c>
      <c r="Z270" s="10">
        <v>0.02</v>
      </c>
      <c r="AA270" s="36">
        <f t="shared" si="54"/>
        <v>5.1848712417156599E-2</v>
      </c>
      <c r="AB270" s="13">
        <f t="shared" si="55"/>
        <v>1077938.2643999998</v>
      </c>
      <c r="AC270" s="13">
        <f t="shared" si="56"/>
        <v>0</v>
      </c>
      <c r="AD270" s="13">
        <f t="shared" si="57"/>
        <v>0</v>
      </c>
      <c r="AE270" s="13">
        <f t="shared" si="58"/>
        <v>0</v>
      </c>
      <c r="AF270" s="13">
        <f t="shared" si="59"/>
        <v>0</v>
      </c>
      <c r="AG270" s="93">
        <f t="shared" si="48"/>
        <v>538969.13219999988</v>
      </c>
      <c r="AH270" s="94">
        <f t="shared" si="49"/>
        <v>538969.13219999988</v>
      </c>
      <c r="AI270" s="95">
        <f t="shared" si="50"/>
        <v>1077938.2643999998</v>
      </c>
    </row>
    <row r="271" spans="1:35" x14ac:dyDescent="0.25">
      <c r="A271">
        <v>44164</v>
      </c>
      <c r="B271" t="s">
        <v>332</v>
      </c>
      <c r="C271" t="s">
        <v>37</v>
      </c>
      <c r="D271" s="30">
        <v>1182243.02</v>
      </c>
      <c r="E271" s="13">
        <v>0</v>
      </c>
      <c r="F271" s="13">
        <v>0</v>
      </c>
      <c r="G271" s="13">
        <v>0</v>
      </c>
      <c r="H271" s="13">
        <v>0</v>
      </c>
      <c r="I271" s="31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31">
        <v>0</v>
      </c>
      <c r="P271" s="13">
        <v>13103679.130000001</v>
      </c>
      <c r="Q271" s="16">
        <v>27871044</v>
      </c>
      <c r="R271" s="13">
        <v>0</v>
      </c>
      <c r="S271" s="16">
        <v>162339</v>
      </c>
      <c r="T271" s="20">
        <v>0</v>
      </c>
      <c r="U271" s="41">
        <f t="shared" si="51"/>
        <v>42319305.149999999</v>
      </c>
      <c r="V271" s="13">
        <f t="shared" si="52"/>
        <v>1182243.02</v>
      </c>
      <c r="W271" s="13">
        <f t="shared" si="53"/>
        <v>0</v>
      </c>
      <c r="X271" s="10">
        <v>1.1379999999999999</v>
      </c>
      <c r="Y271" s="1">
        <v>4</v>
      </c>
      <c r="Z271" s="10">
        <v>1.7500000000000002E-2</v>
      </c>
      <c r="AA271" s="36">
        <f t="shared" si="54"/>
        <v>2.7936257833382692E-2</v>
      </c>
      <c r="AB271" s="13">
        <f t="shared" si="55"/>
        <v>441655.17987500003</v>
      </c>
      <c r="AC271" s="13">
        <f t="shared" si="56"/>
        <v>0</v>
      </c>
      <c r="AD271" s="13">
        <f t="shared" si="57"/>
        <v>0</v>
      </c>
      <c r="AE271" s="13">
        <f t="shared" si="58"/>
        <v>0</v>
      </c>
      <c r="AF271" s="13">
        <f t="shared" si="59"/>
        <v>0</v>
      </c>
      <c r="AG271" s="93">
        <f t="shared" si="48"/>
        <v>220827.58993750002</v>
      </c>
      <c r="AH271" s="94">
        <f t="shared" si="49"/>
        <v>220827.58993750002</v>
      </c>
      <c r="AI271" s="95">
        <f t="shared" si="50"/>
        <v>441655.17987500003</v>
      </c>
    </row>
    <row r="272" spans="1:35" x14ac:dyDescent="0.25">
      <c r="A272">
        <v>44172</v>
      </c>
      <c r="B272" t="s">
        <v>333</v>
      </c>
      <c r="C272" t="s">
        <v>2</v>
      </c>
      <c r="D272" s="30">
        <v>721759.04</v>
      </c>
      <c r="E272" s="13">
        <v>0</v>
      </c>
      <c r="F272" s="13">
        <v>0</v>
      </c>
      <c r="G272" s="13">
        <v>0</v>
      </c>
      <c r="H272" s="13">
        <v>0</v>
      </c>
      <c r="I272" s="31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31">
        <v>0</v>
      </c>
      <c r="P272" s="13">
        <v>9630438.3100000005</v>
      </c>
      <c r="Q272" s="16">
        <v>4978381</v>
      </c>
      <c r="R272" s="13">
        <v>2933470.94</v>
      </c>
      <c r="S272" s="16">
        <v>99424</v>
      </c>
      <c r="T272" s="20">
        <v>0</v>
      </c>
      <c r="U272" s="41">
        <f t="shared" si="51"/>
        <v>18363473.290000003</v>
      </c>
      <c r="V272" s="13">
        <f t="shared" si="52"/>
        <v>721759.04</v>
      </c>
      <c r="W272" s="13">
        <f t="shared" si="53"/>
        <v>0</v>
      </c>
      <c r="X272" s="10">
        <v>0.72499999999999998</v>
      </c>
      <c r="Y272" s="1">
        <v>2</v>
      </c>
      <c r="Z272" s="10">
        <v>1.2500000000000001E-2</v>
      </c>
      <c r="AA272" s="36">
        <f t="shared" si="54"/>
        <v>3.9304059128783687E-2</v>
      </c>
      <c r="AB272" s="13">
        <f t="shared" si="55"/>
        <v>492215.62387499999</v>
      </c>
      <c r="AC272" s="13">
        <f t="shared" si="56"/>
        <v>0</v>
      </c>
      <c r="AD272" s="13">
        <f t="shared" si="57"/>
        <v>0</v>
      </c>
      <c r="AE272" s="13">
        <f t="shared" si="58"/>
        <v>0</v>
      </c>
      <c r="AF272" s="13">
        <f t="shared" si="59"/>
        <v>0</v>
      </c>
      <c r="AG272" s="93">
        <f t="shared" si="48"/>
        <v>246107.8119375</v>
      </c>
      <c r="AH272" s="94">
        <f t="shared" si="49"/>
        <v>246107.8119375</v>
      </c>
      <c r="AI272" s="95">
        <f t="shared" si="50"/>
        <v>492215.62387499999</v>
      </c>
    </row>
    <row r="273" spans="1:35" x14ac:dyDescent="0.25">
      <c r="A273">
        <v>44180</v>
      </c>
      <c r="B273" t="s">
        <v>334</v>
      </c>
      <c r="C273" t="s">
        <v>102</v>
      </c>
      <c r="D273" s="30">
        <v>5954943.1600000001</v>
      </c>
      <c r="E273" s="13">
        <v>0</v>
      </c>
      <c r="F273" s="13">
        <v>47024.54</v>
      </c>
      <c r="G273" s="13">
        <v>0</v>
      </c>
      <c r="H273" s="13">
        <v>269141.19</v>
      </c>
      <c r="I273" s="31">
        <v>0</v>
      </c>
      <c r="J273" s="13">
        <v>0</v>
      </c>
      <c r="K273" s="13">
        <v>0</v>
      </c>
      <c r="L273" s="13">
        <v>5705.68</v>
      </c>
      <c r="M273" s="13">
        <v>0</v>
      </c>
      <c r="N273" s="13">
        <v>0</v>
      </c>
      <c r="O273" s="31">
        <v>0</v>
      </c>
      <c r="P273" s="13">
        <v>13039819.02</v>
      </c>
      <c r="Q273" s="16">
        <v>66563445</v>
      </c>
      <c r="R273" s="13">
        <v>0</v>
      </c>
      <c r="S273" s="16">
        <v>374057</v>
      </c>
      <c r="T273" s="20">
        <v>0</v>
      </c>
      <c r="U273" s="41">
        <f t="shared" si="51"/>
        <v>85932264.180000007</v>
      </c>
      <c r="V273" s="13">
        <f t="shared" si="52"/>
        <v>5954943.1600000001</v>
      </c>
      <c r="W273" s="13">
        <f t="shared" si="53"/>
        <v>52730.22</v>
      </c>
      <c r="X273" s="10">
        <v>1.1859999999999999</v>
      </c>
      <c r="Y273" s="1">
        <v>4</v>
      </c>
      <c r="Z273" s="10">
        <v>1.7500000000000002E-2</v>
      </c>
      <c r="AA273" s="36">
        <f t="shared" si="54"/>
        <v>6.9298106093496389E-2</v>
      </c>
      <c r="AB273" s="13">
        <f t="shared" si="55"/>
        <v>4451128.5368499998</v>
      </c>
      <c r="AC273" s="13">
        <f t="shared" si="56"/>
        <v>26365.11</v>
      </c>
      <c r="AD273" s="13">
        <f t="shared" si="57"/>
        <v>0</v>
      </c>
      <c r="AE273" s="13">
        <f t="shared" si="58"/>
        <v>269141.19</v>
      </c>
      <c r="AF273" s="13">
        <f t="shared" si="59"/>
        <v>0</v>
      </c>
      <c r="AG273" s="93">
        <f t="shared" si="48"/>
        <v>2373317.4184250003</v>
      </c>
      <c r="AH273" s="94">
        <f t="shared" si="49"/>
        <v>2373317.4184250003</v>
      </c>
      <c r="AI273" s="95">
        <f t="shared" si="50"/>
        <v>4746634.8368500005</v>
      </c>
    </row>
    <row r="274" spans="1:35" x14ac:dyDescent="0.25">
      <c r="A274">
        <v>48165</v>
      </c>
      <c r="B274" t="s">
        <v>335</v>
      </c>
      <c r="C274" t="s">
        <v>16</v>
      </c>
      <c r="D274" s="30">
        <v>0</v>
      </c>
      <c r="E274" s="13">
        <v>0</v>
      </c>
      <c r="F274" s="13">
        <v>9537.7999999999993</v>
      </c>
      <c r="G274" s="13">
        <v>0</v>
      </c>
      <c r="H274" s="13">
        <v>0</v>
      </c>
      <c r="I274" s="31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31">
        <v>0</v>
      </c>
      <c r="P274" s="13">
        <v>6156453.2599999998</v>
      </c>
      <c r="Q274" s="16">
        <v>5713701</v>
      </c>
      <c r="R274" s="13">
        <v>0</v>
      </c>
      <c r="S274" s="16">
        <v>85853</v>
      </c>
      <c r="T274" s="20">
        <v>0</v>
      </c>
      <c r="U274" s="41">
        <f t="shared" si="51"/>
        <v>11956007.26</v>
      </c>
      <c r="V274" s="13">
        <f t="shared" si="52"/>
        <v>0</v>
      </c>
      <c r="W274" s="13">
        <f t="shared" si="53"/>
        <v>9537.7999999999993</v>
      </c>
      <c r="X274" s="10">
        <v>1.087</v>
      </c>
      <c r="Y274" s="1">
        <v>4</v>
      </c>
      <c r="Z274" s="10">
        <v>1.7500000000000002E-2</v>
      </c>
      <c r="AA274" s="36">
        <f t="shared" si="54"/>
        <v>0</v>
      </c>
      <c r="AB274" s="13">
        <f t="shared" si="55"/>
        <v>0</v>
      </c>
      <c r="AC274" s="13">
        <f t="shared" si="56"/>
        <v>4768.8999999999996</v>
      </c>
      <c r="AD274" s="13">
        <f t="shared" si="57"/>
        <v>0</v>
      </c>
      <c r="AE274" s="13">
        <f t="shared" si="58"/>
        <v>0</v>
      </c>
      <c r="AF274" s="13">
        <f t="shared" si="59"/>
        <v>0</v>
      </c>
      <c r="AG274" s="93">
        <f t="shared" si="48"/>
        <v>2384.4499999999998</v>
      </c>
      <c r="AH274" s="94">
        <f t="shared" si="49"/>
        <v>2384.4499999999998</v>
      </c>
      <c r="AI274" s="95">
        <f t="shared" si="50"/>
        <v>4768.8999999999996</v>
      </c>
    </row>
    <row r="275" spans="1:35" x14ac:dyDescent="0.25">
      <c r="A275">
        <v>50435</v>
      </c>
      <c r="B275" t="s">
        <v>336</v>
      </c>
      <c r="C275" t="s">
        <v>129</v>
      </c>
      <c r="D275" s="30">
        <v>3107416.84</v>
      </c>
      <c r="E275" s="13">
        <v>0</v>
      </c>
      <c r="F275" s="13">
        <v>118605.66</v>
      </c>
      <c r="G275" s="13">
        <v>0</v>
      </c>
      <c r="H275" s="13">
        <v>72727.17</v>
      </c>
      <c r="I275" s="31">
        <v>0</v>
      </c>
      <c r="J275" s="13">
        <v>0</v>
      </c>
      <c r="K275" s="13">
        <v>0</v>
      </c>
      <c r="L275" s="13">
        <v>10079.34</v>
      </c>
      <c r="M275" s="13">
        <v>0</v>
      </c>
      <c r="N275" s="13">
        <v>0</v>
      </c>
      <c r="O275" s="31">
        <v>0</v>
      </c>
      <c r="P275" s="13">
        <v>7448270.3399999999</v>
      </c>
      <c r="Q275" s="16">
        <v>27066870</v>
      </c>
      <c r="R275" s="13">
        <v>0</v>
      </c>
      <c r="S275" s="16">
        <v>192019</v>
      </c>
      <c r="T275" s="20">
        <v>0</v>
      </c>
      <c r="U275" s="41">
        <f t="shared" si="51"/>
        <v>37814576.18</v>
      </c>
      <c r="V275" s="13">
        <f t="shared" si="52"/>
        <v>3107416.84</v>
      </c>
      <c r="W275" s="13">
        <f t="shared" si="53"/>
        <v>128685</v>
      </c>
      <c r="X275" s="10">
        <v>1.272</v>
      </c>
      <c r="Y275" s="1">
        <v>4</v>
      </c>
      <c r="Z275" s="10">
        <v>1.7500000000000002E-2</v>
      </c>
      <c r="AA275" s="36">
        <f t="shared" si="54"/>
        <v>8.2175106900801445E-2</v>
      </c>
      <c r="AB275" s="13">
        <f t="shared" si="55"/>
        <v>2445661.7568499995</v>
      </c>
      <c r="AC275" s="13">
        <f t="shared" si="56"/>
        <v>64342.5</v>
      </c>
      <c r="AD275" s="13">
        <f t="shared" si="57"/>
        <v>0</v>
      </c>
      <c r="AE275" s="13">
        <f t="shared" si="58"/>
        <v>72727.17</v>
      </c>
      <c r="AF275" s="13">
        <f t="shared" si="59"/>
        <v>0</v>
      </c>
      <c r="AG275" s="93">
        <f t="shared" si="48"/>
        <v>1291365.7134249997</v>
      </c>
      <c r="AH275" s="94">
        <f t="shared" si="49"/>
        <v>1291365.7134249997</v>
      </c>
      <c r="AI275" s="95">
        <f t="shared" si="50"/>
        <v>2582731.4268499995</v>
      </c>
    </row>
    <row r="276" spans="1:35" x14ac:dyDescent="0.25">
      <c r="A276">
        <v>47878</v>
      </c>
      <c r="B276" t="s">
        <v>337</v>
      </c>
      <c r="C276" t="s">
        <v>242</v>
      </c>
      <c r="D276" s="30">
        <v>0</v>
      </c>
      <c r="E276" s="13">
        <v>0</v>
      </c>
      <c r="F276" s="13">
        <v>3246.46</v>
      </c>
      <c r="G276" s="13">
        <v>0</v>
      </c>
      <c r="H276" s="13">
        <v>0</v>
      </c>
      <c r="I276" s="31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31">
        <v>0</v>
      </c>
      <c r="P276" s="13">
        <v>1012016.11</v>
      </c>
      <c r="Q276" s="16">
        <v>13151265</v>
      </c>
      <c r="R276" s="13">
        <v>0</v>
      </c>
      <c r="S276" s="16">
        <v>59957</v>
      </c>
      <c r="T276" s="20">
        <v>0</v>
      </c>
      <c r="U276" s="41">
        <f t="shared" si="51"/>
        <v>14223238.109999999</v>
      </c>
      <c r="V276" s="13">
        <f t="shared" si="52"/>
        <v>0</v>
      </c>
      <c r="W276" s="13">
        <f t="shared" si="53"/>
        <v>3246.46</v>
      </c>
      <c r="X276" s="10">
        <v>1.95</v>
      </c>
      <c r="Y276" s="1">
        <v>5</v>
      </c>
      <c r="Z276" s="10">
        <v>0.02</v>
      </c>
      <c r="AA276" s="36">
        <f t="shared" si="54"/>
        <v>0</v>
      </c>
      <c r="AB276" s="13">
        <f t="shared" si="55"/>
        <v>0</v>
      </c>
      <c r="AC276" s="13">
        <f t="shared" si="56"/>
        <v>1623.23</v>
      </c>
      <c r="AD276" s="13">
        <f t="shared" si="57"/>
        <v>0</v>
      </c>
      <c r="AE276" s="13">
        <f t="shared" si="58"/>
        <v>0</v>
      </c>
      <c r="AF276" s="13">
        <f t="shared" si="59"/>
        <v>0</v>
      </c>
      <c r="AG276" s="93">
        <f t="shared" si="48"/>
        <v>811.61500000000001</v>
      </c>
      <c r="AH276" s="94">
        <f t="shared" si="49"/>
        <v>811.61500000000001</v>
      </c>
      <c r="AI276" s="95">
        <f t="shared" si="50"/>
        <v>1623.23</v>
      </c>
    </row>
    <row r="277" spans="1:35" x14ac:dyDescent="0.25">
      <c r="A277">
        <v>50245</v>
      </c>
      <c r="B277" t="s">
        <v>338</v>
      </c>
      <c r="C277" t="s">
        <v>87</v>
      </c>
      <c r="D277" s="30">
        <v>0</v>
      </c>
      <c r="E277" s="13">
        <v>0</v>
      </c>
      <c r="F277" s="13">
        <v>22578.84</v>
      </c>
      <c r="G277" s="13">
        <v>3763.14</v>
      </c>
      <c r="H277" s="13">
        <v>45159.93</v>
      </c>
      <c r="I277" s="31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31">
        <v>0</v>
      </c>
      <c r="P277" s="13">
        <v>7994629.79</v>
      </c>
      <c r="Q277" s="16">
        <v>2860604</v>
      </c>
      <c r="R277" s="13">
        <v>0</v>
      </c>
      <c r="S277" s="16">
        <v>69306</v>
      </c>
      <c r="T277" s="20">
        <v>0</v>
      </c>
      <c r="U277" s="41">
        <f t="shared" si="51"/>
        <v>10924539.789999999</v>
      </c>
      <c r="V277" s="13">
        <f t="shared" si="52"/>
        <v>0</v>
      </c>
      <c r="W277" s="13">
        <f t="shared" si="53"/>
        <v>26341.98</v>
      </c>
      <c r="X277" s="10">
        <v>0.53500000000000003</v>
      </c>
      <c r="Y277" s="1">
        <v>1</v>
      </c>
      <c r="Z277" s="10">
        <v>0.01</v>
      </c>
      <c r="AA277" s="36">
        <f t="shared" si="54"/>
        <v>0</v>
      </c>
      <c r="AB277" s="13">
        <f t="shared" si="55"/>
        <v>0</v>
      </c>
      <c r="AC277" s="13">
        <f t="shared" si="56"/>
        <v>13170.99</v>
      </c>
      <c r="AD277" s="13">
        <f t="shared" si="57"/>
        <v>0</v>
      </c>
      <c r="AE277" s="13">
        <f t="shared" si="58"/>
        <v>45159.93</v>
      </c>
      <c r="AF277" s="13">
        <f t="shared" si="59"/>
        <v>0</v>
      </c>
      <c r="AG277" s="93">
        <f t="shared" si="48"/>
        <v>29165.46</v>
      </c>
      <c r="AH277" s="94">
        <f t="shared" si="49"/>
        <v>29165.46</v>
      </c>
      <c r="AI277" s="95">
        <f t="shared" si="50"/>
        <v>58330.92</v>
      </c>
    </row>
    <row r="278" spans="1:35" x14ac:dyDescent="0.25">
      <c r="A278">
        <v>49866</v>
      </c>
      <c r="B278" t="s">
        <v>339</v>
      </c>
      <c r="C278" t="s">
        <v>12</v>
      </c>
      <c r="D278" s="30">
        <v>0</v>
      </c>
      <c r="E278" s="13">
        <v>0</v>
      </c>
      <c r="F278" s="13">
        <v>0</v>
      </c>
      <c r="G278" s="13">
        <v>0</v>
      </c>
      <c r="H278" s="13">
        <v>0</v>
      </c>
      <c r="I278" s="31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31">
        <v>0</v>
      </c>
      <c r="P278" s="13">
        <v>15724585.02</v>
      </c>
      <c r="Q278" s="16">
        <v>14728473</v>
      </c>
      <c r="R278" s="13">
        <v>0</v>
      </c>
      <c r="S278" s="16">
        <v>176091</v>
      </c>
      <c r="T278" s="20">
        <v>0</v>
      </c>
      <c r="U278" s="41">
        <f t="shared" si="51"/>
        <v>30629149.02</v>
      </c>
      <c r="V278" s="13">
        <f t="shared" si="52"/>
        <v>0</v>
      </c>
      <c r="W278" s="13">
        <f t="shared" si="53"/>
        <v>0</v>
      </c>
      <c r="X278" s="10">
        <v>0.81699999999999995</v>
      </c>
      <c r="Y278" s="1">
        <v>2</v>
      </c>
      <c r="Z278" s="10">
        <v>1.2500000000000001E-2</v>
      </c>
      <c r="AA278" s="36">
        <f t="shared" si="54"/>
        <v>0</v>
      </c>
      <c r="AB278" s="13">
        <f t="shared" si="55"/>
        <v>0</v>
      </c>
      <c r="AC278" s="13">
        <f t="shared" si="56"/>
        <v>0</v>
      </c>
      <c r="AD278" s="13">
        <f t="shared" si="57"/>
        <v>0</v>
      </c>
      <c r="AE278" s="13">
        <f t="shared" si="58"/>
        <v>0</v>
      </c>
      <c r="AF278" s="13">
        <f t="shared" si="59"/>
        <v>0</v>
      </c>
      <c r="AG278" s="93">
        <f t="shared" si="48"/>
        <v>0</v>
      </c>
      <c r="AH278" s="94">
        <f t="shared" si="49"/>
        <v>0</v>
      </c>
      <c r="AI278" s="95">
        <f t="shared" si="50"/>
        <v>0</v>
      </c>
    </row>
    <row r="279" spans="1:35" x14ac:dyDescent="0.25">
      <c r="A279">
        <v>50690</v>
      </c>
      <c r="B279" t="s">
        <v>339</v>
      </c>
      <c r="C279" t="s">
        <v>92</v>
      </c>
      <c r="D279" s="30">
        <v>928259.78</v>
      </c>
      <c r="E279" s="13">
        <v>0</v>
      </c>
      <c r="F279" s="13">
        <v>22226.34</v>
      </c>
      <c r="G279" s="13">
        <v>0</v>
      </c>
      <c r="H279" s="13">
        <v>72618.570000000007</v>
      </c>
      <c r="I279" s="31">
        <v>0</v>
      </c>
      <c r="J279" s="13">
        <v>0</v>
      </c>
      <c r="K279" s="13">
        <v>0</v>
      </c>
      <c r="L279" s="13">
        <v>4015.76</v>
      </c>
      <c r="M279" s="13">
        <v>0</v>
      </c>
      <c r="N279" s="13">
        <v>0</v>
      </c>
      <c r="O279" s="31">
        <v>0</v>
      </c>
      <c r="P279" s="13">
        <v>4692936.25</v>
      </c>
      <c r="Q279" s="16">
        <v>8415204</v>
      </c>
      <c r="R279" s="13">
        <v>0</v>
      </c>
      <c r="S279" s="16">
        <v>83278</v>
      </c>
      <c r="T279" s="20">
        <v>0</v>
      </c>
      <c r="U279" s="41">
        <f t="shared" si="51"/>
        <v>14119678.030000001</v>
      </c>
      <c r="V279" s="13">
        <f t="shared" si="52"/>
        <v>928259.78</v>
      </c>
      <c r="W279" s="13">
        <f t="shared" si="53"/>
        <v>26242.1</v>
      </c>
      <c r="X279" s="10">
        <v>0.97299999999999998</v>
      </c>
      <c r="Y279" s="1">
        <v>3</v>
      </c>
      <c r="Z279" s="10">
        <v>1.4999999999999999E-2</v>
      </c>
      <c r="AA279" s="36">
        <f t="shared" si="54"/>
        <v>6.5742276702608349E-2</v>
      </c>
      <c r="AB279" s="13">
        <f t="shared" si="55"/>
        <v>716464.60955000005</v>
      </c>
      <c r="AC279" s="13">
        <f t="shared" si="56"/>
        <v>13121.05</v>
      </c>
      <c r="AD279" s="13">
        <f t="shared" si="57"/>
        <v>0</v>
      </c>
      <c r="AE279" s="13">
        <f t="shared" si="58"/>
        <v>72618.570000000007</v>
      </c>
      <c r="AF279" s="13">
        <f t="shared" si="59"/>
        <v>0</v>
      </c>
      <c r="AG279" s="93">
        <f t="shared" si="48"/>
        <v>401102.11477500002</v>
      </c>
      <c r="AH279" s="94">
        <f t="shared" si="49"/>
        <v>401102.11477500002</v>
      </c>
      <c r="AI279" s="95">
        <f t="shared" si="50"/>
        <v>802204.22955000005</v>
      </c>
    </row>
    <row r="280" spans="1:35" x14ac:dyDescent="0.25">
      <c r="A280">
        <v>50187</v>
      </c>
      <c r="B280" t="s">
        <v>340</v>
      </c>
      <c r="C280" t="s">
        <v>87</v>
      </c>
      <c r="D280" s="30">
        <v>160705.48000000001</v>
      </c>
      <c r="E280" s="13">
        <v>42012.71</v>
      </c>
      <c r="F280" s="13">
        <v>15436.4</v>
      </c>
      <c r="G280" s="13">
        <v>0</v>
      </c>
      <c r="H280" s="13">
        <v>15709.09</v>
      </c>
      <c r="I280" s="31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31">
        <v>0</v>
      </c>
      <c r="P280" s="13">
        <v>6438172.1200000001</v>
      </c>
      <c r="Q280" s="16">
        <v>8343070</v>
      </c>
      <c r="R280" s="13">
        <v>0</v>
      </c>
      <c r="S280" s="16">
        <v>92091</v>
      </c>
      <c r="T280" s="20">
        <v>0</v>
      </c>
      <c r="U280" s="41">
        <f t="shared" si="51"/>
        <v>15076051.310000001</v>
      </c>
      <c r="V280" s="13">
        <f t="shared" si="52"/>
        <v>160705.48000000001</v>
      </c>
      <c r="W280" s="13">
        <f t="shared" si="53"/>
        <v>15436.4</v>
      </c>
      <c r="X280" s="10">
        <v>1.008</v>
      </c>
      <c r="Y280" s="1">
        <v>3</v>
      </c>
      <c r="Z280" s="10">
        <v>1.4999999999999999E-2</v>
      </c>
      <c r="AA280" s="36">
        <f t="shared" si="54"/>
        <v>1.0659653293525438E-2</v>
      </c>
      <c r="AB280" s="13">
        <f t="shared" si="55"/>
        <v>0</v>
      </c>
      <c r="AC280" s="13">
        <f t="shared" si="56"/>
        <v>7718.2</v>
      </c>
      <c r="AD280" s="13">
        <f t="shared" si="57"/>
        <v>42012.71</v>
      </c>
      <c r="AE280" s="13">
        <f t="shared" si="58"/>
        <v>15709.09</v>
      </c>
      <c r="AF280" s="13">
        <f t="shared" si="59"/>
        <v>0</v>
      </c>
      <c r="AG280" s="93">
        <f t="shared" si="48"/>
        <v>32720</v>
      </c>
      <c r="AH280" s="94">
        <f t="shared" si="49"/>
        <v>32720</v>
      </c>
      <c r="AI280" s="95">
        <f t="shared" si="50"/>
        <v>65440</v>
      </c>
    </row>
    <row r="281" spans="1:35" x14ac:dyDescent="0.25">
      <c r="A281">
        <v>44198</v>
      </c>
      <c r="B281" t="s">
        <v>341</v>
      </c>
      <c r="C281" t="s">
        <v>51</v>
      </c>
      <c r="D281" s="30">
        <v>0</v>
      </c>
      <c r="E281" s="13">
        <v>0</v>
      </c>
      <c r="F281" s="13">
        <v>0</v>
      </c>
      <c r="G281" s="13">
        <v>0</v>
      </c>
      <c r="H281" s="13">
        <v>0</v>
      </c>
      <c r="I281" s="31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31">
        <v>0</v>
      </c>
      <c r="P281" s="13">
        <v>17584289.59</v>
      </c>
      <c r="Q281" s="16">
        <v>47647602</v>
      </c>
      <c r="R281" s="13">
        <v>0</v>
      </c>
      <c r="S281" s="16">
        <v>265775</v>
      </c>
      <c r="T281" s="20">
        <v>0</v>
      </c>
      <c r="U281" s="41">
        <f t="shared" si="51"/>
        <v>65497666.590000004</v>
      </c>
      <c r="V281" s="13">
        <f t="shared" si="52"/>
        <v>0</v>
      </c>
      <c r="W281" s="13">
        <f t="shared" si="53"/>
        <v>0</v>
      </c>
      <c r="X281" s="10">
        <v>1.1060000000000001</v>
      </c>
      <c r="Y281" s="1">
        <v>4</v>
      </c>
      <c r="Z281" s="10">
        <v>1.7500000000000002E-2</v>
      </c>
      <c r="AA281" s="36">
        <f t="shared" si="54"/>
        <v>0</v>
      </c>
      <c r="AB281" s="13">
        <f t="shared" si="55"/>
        <v>0</v>
      </c>
      <c r="AC281" s="13">
        <f t="shared" si="56"/>
        <v>0</v>
      </c>
      <c r="AD281" s="13">
        <f t="shared" si="57"/>
        <v>0</v>
      </c>
      <c r="AE281" s="13">
        <f t="shared" si="58"/>
        <v>0</v>
      </c>
      <c r="AF281" s="13">
        <f t="shared" si="59"/>
        <v>0</v>
      </c>
      <c r="AG281" s="93">
        <f t="shared" si="48"/>
        <v>0</v>
      </c>
      <c r="AH281" s="94">
        <f t="shared" si="49"/>
        <v>0</v>
      </c>
      <c r="AI281" s="95">
        <f t="shared" si="50"/>
        <v>0</v>
      </c>
    </row>
    <row r="282" spans="1:35" x14ac:dyDescent="0.25">
      <c r="A282">
        <v>47993</v>
      </c>
      <c r="B282" t="s">
        <v>342</v>
      </c>
      <c r="C282" t="s">
        <v>282</v>
      </c>
      <c r="D282" s="30">
        <v>1791535.3</v>
      </c>
      <c r="E282" s="13">
        <v>294612.56</v>
      </c>
      <c r="F282" s="13">
        <v>0</v>
      </c>
      <c r="G282" s="13">
        <v>0</v>
      </c>
      <c r="H282" s="13">
        <v>142226.75</v>
      </c>
      <c r="I282" s="31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31">
        <v>0</v>
      </c>
      <c r="P282" s="13">
        <v>5115829.32</v>
      </c>
      <c r="Q282" s="16">
        <v>15004855</v>
      </c>
      <c r="R282" s="13">
        <v>0</v>
      </c>
      <c r="S282" s="16">
        <v>94928</v>
      </c>
      <c r="T282" s="20">
        <v>0</v>
      </c>
      <c r="U282" s="41">
        <f t="shared" si="51"/>
        <v>22301760.18</v>
      </c>
      <c r="V282" s="13">
        <f t="shared" si="52"/>
        <v>1791535.3</v>
      </c>
      <c r="W282" s="13">
        <f t="shared" si="53"/>
        <v>0</v>
      </c>
      <c r="X282" s="10">
        <v>1.542</v>
      </c>
      <c r="Y282" s="1">
        <v>5</v>
      </c>
      <c r="Z282" s="10">
        <v>0.02</v>
      </c>
      <c r="AA282" s="36">
        <f t="shared" si="54"/>
        <v>8.0331565111467357E-2</v>
      </c>
      <c r="AB282" s="13">
        <f t="shared" si="55"/>
        <v>1345500.0964000002</v>
      </c>
      <c r="AC282" s="13">
        <f t="shared" si="56"/>
        <v>0</v>
      </c>
      <c r="AD282" s="13">
        <f t="shared" si="57"/>
        <v>294612.56</v>
      </c>
      <c r="AE282" s="13">
        <f t="shared" si="58"/>
        <v>142226.75</v>
      </c>
      <c r="AF282" s="13">
        <f t="shared" si="59"/>
        <v>0</v>
      </c>
      <c r="AG282" s="93">
        <f t="shared" si="48"/>
        <v>891169.70320000011</v>
      </c>
      <c r="AH282" s="94">
        <f t="shared" si="49"/>
        <v>891169.70320000011</v>
      </c>
      <c r="AI282" s="95">
        <f t="shared" si="50"/>
        <v>1782339.4064000002</v>
      </c>
    </row>
    <row r="283" spans="1:35" x14ac:dyDescent="0.25">
      <c r="A283">
        <v>46110</v>
      </c>
      <c r="B283" t="s">
        <v>343</v>
      </c>
      <c r="C283" t="s">
        <v>221</v>
      </c>
      <c r="D283" s="30">
        <v>3146223.4</v>
      </c>
      <c r="E283" s="13">
        <v>0</v>
      </c>
      <c r="F283" s="13">
        <v>0</v>
      </c>
      <c r="G283" s="13">
        <v>0</v>
      </c>
      <c r="H283" s="13">
        <v>0</v>
      </c>
      <c r="I283" s="31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31">
        <v>0</v>
      </c>
      <c r="P283" s="13">
        <v>46835382.899999999</v>
      </c>
      <c r="Q283" s="16">
        <v>99206680</v>
      </c>
      <c r="R283" s="13">
        <v>0</v>
      </c>
      <c r="S283" s="16">
        <v>831898</v>
      </c>
      <c r="T283" s="20">
        <v>0</v>
      </c>
      <c r="U283" s="41">
        <f t="shared" si="51"/>
        <v>150020184.30000001</v>
      </c>
      <c r="V283" s="13">
        <f t="shared" si="52"/>
        <v>3146223.4</v>
      </c>
      <c r="W283" s="13">
        <f t="shared" si="53"/>
        <v>0</v>
      </c>
      <c r="X283" s="10">
        <v>1.206</v>
      </c>
      <c r="Y283" s="1">
        <v>4</v>
      </c>
      <c r="Z283" s="10">
        <v>1.7500000000000002E-2</v>
      </c>
      <c r="AA283" s="36">
        <f t="shared" si="54"/>
        <v>2.0972000632317578E-2</v>
      </c>
      <c r="AB283" s="13">
        <f t="shared" si="55"/>
        <v>520870.17474999931</v>
      </c>
      <c r="AC283" s="13">
        <f t="shared" si="56"/>
        <v>0</v>
      </c>
      <c r="AD283" s="13">
        <f t="shared" si="57"/>
        <v>0</v>
      </c>
      <c r="AE283" s="13">
        <f t="shared" si="58"/>
        <v>0</v>
      </c>
      <c r="AF283" s="13">
        <f t="shared" si="59"/>
        <v>0</v>
      </c>
      <c r="AG283" s="93">
        <f t="shared" si="48"/>
        <v>260435.08737499965</v>
      </c>
      <c r="AH283" s="94">
        <f t="shared" si="49"/>
        <v>260435.08737499965</v>
      </c>
      <c r="AI283" s="95">
        <f t="shared" si="50"/>
        <v>520870.17474999931</v>
      </c>
    </row>
    <row r="284" spans="1:35" x14ac:dyDescent="0.25">
      <c r="A284">
        <v>49569</v>
      </c>
      <c r="B284" t="s">
        <v>343</v>
      </c>
      <c r="C284" t="s">
        <v>164</v>
      </c>
      <c r="D284" s="30">
        <v>0</v>
      </c>
      <c r="E284" s="13">
        <v>0</v>
      </c>
      <c r="F284" s="13">
        <v>0</v>
      </c>
      <c r="G284" s="13">
        <v>0</v>
      </c>
      <c r="H284" s="13">
        <v>0</v>
      </c>
      <c r="I284" s="31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31">
        <v>0</v>
      </c>
      <c r="P284" s="13">
        <v>5150767.8099999996</v>
      </c>
      <c r="Q284" s="16">
        <v>3641403</v>
      </c>
      <c r="R284" s="13">
        <v>1652545.98</v>
      </c>
      <c r="S284" s="16">
        <v>53579</v>
      </c>
      <c r="T284" s="20">
        <v>0</v>
      </c>
      <c r="U284" s="41">
        <f t="shared" si="51"/>
        <v>10498295.789999999</v>
      </c>
      <c r="V284" s="13">
        <f t="shared" si="52"/>
        <v>0</v>
      </c>
      <c r="W284" s="13">
        <f t="shared" si="53"/>
        <v>0</v>
      </c>
      <c r="X284" s="10">
        <v>1.1930000000000001</v>
      </c>
      <c r="Y284" s="1">
        <v>4</v>
      </c>
      <c r="Z284" s="10">
        <v>1.7500000000000002E-2</v>
      </c>
      <c r="AA284" s="36">
        <f t="shared" si="54"/>
        <v>0</v>
      </c>
      <c r="AB284" s="13">
        <f t="shared" si="55"/>
        <v>0</v>
      </c>
      <c r="AC284" s="13">
        <f t="shared" si="56"/>
        <v>0</v>
      </c>
      <c r="AD284" s="13">
        <f t="shared" si="57"/>
        <v>0</v>
      </c>
      <c r="AE284" s="13">
        <f t="shared" si="58"/>
        <v>0</v>
      </c>
      <c r="AF284" s="13">
        <f t="shared" si="59"/>
        <v>0</v>
      </c>
      <c r="AG284" s="93">
        <f t="shared" si="48"/>
        <v>0</v>
      </c>
      <c r="AH284" s="94">
        <f t="shared" si="49"/>
        <v>0</v>
      </c>
      <c r="AI284" s="95">
        <f t="shared" si="50"/>
        <v>0</v>
      </c>
    </row>
    <row r="285" spans="1:35" x14ac:dyDescent="0.25">
      <c r="A285">
        <v>44206</v>
      </c>
      <c r="B285" t="s">
        <v>344</v>
      </c>
      <c r="C285" t="s">
        <v>14</v>
      </c>
      <c r="D285" s="30">
        <v>1784223.54</v>
      </c>
      <c r="E285" s="13">
        <v>0</v>
      </c>
      <c r="F285" s="13">
        <v>0</v>
      </c>
      <c r="G285" s="13">
        <v>0</v>
      </c>
      <c r="H285" s="13">
        <v>0</v>
      </c>
      <c r="I285" s="31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31">
        <v>0</v>
      </c>
      <c r="P285" s="13">
        <v>23217224.59</v>
      </c>
      <c r="Q285" s="16">
        <v>22968748</v>
      </c>
      <c r="R285" s="13">
        <v>10972177.84</v>
      </c>
      <c r="S285" s="16">
        <v>307352</v>
      </c>
      <c r="T285" s="20">
        <v>0</v>
      </c>
      <c r="U285" s="41">
        <f t="shared" si="51"/>
        <v>59249725.969999999</v>
      </c>
      <c r="V285" s="13">
        <f t="shared" si="52"/>
        <v>1784223.54</v>
      </c>
      <c r="W285" s="13">
        <f t="shared" si="53"/>
        <v>0</v>
      </c>
      <c r="X285" s="10">
        <v>0.95199999999999996</v>
      </c>
      <c r="Y285" s="1">
        <v>3</v>
      </c>
      <c r="Z285" s="10">
        <v>1.4999999999999999E-2</v>
      </c>
      <c r="AA285" s="36">
        <f t="shared" si="54"/>
        <v>3.0113616743196559E-2</v>
      </c>
      <c r="AB285" s="13">
        <f t="shared" si="55"/>
        <v>895477.65045000007</v>
      </c>
      <c r="AC285" s="13">
        <f t="shared" si="56"/>
        <v>0</v>
      </c>
      <c r="AD285" s="13">
        <f t="shared" si="57"/>
        <v>0</v>
      </c>
      <c r="AE285" s="13">
        <f t="shared" si="58"/>
        <v>0</v>
      </c>
      <c r="AF285" s="13">
        <f t="shared" si="59"/>
        <v>0</v>
      </c>
      <c r="AG285" s="93">
        <f t="shared" si="48"/>
        <v>447738.82522500004</v>
      </c>
      <c r="AH285" s="94">
        <f t="shared" si="49"/>
        <v>447738.82522500004</v>
      </c>
      <c r="AI285" s="95">
        <f t="shared" si="50"/>
        <v>895477.65045000007</v>
      </c>
    </row>
    <row r="286" spans="1:35" x14ac:dyDescent="0.25">
      <c r="A286">
        <v>44214</v>
      </c>
      <c r="B286" t="s">
        <v>345</v>
      </c>
      <c r="C286" t="s">
        <v>129</v>
      </c>
      <c r="D286" s="30">
        <v>254032.48</v>
      </c>
      <c r="E286" s="13">
        <v>0</v>
      </c>
      <c r="F286" s="13">
        <v>41150.68</v>
      </c>
      <c r="G286" s="13">
        <v>0</v>
      </c>
      <c r="H286" s="13">
        <v>0</v>
      </c>
      <c r="I286" s="31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31">
        <v>0</v>
      </c>
      <c r="P286" s="13">
        <v>19450550.989999998</v>
      </c>
      <c r="Q286" s="16">
        <v>26110188</v>
      </c>
      <c r="R286" s="13">
        <v>0</v>
      </c>
      <c r="S286" s="16">
        <v>288323</v>
      </c>
      <c r="T286" s="20">
        <v>0</v>
      </c>
      <c r="U286" s="41">
        <f t="shared" si="51"/>
        <v>46103094.469999999</v>
      </c>
      <c r="V286" s="13">
        <f t="shared" si="52"/>
        <v>254032.48</v>
      </c>
      <c r="W286" s="13">
        <f t="shared" si="53"/>
        <v>41150.68</v>
      </c>
      <c r="X286" s="10">
        <v>0.99099999999999999</v>
      </c>
      <c r="Y286" s="1">
        <v>3</v>
      </c>
      <c r="Z286" s="10">
        <v>1.4999999999999999E-2</v>
      </c>
      <c r="AA286" s="36">
        <f t="shared" si="54"/>
        <v>5.5100960775052287E-3</v>
      </c>
      <c r="AB286" s="13">
        <f t="shared" si="55"/>
        <v>0</v>
      </c>
      <c r="AC286" s="13">
        <f t="shared" si="56"/>
        <v>20575.34</v>
      </c>
      <c r="AD286" s="13">
        <f t="shared" si="57"/>
        <v>0</v>
      </c>
      <c r="AE286" s="13">
        <f t="shared" si="58"/>
        <v>0</v>
      </c>
      <c r="AF286" s="13">
        <f t="shared" si="59"/>
        <v>0</v>
      </c>
      <c r="AG286" s="93">
        <f t="shared" si="48"/>
        <v>10287.67</v>
      </c>
      <c r="AH286" s="94">
        <f t="shared" si="49"/>
        <v>10287.67</v>
      </c>
      <c r="AI286" s="95">
        <f t="shared" si="50"/>
        <v>20575.34</v>
      </c>
    </row>
    <row r="287" spans="1:35" x14ac:dyDescent="0.25">
      <c r="A287">
        <v>45443</v>
      </c>
      <c r="B287" t="s">
        <v>346</v>
      </c>
      <c r="C287" t="s">
        <v>54</v>
      </c>
      <c r="D287" s="30">
        <v>0</v>
      </c>
      <c r="E287" s="13">
        <v>0</v>
      </c>
      <c r="F287" s="13">
        <v>5189.51</v>
      </c>
      <c r="G287" s="13">
        <v>564.09</v>
      </c>
      <c r="H287" s="13">
        <v>0</v>
      </c>
      <c r="I287" s="31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31">
        <v>0</v>
      </c>
      <c r="P287" s="13">
        <v>4860868.12</v>
      </c>
      <c r="Q287" s="16">
        <v>1883806</v>
      </c>
      <c r="R287" s="13">
        <v>0</v>
      </c>
      <c r="S287" s="16">
        <v>37411</v>
      </c>
      <c r="T287" s="20">
        <v>0</v>
      </c>
      <c r="U287" s="41">
        <f t="shared" si="51"/>
        <v>6782085.1200000001</v>
      </c>
      <c r="V287" s="13">
        <f t="shared" si="52"/>
        <v>0</v>
      </c>
      <c r="W287" s="13">
        <f t="shared" si="53"/>
        <v>5753.6</v>
      </c>
      <c r="X287" s="10">
        <v>0.64</v>
      </c>
      <c r="Y287" s="1">
        <v>1</v>
      </c>
      <c r="Z287" s="10">
        <v>0.01</v>
      </c>
      <c r="AA287" s="36">
        <f t="shared" si="54"/>
        <v>0</v>
      </c>
      <c r="AB287" s="13">
        <f t="shared" si="55"/>
        <v>0</v>
      </c>
      <c r="AC287" s="13">
        <f t="shared" si="56"/>
        <v>2876.8</v>
      </c>
      <c r="AD287" s="13">
        <f t="shared" si="57"/>
        <v>0</v>
      </c>
      <c r="AE287" s="13">
        <f t="shared" si="58"/>
        <v>0</v>
      </c>
      <c r="AF287" s="13">
        <f t="shared" si="59"/>
        <v>0</v>
      </c>
      <c r="AG287" s="93">
        <f t="shared" si="48"/>
        <v>1438.4</v>
      </c>
      <c r="AH287" s="94">
        <f t="shared" si="49"/>
        <v>1438.4</v>
      </c>
      <c r="AI287" s="95">
        <f t="shared" si="50"/>
        <v>2876.8</v>
      </c>
    </row>
    <row r="288" spans="1:35" x14ac:dyDescent="0.25">
      <c r="A288">
        <v>49353</v>
      </c>
      <c r="B288" t="s">
        <v>347</v>
      </c>
      <c r="C288" t="s">
        <v>173</v>
      </c>
      <c r="D288" s="30">
        <v>86777.9</v>
      </c>
      <c r="E288" s="13">
        <v>137415.74</v>
      </c>
      <c r="F288" s="13">
        <v>0</v>
      </c>
      <c r="G288" s="13">
        <v>0</v>
      </c>
      <c r="H288" s="13">
        <v>113426.21</v>
      </c>
      <c r="I288" s="31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31">
        <v>0</v>
      </c>
      <c r="P288" s="13">
        <v>3419280.78</v>
      </c>
      <c r="Q288" s="16">
        <v>2440835</v>
      </c>
      <c r="R288" s="13">
        <v>380683.35</v>
      </c>
      <c r="S288" s="16">
        <v>32064</v>
      </c>
      <c r="T288" s="20">
        <v>0</v>
      </c>
      <c r="U288" s="41">
        <f t="shared" si="51"/>
        <v>6497056.7699999996</v>
      </c>
      <c r="V288" s="13">
        <f t="shared" si="52"/>
        <v>86777.9</v>
      </c>
      <c r="W288" s="13">
        <f t="shared" si="53"/>
        <v>0</v>
      </c>
      <c r="X288" s="10">
        <v>1.117</v>
      </c>
      <c r="Y288" s="1">
        <v>4</v>
      </c>
      <c r="Z288" s="10">
        <v>1.7500000000000002E-2</v>
      </c>
      <c r="AA288" s="36">
        <f t="shared" si="54"/>
        <v>1.3356494035991007E-2</v>
      </c>
      <c r="AB288" s="13">
        <f t="shared" si="55"/>
        <v>0</v>
      </c>
      <c r="AC288" s="13">
        <f t="shared" si="56"/>
        <v>0</v>
      </c>
      <c r="AD288" s="13">
        <f t="shared" si="57"/>
        <v>137415.74</v>
      </c>
      <c r="AE288" s="13">
        <f t="shared" si="58"/>
        <v>113426.21</v>
      </c>
      <c r="AF288" s="13">
        <f t="shared" si="59"/>
        <v>0</v>
      </c>
      <c r="AG288" s="93">
        <f t="shared" si="48"/>
        <v>125420.97500000001</v>
      </c>
      <c r="AH288" s="94">
        <f t="shared" si="49"/>
        <v>125420.97500000001</v>
      </c>
      <c r="AI288" s="95">
        <f t="shared" si="50"/>
        <v>250841.95</v>
      </c>
    </row>
    <row r="289" spans="1:35" x14ac:dyDescent="0.25">
      <c r="A289">
        <v>49437</v>
      </c>
      <c r="B289" t="s">
        <v>348</v>
      </c>
      <c r="C289" t="s">
        <v>156</v>
      </c>
      <c r="D289" s="30">
        <v>0</v>
      </c>
      <c r="E289" s="13">
        <v>0</v>
      </c>
      <c r="F289" s="13">
        <v>22081.16</v>
      </c>
      <c r="G289" s="13">
        <v>0</v>
      </c>
      <c r="H289" s="13">
        <v>0</v>
      </c>
      <c r="I289" s="31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31">
        <v>0</v>
      </c>
      <c r="P289" s="13">
        <v>9577523.3699999992</v>
      </c>
      <c r="Q289" s="16">
        <v>12800469</v>
      </c>
      <c r="R289" s="13">
        <v>0</v>
      </c>
      <c r="S289" s="16">
        <v>124286</v>
      </c>
      <c r="T289" s="20">
        <v>0</v>
      </c>
      <c r="U289" s="41">
        <f t="shared" si="51"/>
        <v>22502278.369999997</v>
      </c>
      <c r="V289" s="13">
        <f t="shared" si="52"/>
        <v>0</v>
      </c>
      <c r="W289" s="13">
        <f t="shared" si="53"/>
        <v>22081.16</v>
      </c>
      <c r="X289" s="10">
        <v>0.92500000000000004</v>
      </c>
      <c r="Y289" s="1">
        <v>3</v>
      </c>
      <c r="Z289" s="10">
        <v>1.4999999999999999E-2</v>
      </c>
      <c r="AA289" s="36">
        <f t="shared" si="54"/>
        <v>0</v>
      </c>
      <c r="AB289" s="13">
        <f t="shared" si="55"/>
        <v>0</v>
      </c>
      <c r="AC289" s="13">
        <f t="shared" si="56"/>
        <v>11040.58</v>
      </c>
      <c r="AD289" s="13">
        <f t="shared" si="57"/>
        <v>0</v>
      </c>
      <c r="AE289" s="13">
        <f t="shared" si="58"/>
        <v>0</v>
      </c>
      <c r="AF289" s="13">
        <f t="shared" si="59"/>
        <v>0</v>
      </c>
      <c r="AG289" s="93">
        <f t="shared" si="48"/>
        <v>5520.29</v>
      </c>
      <c r="AH289" s="94">
        <f t="shared" si="49"/>
        <v>5520.29</v>
      </c>
      <c r="AI289" s="95">
        <f t="shared" si="50"/>
        <v>11040.58</v>
      </c>
    </row>
    <row r="290" spans="1:35" x14ac:dyDescent="0.25">
      <c r="A290">
        <v>47449</v>
      </c>
      <c r="B290" t="s">
        <v>349</v>
      </c>
      <c r="C290" t="s">
        <v>26</v>
      </c>
      <c r="D290" s="30">
        <v>0</v>
      </c>
      <c r="E290" s="13">
        <v>62293.73</v>
      </c>
      <c r="F290" s="13">
        <v>0</v>
      </c>
      <c r="G290" s="13">
        <v>0</v>
      </c>
      <c r="H290" s="13">
        <v>53242.49</v>
      </c>
      <c r="I290" s="31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31">
        <v>0</v>
      </c>
      <c r="P290" s="13">
        <v>5056171.84</v>
      </c>
      <c r="Q290" s="16">
        <v>5041965</v>
      </c>
      <c r="R290" s="13">
        <v>1672299.67</v>
      </c>
      <c r="S290" s="16">
        <v>67871</v>
      </c>
      <c r="T290" s="20">
        <v>0</v>
      </c>
      <c r="U290" s="41">
        <f t="shared" si="51"/>
        <v>11900601.24</v>
      </c>
      <c r="V290" s="13">
        <f t="shared" si="52"/>
        <v>0</v>
      </c>
      <c r="W290" s="13">
        <f t="shared" si="53"/>
        <v>0</v>
      </c>
      <c r="X290" s="10">
        <v>1.048</v>
      </c>
      <c r="Y290" s="1">
        <v>3</v>
      </c>
      <c r="Z290" s="10">
        <v>1.4999999999999999E-2</v>
      </c>
      <c r="AA290" s="36">
        <f t="shared" si="54"/>
        <v>0</v>
      </c>
      <c r="AB290" s="13">
        <f t="shared" si="55"/>
        <v>0</v>
      </c>
      <c r="AC290" s="13">
        <f t="shared" si="56"/>
        <v>0</v>
      </c>
      <c r="AD290" s="13">
        <f t="shared" si="57"/>
        <v>62293.73</v>
      </c>
      <c r="AE290" s="13">
        <f t="shared" si="58"/>
        <v>53242.49</v>
      </c>
      <c r="AF290" s="13">
        <f t="shared" si="59"/>
        <v>0</v>
      </c>
      <c r="AG290" s="93">
        <f t="shared" si="48"/>
        <v>57768.11</v>
      </c>
      <c r="AH290" s="94">
        <f t="shared" si="49"/>
        <v>57768.11</v>
      </c>
      <c r="AI290" s="95">
        <f t="shared" si="50"/>
        <v>115536.22</v>
      </c>
    </row>
    <row r="291" spans="1:35" x14ac:dyDescent="0.25">
      <c r="A291">
        <v>47589</v>
      </c>
      <c r="B291" t="s">
        <v>350</v>
      </c>
      <c r="C291" t="s">
        <v>301</v>
      </c>
      <c r="D291" s="30">
        <v>0</v>
      </c>
      <c r="E291" s="13">
        <v>0</v>
      </c>
      <c r="F291" s="13">
        <v>4868.8999999999996</v>
      </c>
      <c r="G291" s="13">
        <v>0</v>
      </c>
      <c r="H291" s="13">
        <v>0</v>
      </c>
      <c r="I291" s="31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31">
        <v>0</v>
      </c>
      <c r="P291" s="13">
        <v>5494046.1500000004</v>
      </c>
      <c r="Q291" s="16">
        <v>3076378</v>
      </c>
      <c r="R291" s="13">
        <v>2238892.2999999998</v>
      </c>
      <c r="S291" s="16">
        <v>56395</v>
      </c>
      <c r="T291" s="20">
        <v>0</v>
      </c>
      <c r="U291" s="41">
        <f t="shared" si="51"/>
        <v>10865711.449999999</v>
      </c>
      <c r="V291" s="13">
        <f t="shared" si="52"/>
        <v>0</v>
      </c>
      <c r="W291" s="13">
        <f t="shared" si="53"/>
        <v>4868.8999999999996</v>
      </c>
      <c r="X291" s="10">
        <v>0.93200000000000005</v>
      </c>
      <c r="Y291" s="1">
        <v>3</v>
      </c>
      <c r="Z291" s="10">
        <v>1.4999999999999999E-2</v>
      </c>
      <c r="AA291" s="36">
        <f t="shared" si="54"/>
        <v>0</v>
      </c>
      <c r="AB291" s="13">
        <f t="shared" si="55"/>
        <v>0</v>
      </c>
      <c r="AC291" s="13">
        <f t="shared" si="56"/>
        <v>2434.4499999999998</v>
      </c>
      <c r="AD291" s="13">
        <f t="shared" si="57"/>
        <v>0</v>
      </c>
      <c r="AE291" s="13">
        <f t="shared" si="58"/>
        <v>0</v>
      </c>
      <c r="AF291" s="13">
        <f t="shared" si="59"/>
        <v>0</v>
      </c>
      <c r="AG291" s="93">
        <f t="shared" si="48"/>
        <v>1217.2249999999999</v>
      </c>
      <c r="AH291" s="94">
        <f t="shared" si="49"/>
        <v>1217.2249999999999</v>
      </c>
      <c r="AI291" s="95">
        <f t="shared" si="50"/>
        <v>2434.4499999999998</v>
      </c>
    </row>
    <row r="292" spans="1:35" x14ac:dyDescent="0.25">
      <c r="A292">
        <v>50195</v>
      </c>
      <c r="B292" t="s">
        <v>351</v>
      </c>
      <c r="C292" t="s">
        <v>87</v>
      </c>
      <c r="D292" s="30">
        <v>0</v>
      </c>
      <c r="E292" s="13">
        <v>118869.09</v>
      </c>
      <c r="F292" s="13">
        <v>5789.52</v>
      </c>
      <c r="G292" s="13">
        <v>0</v>
      </c>
      <c r="H292" s="13">
        <v>31988.04</v>
      </c>
      <c r="I292" s="31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31">
        <v>0</v>
      </c>
      <c r="P292" s="13">
        <v>4952902.26</v>
      </c>
      <c r="Q292" s="16">
        <v>8643091</v>
      </c>
      <c r="R292" s="13">
        <v>0</v>
      </c>
      <c r="S292" s="16">
        <v>60223</v>
      </c>
      <c r="T292" s="20">
        <v>0</v>
      </c>
      <c r="U292" s="41">
        <f t="shared" si="51"/>
        <v>13775085.35</v>
      </c>
      <c r="V292" s="13">
        <f t="shared" si="52"/>
        <v>0</v>
      </c>
      <c r="W292" s="13">
        <f t="shared" si="53"/>
        <v>5789.52</v>
      </c>
      <c r="X292" s="10">
        <v>1.1040000000000001</v>
      </c>
      <c r="Y292" s="1">
        <v>4</v>
      </c>
      <c r="Z292" s="10">
        <v>1.7500000000000002E-2</v>
      </c>
      <c r="AA292" s="36">
        <f t="shared" si="54"/>
        <v>0</v>
      </c>
      <c r="AB292" s="13">
        <f t="shared" si="55"/>
        <v>0</v>
      </c>
      <c r="AC292" s="13">
        <f t="shared" si="56"/>
        <v>2894.76</v>
      </c>
      <c r="AD292" s="13">
        <f t="shared" si="57"/>
        <v>118869.09</v>
      </c>
      <c r="AE292" s="13">
        <f t="shared" si="58"/>
        <v>31988.04</v>
      </c>
      <c r="AF292" s="13">
        <f t="shared" si="59"/>
        <v>0</v>
      </c>
      <c r="AG292" s="93">
        <f t="shared" si="48"/>
        <v>76875.944999999992</v>
      </c>
      <c r="AH292" s="94">
        <f t="shared" si="49"/>
        <v>76875.944999999992</v>
      </c>
      <c r="AI292" s="95">
        <f t="shared" si="50"/>
        <v>153751.88999999998</v>
      </c>
    </row>
    <row r="293" spans="1:35" x14ac:dyDescent="0.25">
      <c r="A293">
        <v>46888</v>
      </c>
      <c r="B293" t="s">
        <v>352</v>
      </c>
      <c r="C293" t="s">
        <v>14</v>
      </c>
      <c r="D293" s="30">
        <v>0</v>
      </c>
      <c r="E293" s="13">
        <v>0</v>
      </c>
      <c r="F293" s="13">
        <v>0</v>
      </c>
      <c r="G293" s="13">
        <v>0</v>
      </c>
      <c r="H293" s="13">
        <v>0</v>
      </c>
      <c r="I293" s="31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31">
        <v>0</v>
      </c>
      <c r="P293" s="13">
        <v>6154425.6600000001</v>
      </c>
      <c r="Q293" s="16">
        <v>3712844</v>
      </c>
      <c r="R293" s="13">
        <v>2910822.81</v>
      </c>
      <c r="S293" s="16">
        <v>67198</v>
      </c>
      <c r="T293" s="20">
        <v>0</v>
      </c>
      <c r="U293" s="41">
        <f t="shared" si="51"/>
        <v>12845290.470000001</v>
      </c>
      <c r="V293" s="13">
        <f t="shared" si="52"/>
        <v>0</v>
      </c>
      <c r="W293" s="13">
        <f t="shared" si="53"/>
        <v>0</v>
      </c>
      <c r="X293" s="10">
        <v>0.92900000000000005</v>
      </c>
      <c r="Y293" s="1">
        <v>3</v>
      </c>
      <c r="Z293" s="10">
        <v>1.4999999999999999E-2</v>
      </c>
      <c r="AA293" s="36">
        <f t="shared" si="54"/>
        <v>0</v>
      </c>
      <c r="AB293" s="13">
        <f t="shared" si="55"/>
        <v>0</v>
      </c>
      <c r="AC293" s="13">
        <f t="shared" si="56"/>
        <v>0</v>
      </c>
      <c r="AD293" s="13">
        <f t="shared" si="57"/>
        <v>0</v>
      </c>
      <c r="AE293" s="13">
        <f t="shared" si="58"/>
        <v>0</v>
      </c>
      <c r="AF293" s="13">
        <f t="shared" si="59"/>
        <v>0</v>
      </c>
      <c r="AG293" s="93">
        <f t="shared" ref="AG293:AG356" si="60">(AB293+AC293+AD293+AE293+AF293)/2</f>
        <v>0</v>
      </c>
      <c r="AH293" s="94">
        <f t="shared" ref="AH293:AH356" si="61">(AB293+AC293+AD293+AE293+AF293)/2</f>
        <v>0</v>
      </c>
      <c r="AI293" s="95">
        <f t="shared" ref="AI293:AI356" si="62">AG293+AH293</f>
        <v>0</v>
      </c>
    </row>
    <row r="294" spans="1:35" x14ac:dyDescent="0.25">
      <c r="A294">
        <v>48009</v>
      </c>
      <c r="B294" t="s">
        <v>353</v>
      </c>
      <c r="C294" t="s">
        <v>282</v>
      </c>
      <c r="D294" s="30">
        <v>0</v>
      </c>
      <c r="E294" s="13">
        <v>0</v>
      </c>
      <c r="F294" s="13">
        <v>0</v>
      </c>
      <c r="G294" s="13">
        <v>0</v>
      </c>
      <c r="H294" s="13">
        <v>55938.57</v>
      </c>
      <c r="I294" s="31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31">
        <v>0</v>
      </c>
      <c r="P294" s="13">
        <v>9702938.2400000002</v>
      </c>
      <c r="Q294" s="16">
        <v>21659832</v>
      </c>
      <c r="R294" s="13">
        <v>0</v>
      </c>
      <c r="S294" s="16">
        <v>190478</v>
      </c>
      <c r="T294" s="20">
        <v>0</v>
      </c>
      <c r="U294" s="41">
        <f t="shared" si="51"/>
        <v>31553248.240000002</v>
      </c>
      <c r="V294" s="13">
        <f t="shared" si="52"/>
        <v>0</v>
      </c>
      <c r="W294" s="13">
        <f t="shared" si="53"/>
        <v>0</v>
      </c>
      <c r="X294" s="10">
        <v>0.95199999999999996</v>
      </c>
      <c r="Y294" s="1">
        <v>3</v>
      </c>
      <c r="Z294" s="10">
        <v>1.4999999999999999E-2</v>
      </c>
      <c r="AA294" s="36">
        <f t="shared" si="54"/>
        <v>0</v>
      </c>
      <c r="AB294" s="13">
        <f t="shared" si="55"/>
        <v>0</v>
      </c>
      <c r="AC294" s="13">
        <f t="shared" si="56"/>
        <v>0</v>
      </c>
      <c r="AD294" s="13">
        <f t="shared" si="57"/>
        <v>0</v>
      </c>
      <c r="AE294" s="13">
        <f t="shared" si="58"/>
        <v>55938.57</v>
      </c>
      <c r="AF294" s="13">
        <f t="shared" si="59"/>
        <v>0</v>
      </c>
      <c r="AG294" s="93">
        <f t="shared" si="60"/>
        <v>27969.285</v>
      </c>
      <c r="AH294" s="94">
        <f t="shared" si="61"/>
        <v>27969.285</v>
      </c>
      <c r="AI294" s="95">
        <f t="shared" si="62"/>
        <v>55938.57</v>
      </c>
    </row>
    <row r="295" spans="1:35" x14ac:dyDescent="0.25">
      <c r="A295">
        <v>48017</v>
      </c>
      <c r="B295" t="s">
        <v>354</v>
      </c>
      <c r="C295" t="s">
        <v>282</v>
      </c>
      <c r="D295" s="30">
        <v>0</v>
      </c>
      <c r="E295" s="13">
        <v>0</v>
      </c>
      <c r="F295" s="13">
        <v>1302.54</v>
      </c>
      <c r="G295" s="13">
        <v>0</v>
      </c>
      <c r="H295" s="13">
        <v>7503.78</v>
      </c>
      <c r="I295" s="31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31">
        <v>0</v>
      </c>
      <c r="P295" s="13">
        <v>9795205.0500000007</v>
      </c>
      <c r="Q295" s="16">
        <v>4687572</v>
      </c>
      <c r="R295" s="13">
        <v>1958203.45</v>
      </c>
      <c r="S295" s="16">
        <v>102060</v>
      </c>
      <c r="T295" s="20">
        <v>0</v>
      </c>
      <c r="U295" s="41">
        <f t="shared" si="51"/>
        <v>16543040.5</v>
      </c>
      <c r="V295" s="13">
        <f t="shared" si="52"/>
        <v>0</v>
      </c>
      <c r="W295" s="13">
        <f t="shared" si="53"/>
        <v>1302.54</v>
      </c>
      <c r="X295" s="10">
        <v>0.83299999999999996</v>
      </c>
      <c r="Y295" s="1">
        <v>2</v>
      </c>
      <c r="Z295" s="10">
        <v>1.2500000000000001E-2</v>
      </c>
      <c r="AA295" s="36">
        <f t="shared" si="54"/>
        <v>0</v>
      </c>
      <c r="AB295" s="13">
        <f t="shared" si="55"/>
        <v>0</v>
      </c>
      <c r="AC295" s="13">
        <f t="shared" si="56"/>
        <v>651.27</v>
      </c>
      <c r="AD295" s="13">
        <f t="shared" si="57"/>
        <v>0</v>
      </c>
      <c r="AE295" s="13">
        <f t="shared" si="58"/>
        <v>7503.78</v>
      </c>
      <c r="AF295" s="13">
        <f t="shared" si="59"/>
        <v>0</v>
      </c>
      <c r="AG295" s="93">
        <f t="shared" si="60"/>
        <v>4077.5249999999996</v>
      </c>
      <c r="AH295" s="94">
        <f t="shared" si="61"/>
        <v>4077.5249999999996</v>
      </c>
      <c r="AI295" s="95">
        <f t="shared" si="62"/>
        <v>8155.0499999999993</v>
      </c>
    </row>
    <row r="296" spans="1:35" x14ac:dyDescent="0.25">
      <c r="A296">
        <v>44222</v>
      </c>
      <c r="B296" t="s">
        <v>355</v>
      </c>
      <c r="C296" t="s">
        <v>10</v>
      </c>
      <c r="D296" s="30">
        <v>0</v>
      </c>
      <c r="E296" s="13">
        <v>42664.88</v>
      </c>
      <c r="F296" s="13">
        <v>-0.01</v>
      </c>
      <c r="G296" s="13">
        <v>9847.41</v>
      </c>
      <c r="H296" s="13">
        <v>125795.42</v>
      </c>
      <c r="I296" s="31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31">
        <v>0</v>
      </c>
      <c r="P296" s="13">
        <v>38307822.520000003</v>
      </c>
      <c r="Q296" s="16">
        <v>9927357</v>
      </c>
      <c r="R296" s="13">
        <v>0</v>
      </c>
      <c r="S296" s="16">
        <v>191227</v>
      </c>
      <c r="T296" s="20">
        <v>0</v>
      </c>
      <c r="U296" s="41">
        <f t="shared" si="51"/>
        <v>48469071.400000006</v>
      </c>
      <c r="V296" s="13">
        <f t="shared" si="52"/>
        <v>0</v>
      </c>
      <c r="W296" s="13">
        <f t="shared" si="53"/>
        <v>9847.4</v>
      </c>
      <c r="X296" s="10">
        <v>0.13200000000000001</v>
      </c>
      <c r="Y296" s="1">
        <v>1</v>
      </c>
      <c r="Z296" s="10">
        <v>0.01</v>
      </c>
      <c r="AA296" s="36">
        <f t="shared" si="54"/>
        <v>0</v>
      </c>
      <c r="AB296" s="13">
        <f t="shared" si="55"/>
        <v>0</v>
      </c>
      <c r="AC296" s="13">
        <f t="shared" si="56"/>
        <v>4923.7</v>
      </c>
      <c r="AD296" s="13">
        <f t="shared" si="57"/>
        <v>42664.88</v>
      </c>
      <c r="AE296" s="13">
        <f t="shared" si="58"/>
        <v>125795.42</v>
      </c>
      <c r="AF296" s="13">
        <f t="shared" si="59"/>
        <v>0</v>
      </c>
      <c r="AG296" s="93">
        <f t="shared" si="60"/>
        <v>86692</v>
      </c>
      <c r="AH296" s="94">
        <f t="shared" si="61"/>
        <v>86692</v>
      </c>
      <c r="AI296" s="95">
        <f t="shared" si="62"/>
        <v>173384</v>
      </c>
    </row>
    <row r="297" spans="1:35" x14ac:dyDescent="0.25">
      <c r="A297">
        <v>50369</v>
      </c>
      <c r="B297" t="s">
        <v>356</v>
      </c>
      <c r="C297" t="s">
        <v>186</v>
      </c>
      <c r="D297" s="30">
        <v>0</v>
      </c>
      <c r="E297" s="13">
        <v>0</v>
      </c>
      <c r="F297" s="13">
        <v>5165.82</v>
      </c>
      <c r="G297" s="13">
        <v>0</v>
      </c>
      <c r="H297" s="13">
        <v>0</v>
      </c>
      <c r="I297" s="31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31">
        <v>0</v>
      </c>
      <c r="P297" s="13">
        <v>4014835.53</v>
      </c>
      <c r="Q297" s="16">
        <v>3622925</v>
      </c>
      <c r="R297" s="13">
        <v>0</v>
      </c>
      <c r="S297" s="16">
        <v>46825</v>
      </c>
      <c r="T297" s="20">
        <v>0</v>
      </c>
      <c r="U297" s="41">
        <f t="shared" si="51"/>
        <v>7684585.5299999993</v>
      </c>
      <c r="V297" s="13">
        <f t="shared" si="52"/>
        <v>0</v>
      </c>
      <c r="W297" s="13">
        <f t="shared" si="53"/>
        <v>5165.82</v>
      </c>
      <c r="X297" s="10">
        <v>1.6240000000000001</v>
      </c>
      <c r="Y297" s="1">
        <v>5</v>
      </c>
      <c r="Z297" s="10">
        <v>0.02</v>
      </c>
      <c r="AA297" s="36">
        <f t="shared" si="54"/>
        <v>0</v>
      </c>
      <c r="AB297" s="13">
        <f t="shared" si="55"/>
        <v>0</v>
      </c>
      <c r="AC297" s="13">
        <f t="shared" si="56"/>
        <v>2582.91</v>
      </c>
      <c r="AD297" s="13">
        <f t="shared" si="57"/>
        <v>0</v>
      </c>
      <c r="AE297" s="13">
        <f t="shared" si="58"/>
        <v>0</v>
      </c>
      <c r="AF297" s="13">
        <f t="shared" si="59"/>
        <v>0</v>
      </c>
      <c r="AG297" s="93">
        <f t="shared" si="60"/>
        <v>1291.4549999999999</v>
      </c>
      <c r="AH297" s="94">
        <f t="shared" si="61"/>
        <v>1291.4549999999999</v>
      </c>
      <c r="AI297" s="95">
        <f t="shared" si="62"/>
        <v>2582.91</v>
      </c>
    </row>
    <row r="298" spans="1:35" x14ac:dyDescent="0.25">
      <c r="A298">
        <v>45450</v>
      </c>
      <c r="B298" t="s">
        <v>357</v>
      </c>
      <c r="C298" t="s">
        <v>54</v>
      </c>
      <c r="D298" s="30">
        <v>0</v>
      </c>
      <c r="E298" s="13">
        <v>0</v>
      </c>
      <c r="F298" s="13">
        <v>11868.97</v>
      </c>
      <c r="G298" s="13">
        <v>1290.1099999999999</v>
      </c>
      <c r="H298" s="13">
        <v>0</v>
      </c>
      <c r="I298" s="31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31">
        <v>0</v>
      </c>
      <c r="P298" s="13">
        <v>4944740.0599999996</v>
      </c>
      <c r="Q298" s="16">
        <v>1795290</v>
      </c>
      <c r="R298" s="13">
        <v>0</v>
      </c>
      <c r="S298" s="16">
        <v>45869</v>
      </c>
      <c r="T298" s="20">
        <v>0</v>
      </c>
      <c r="U298" s="41">
        <f t="shared" si="51"/>
        <v>6785899.0599999996</v>
      </c>
      <c r="V298" s="13">
        <f t="shared" si="52"/>
        <v>0</v>
      </c>
      <c r="W298" s="13">
        <f t="shared" si="53"/>
        <v>13159.08</v>
      </c>
      <c r="X298" s="10">
        <v>0.68600000000000005</v>
      </c>
      <c r="Y298" s="1">
        <v>1</v>
      </c>
      <c r="Z298" s="10">
        <v>0.01</v>
      </c>
      <c r="AA298" s="36">
        <f t="shared" si="54"/>
        <v>0</v>
      </c>
      <c r="AB298" s="13">
        <f t="shared" si="55"/>
        <v>0</v>
      </c>
      <c r="AC298" s="13">
        <f t="shared" si="56"/>
        <v>6579.54</v>
      </c>
      <c r="AD298" s="13">
        <f t="shared" si="57"/>
        <v>0</v>
      </c>
      <c r="AE298" s="13">
        <f t="shared" si="58"/>
        <v>0</v>
      </c>
      <c r="AF298" s="13">
        <f t="shared" si="59"/>
        <v>0</v>
      </c>
      <c r="AG298" s="93">
        <f t="shared" si="60"/>
        <v>3289.77</v>
      </c>
      <c r="AH298" s="94">
        <f t="shared" si="61"/>
        <v>3289.77</v>
      </c>
      <c r="AI298" s="95">
        <f t="shared" si="62"/>
        <v>6579.54</v>
      </c>
    </row>
    <row r="299" spans="1:35" x14ac:dyDescent="0.25">
      <c r="A299">
        <v>50443</v>
      </c>
      <c r="B299" t="s">
        <v>358</v>
      </c>
      <c r="C299" t="s">
        <v>129</v>
      </c>
      <c r="D299" s="30">
        <v>0</v>
      </c>
      <c r="E299" s="13">
        <v>0</v>
      </c>
      <c r="F299" s="13">
        <v>47535.46</v>
      </c>
      <c r="G299" s="13">
        <v>0</v>
      </c>
      <c r="H299" s="13">
        <v>0</v>
      </c>
      <c r="I299" s="31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31">
        <v>0</v>
      </c>
      <c r="P299" s="13">
        <v>10633797.34</v>
      </c>
      <c r="Q299" s="16">
        <v>28903732</v>
      </c>
      <c r="R299" s="13">
        <v>0</v>
      </c>
      <c r="S299" s="16">
        <v>201485</v>
      </c>
      <c r="T299" s="20">
        <v>0</v>
      </c>
      <c r="U299" s="41">
        <f t="shared" si="51"/>
        <v>39739014.340000004</v>
      </c>
      <c r="V299" s="13">
        <f t="shared" si="52"/>
        <v>0</v>
      </c>
      <c r="W299" s="13">
        <f t="shared" si="53"/>
        <v>47535.46</v>
      </c>
      <c r="X299" s="10">
        <v>1.3440000000000001</v>
      </c>
      <c r="Y299" s="1">
        <v>5</v>
      </c>
      <c r="Z299" s="10">
        <v>0.02</v>
      </c>
      <c r="AA299" s="36">
        <f t="shared" si="54"/>
        <v>0</v>
      </c>
      <c r="AB299" s="13">
        <f t="shared" si="55"/>
        <v>0</v>
      </c>
      <c r="AC299" s="13">
        <f t="shared" si="56"/>
        <v>23767.73</v>
      </c>
      <c r="AD299" s="13">
        <f t="shared" si="57"/>
        <v>0</v>
      </c>
      <c r="AE299" s="13">
        <f t="shared" si="58"/>
        <v>0</v>
      </c>
      <c r="AF299" s="13">
        <f t="shared" si="59"/>
        <v>0</v>
      </c>
      <c r="AG299" s="93">
        <f t="shared" si="60"/>
        <v>11883.865</v>
      </c>
      <c r="AH299" s="94">
        <f t="shared" si="61"/>
        <v>11883.865</v>
      </c>
      <c r="AI299" s="95">
        <f t="shared" si="62"/>
        <v>23767.73</v>
      </c>
    </row>
    <row r="300" spans="1:35" x14ac:dyDescent="0.25">
      <c r="A300">
        <v>44230</v>
      </c>
      <c r="B300" t="s">
        <v>359</v>
      </c>
      <c r="C300" t="s">
        <v>147</v>
      </c>
      <c r="D300" s="30">
        <v>1133416.1200000001</v>
      </c>
      <c r="E300" s="13">
        <v>0</v>
      </c>
      <c r="F300" s="13">
        <v>0</v>
      </c>
      <c r="G300" s="13">
        <v>0</v>
      </c>
      <c r="H300" s="13">
        <v>138624.42000000001</v>
      </c>
      <c r="I300" s="31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6211.72</v>
      </c>
      <c r="O300" s="31">
        <v>0</v>
      </c>
      <c r="P300" s="13">
        <v>2378553.44</v>
      </c>
      <c r="Q300" s="16">
        <v>2667270</v>
      </c>
      <c r="R300" s="13">
        <v>0</v>
      </c>
      <c r="S300" s="16">
        <v>29483</v>
      </c>
      <c r="T300" s="20">
        <v>0</v>
      </c>
      <c r="U300" s="41">
        <f t="shared" si="51"/>
        <v>6208722.5600000005</v>
      </c>
      <c r="V300" s="13">
        <f t="shared" si="52"/>
        <v>1133416.1200000001</v>
      </c>
      <c r="W300" s="13">
        <f t="shared" si="53"/>
        <v>0</v>
      </c>
      <c r="X300" s="10">
        <v>0.47299999999999998</v>
      </c>
      <c r="Y300" s="1">
        <v>1</v>
      </c>
      <c r="Z300" s="10">
        <v>0.01</v>
      </c>
      <c r="AA300" s="36">
        <f t="shared" si="54"/>
        <v>0.18255222536469726</v>
      </c>
      <c r="AB300" s="13">
        <f t="shared" si="55"/>
        <v>1071328.8944000001</v>
      </c>
      <c r="AC300" s="13">
        <f t="shared" si="56"/>
        <v>0</v>
      </c>
      <c r="AD300" s="13">
        <f t="shared" si="57"/>
        <v>0</v>
      </c>
      <c r="AE300" s="13">
        <f t="shared" si="58"/>
        <v>144836.14000000001</v>
      </c>
      <c r="AF300" s="13">
        <f t="shared" si="59"/>
        <v>0</v>
      </c>
      <c r="AG300" s="93">
        <f t="shared" si="60"/>
        <v>608082.51720000012</v>
      </c>
      <c r="AH300" s="94">
        <f t="shared" si="61"/>
        <v>608082.51720000012</v>
      </c>
      <c r="AI300" s="95">
        <f t="shared" si="62"/>
        <v>1216165.0344000002</v>
      </c>
    </row>
    <row r="301" spans="1:35" x14ac:dyDescent="0.25">
      <c r="A301">
        <v>49080</v>
      </c>
      <c r="B301" t="s">
        <v>360</v>
      </c>
      <c r="C301" t="s">
        <v>149</v>
      </c>
      <c r="D301" s="30">
        <v>630972.69999999995</v>
      </c>
      <c r="E301" s="13">
        <v>5786.43</v>
      </c>
      <c r="F301" s="13">
        <v>22634.240000000002</v>
      </c>
      <c r="G301" s="13">
        <v>0</v>
      </c>
      <c r="H301" s="13">
        <v>0</v>
      </c>
      <c r="I301" s="31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31">
        <v>0</v>
      </c>
      <c r="P301" s="13">
        <v>7503170.4500000002</v>
      </c>
      <c r="Q301" s="16">
        <v>7987517</v>
      </c>
      <c r="R301" s="13">
        <v>2340287.25</v>
      </c>
      <c r="S301" s="16">
        <v>98861</v>
      </c>
      <c r="T301" s="20">
        <v>0</v>
      </c>
      <c r="U301" s="41">
        <f t="shared" si="51"/>
        <v>18566594.829999998</v>
      </c>
      <c r="V301" s="13">
        <f t="shared" si="52"/>
        <v>630972.69999999995</v>
      </c>
      <c r="W301" s="13">
        <f t="shared" si="53"/>
        <v>22634.240000000002</v>
      </c>
      <c r="X301" s="10">
        <v>1.177</v>
      </c>
      <c r="Y301" s="1">
        <v>4</v>
      </c>
      <c r="Z301" s="10">
        <v>1.7500000000000002E-2</v>
      </c>
      <c r="AA301" s="36">
        <f t="shared" si="54"/>
        <v>3.3984298455227289E-2</v>
      </c>
      <c r="AB301" s="13">
        <f t="shared" si="55"/>
        <v>306057.29047499993</v>
      </c>
      <c r="AC301" s="13">
        <f t="shared" si="56"/>
        <v>11317.12</v>
      </c>
      <c r="AD301" s="13">
        <f t="shared" si="57"/>
        <v>5786.43</v>
      </c>
      <c r="AE301" s="13">
        <f t="shared" si="58"/>
        <v>0</v>
      </c>
      <c r="AF301" s="13">
        <f t="shared" si="59"/>
        <v>0</v>
      </c>
      <c r="AG301" s="93">
        <f t="shared" si="60"/>
        <v>161580.42023749996</v>
      </c>
      <c r="AH301" s="94">
        <f t="shared" si="61"/>
        <v>161580.42023749996</v>
      </c>
      <c r="AI301" s="95">
        <f t="shared" si="62"/>
        <v>323160.84047499992</v>
      </c>
    </row>
    <row r="302" spans="1:35" x14ac:dyDescent="0.25">
      <c r="A302">
        <v>44248</v>
      </c>
      <c r="B302" t="s">
        <v>361</v>
      </c>
      <c r="C302" t="s">
        <v>362</v>
      </c>
      <c r="D302" s="30">
        <v>0</v>
      </c>
      <c r="E302" s="13">
        <v>0</v>
      </c>
      <c r="F302" s="13">
        <v>30405.279999999999</v>
      </c>
      <c r="G302" s="13">
        <v>0</v>
      </c>
      <c r="H302" s="13">
        <v>9881.94</v>
      </c>
      <c r="I302" s="31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31">
        <v>0</v>
      </c>
      <c r="P302" s="13">
        <v>20948596.199999999</v>
      </c>
      <c r="Q302" s="16">
        <v>10294723</v>
      </c>
      <c r="R302" s="13">
        <v>0</v>
      </c>
      <c r="S302" s="16">
        <v>201044</v>
      </c>
      <c r="T302" s="20">
        <v>0</v>
      </c>
      <c r="U302" s="41">
        <f t="shared" si="51"/>
        <v>31444363.199999999</v>
      </c>
      <c r="V302" s="13">
        <f t="shared" si="52"/>
        <v>0</v>
      </c>
      <c r="W302" s="13">
        <f t="shared" si="53"/>
        <v>30405.279999999999</v>
      </c>
      <c r="X302" s="10">
        <v>0.82899999999999996</v>
      </c>
      <c r="Y302" s="1">
        <v>2</v>
      </c>
      <c r="Z302" s="10">
        <v>1.2500000000000001E-2</v>
      </c>
      <c r="AA302" s="36">
        <f t="shared" si="54"/>
        <v>0</v>
      </c>
      <c r="AB302" s="13">
        <f t="shared" si="55"/>
        <v>0</v>
      </c>
      <c r="AC302" s="13">
        <f t="shared" si="56"/>
        <v>15202.64</v>
      </c>
      <c r="AD302" s="13">
        <f t="shared" si="57"/>
        <v>0</v>
      </c>
      <c r="AE302" s="13">
        <f t="shared" si="58"/>
        <v>9881.94</v>
      </c>
      <c r="AF302" s="13">
        <f t="shared" si="59"/>
        <v>0</v>
      </c>
      <c r="AG302" s="93">
        <f t="shared" si="60"/>
        <v>12542.29</v>
      </c>
      <c r="AH302" s="94">
        <f t="shared" si="61"/>
        <v>12542.29</v>
      </c>
      <c r="AI302" s="95">
        <f t="shared" si="62"/>
        <v>25084.58</v>
      </c>
    </row>
    <row r="303" spans="1:35" x14ac:dyDescent="0.25">
      <c r="A303">
        <v>44255</v>
      </c>
      <c r="B303" t="s">
        <v>363</v>
      </c>
      <c r="C303" t="s">
        <v>323</v>
      </c>
      <c r="D303" s="30">
        <v>142592.42000000001</v>
      </c>
      <c r="E303" s="13">
        <v>0</v>
      </c>
      <c r="F303" s="13">
        <v>0</v>
      </c>
      <c r="G303" s="13">
        <v>0</v>
      </c>
      <c r="H303" s="13">
        <v>94738.5</v>
      </c>
      <c r="I303" s="31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31">
        <v>0</v>
      </c>
      <c r="P303" s="13">
        <v>8137074.71</v>
      </c>
      <c r="Q303" s="16">
        <v>6888466</v>
      </c>
      <c r="R303" s="13">
        <v>3210754.62</v>
      </c>
      <c r="S303" s="16">
        <v>100604</v>
      </c>
      <c r="T303" s="20">
        <v>0</v>
      </c>
      <c r="U303" s="41">
        <f t="shared" si="51"/>
        <v>18479491.75</v>
      </c>
      <c r="V303" s="13">
        <f t="shared" si="52"/>
        <v>142592.42000000001</v>
      </c>
      <c r="W303" s="13">
        <f t="shared" si="53"/>
        <v>0</v>
      </c>
      <c r="X303" s="10">
        <v>1.052</v>
      </c>
      <c r="Y303" s="1">
        <v>3</v>
      </c>
      <c r="Z303" s="10">
        <v>1.4999999999999999E-2</v>
      </c>
      <c r="AA303" s="36">
        <f t="shared" si="54"/>
        <v>7.7162522611045302E-3</v>
      </c>
      <c r="AB303" s="13">
        <f t="shared" si="55"/>
        <v>0</v>
      </c>
      <c r="AC303" s="13">
        <f t="shared" si="56"/>
        <v>0</v>
      </c>
      <c r="AD303" s="13">
        <f t="shared" si="57"/>
        <v>0</v>
      </c>
      <c r="AE303" s="13">
        <f t="shared" si="58"/>
        <v>94738.5</v>
      </c>
      <c r="AF303" s="13">
        <f t="shared" si="59"/>
        <v>0</v>
      </c>
      <c r="AG303" s="93">
        <f t="shared" si="60"/>
        <v>47369.25</v>
      </c>
      <c r="AH303" s="94">
        <f t="shared" si="61"/>
        <v>47369.25</v>
      </c>
      <c r="AI303" s="95">
        <f t="shared" si="62"/>
        <v>94738.5</v>
      </c>
    </row>
    <row r="304" spans="1:35" x14ac:dyDescent="0.25">
      <c r="A304">
        <v>44263</v>
      </c>
      <c r="B304" t="s">
        <v>364</v>
      </c>
      <c r="C304" t="s">
        <v>16</v>
      </c>
      <c r="D304" s="30">
        <v>0</v>
      </c>
      <c r="E304" s="13">
        <v>0</v>
      </c>
      <c r="F304" s="13">
        <v>0</v>
      </c>
      <c r="G304" s="13">
        <v>17469.080000000002</v>
      </c>
      <c r="H304" s="13">
        <v>0</v>
      </c>
      <c r="I304" s="31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31">
        <v>0</v>
      </c>
      <c r="P304" s="13">
        <v>74504866.120000005</v>
      </c>
      <c r="Q304" s="16">
        <v>21947751</v>
      </c>
      <c r="R304" s="13">
        <v>0</v>
      </c>
      <c r="S304" s="16">
        <v>326522</v>
      </c>
      <c r="T304" s="20">
        <v>0</v>
      </c>
      <c r="U304" s="41">
        <f t="shared" si="51"/>
        <v>96779139.120000005</v>
      </c>
      <c r="V304" s="13">
        <f t="shared" si="52"/>
        <v>0</v>
      </c>
      <c r="W304" s="13">
        <f t="shared" si="53"/>
        <v>17469.080000000002</v>
      </c>
      <c r="X304" s="10">
        <v>0.17599999999999999</v>
      </c>
      <c r="Y304" s="1">
        <v>1</v>
      </c>
      <c r="Z304" s="10">
        <v>0.01</v>
      </c>
      <c r="AA304" s="36">
        <f t="shared" si="54"/>
        <v>0</v>
      </c>
      <c r="AB304" s="13">
        <f t="shared" si="55"/>
        <v>0</v>
      </c>
      <c r="AC304" s="13">
        <f t="shared" si="56"/>
        <v>8734.5400000000009</v>
      </c>
      <c r="AD304" s="13">
        <f t="shared" si="57"/>
        <v>0</v>
      </c>
      <c r="AE304" s="13">
        <f t="shared" si="58"/>
        <v>0</v>
      </c>
      <c r="AF304" s="13">
        <f t="shared" si="59"/>
        <v>0</v>
      </c>
      <c r="AG304" s="93">
        <f t="shared" si="60"/>
        <v>4367.2700000000004</v>
      </c>
      <c r="AH304" s="94">
        <f t="shared" si="61"/>
        <v>4367.2700000000004</v>
      </c>
      <c r="AI304" s="95">
        <f t="shared" si="62"/>
        <v>8734.5400000000009</v>
      </c>
    </row>
    <row r="305" spans="1:35" x14ac:dyDescent="0.25">
      <c r="A305">
        <v>50203</v>
      </c>
      <c r="B305" t="s">
        <v>365</v>
      </c>
      <c r="C305" t="s">
        <v>87</v>
      </c>
      <c r="D305" s="30">
        <v>1123969.6599999999</v>
      </c>
      <c r="E305" s="13">
        <v>486745.8</v>
      </c>
      <c r="F305" s="13">
        <v>0</v>
      </c>
      <c r="G305" s="13">
        <v>0</v>
      </c>
      <c r="H305" s="13">
        <v>0</v>
      </c>
      <c r="I305" s="31">
        <v>0</v>
      </c>
      <c r="J305" s="13">
        <v>0</v>
      </c>
      <c r="K305" s="13">
        <v>6843.9</v>
      </c>
      <c r="L305" s="13">
        <v>0</v>
      </c>
      <c r="M305" s="13">
        <v>0</v>
      </c>
      <c r="N305" s="13">
        <v>0</v>
      </c>
      <c r="O305" s="31">
        <v>0</v>
      </c>
      <c r="P305" s="13">
        <v>462658.77</v>
      </c>
      <c r="Q305" s="16">
        <v>3677664</v>
      </c>
      <c r="R305" s="13">
        <v>0</v>
      </c>
      <c r="S305" s="16">
        <v>26452</v>
      </c>
      <c r="T305" s="20">
        <v>0</v>
      </c>
      <c r="U305" s="41">
        <f t="shared" si="51"/>
        <v>5784334.1299999999</v>
      </c>
      <c r="V305" s="13">
        <f t="shared" si="52"/>
        <v>1123969.6599999999</v>
      </c>
      <c r="W305" s="13">
        <f t="shared" si="53"/>
        <v>0</v>
      </c>
      <c r="X305" s="10">
        <v>1.407</v>
      </c>
      <c r="Y305" s="1">
        <v>5</v>
      </c>
      <c r="Z305" s="10">
        <v>0.02</v>
      </c>
      <c r="AA305" s="36">
        <f t="shared" si="54"/>
        <v>0.19431271339783407</v>
      </c>
      <c r="AB305" s="13">
        <f t="shared" si="55"/>
        <v>1008282.9774</v>
      </c>
      <c r="AC305" s="13">
        <f t="shared" si="56"/>
        <v>0</v>
      </c>
      <c r="AD305" s="13">
        <f t="shared" si="57"/>
        <v>493589.7</v>
      </c>
      <c r="AE305" s="13">
        <f t="shared" si="58"/>
        <v>0</v>
      </c>
      <c r="AF305" s="13">
        <f t="shared" si="59"/>
        <v>0</v>
      </c>
      <c r="AG305" s="93">
        <f t="shared" si="60"/>
        <v>750936.33869999996</v>
      </c>
      <c r="AH305" s="94">
        <f t="shared" si="61"/>
        <v>750936.33869999996</v>
      </c>
      <c r="AI305" s="95">
        <f t="shared" si="62"/>
        <v>1501872.6773999999</v>
      </c>
    </row>
    <row r="306" spans="1:35" x14ac:dyDescent="0.25">
      <c r="A306">
        <v>45468</v>
      </c>
      <c r="B306" t="s">
        <v>366</v>
      </c>
      <c r="C306" t="s">
        <v>32</v>
      </c>
      <c r="D306" s="30">
        <v>0</v>
      </c>
      <c r="E306" s="13">
        <v>87997.94</v>
      </c>
      <c r="F306" s="13">
        <v>8327</v>
      </c>
      <c r="G306" s="13">
        <v>0</v>
      </c>
      <c r="H306" s="13">
        <v>0.02</v>
      </c>
      <c r="I306" s="31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31">
        <v>0</v>
      </c>
      <c r="P306" s="13">
        <v>4865603.9800000004</v>
      </c>
      <c r="Q306" s="16">
        <v>5531266</v>
      </c>
      <c r="R306" s="13">
        <v>1713477.75</v>
      </c>
      <c r="S306" s="16">
        <v>62269</v>
      </c>
      <c r="T306" s="20">
        <v>0</v>
      </c>
      <c r="U306" s="41">
        <f t="shared" si="51"/>
        <v>12260614.670000002</v>
      </c>
      <c r="V306" s="13">
        <f t="shared" si="52"/>
        <v>0</v>
      </c>
      <c r="W306" s="13">
        <f t="shared" si="53"/>
        <v>8327</v>
      </c>
      <c r="X306" s="10">
        <v>1.038</v>
      </c>
      <c r="Y306" s="1">
        <v>3</v>
      </c>
      <c r="Z306" s="10">
        <v>1.4999999999999999E-2</v>
      </c>
      <c r="AA306" s="36">
        <f t="shared" si="54"/>
        <v>0</v>
      </c>
      <c r="AB306" s="13">
        <f t="shared" si="55"/>
        <v>0</v>
      </c>
      <c r="AC306" s="13">
        <f t="shared" si="56"/>
        <v>4163.5</v>
      </c>
      <c r="AD306" s="13">
        <f t="shared" si="57"/>
        <v>87997.94</v>
      </c>
      <c r="AE306" s="13">
        <f t="shared" si="58"/>
        <v>0.02</v>
      </c>
      <c r="AF306" s="13">
        <f t="shared" si="59"/>
        <v>0</v>
      </c>
      <c r="AG306" s="93">
        <f t="shared" si="60"/>
        <v>46080.73</v>
      </c>
      <c r="AH306" s="94">
        <f t="shared" si="61"/>
        <v>46080.73</v>
      </c>
      <c r="AI306" s="95">
        <f t="shared" si="62"/>
        <v>92161.46</v>
      </c>
    </row>
    <row r="307" spans="1:35" x14ac:dyDescent="0.25">
      <c r="A307">
        <v>49874</v>
      </c>
      <c r="B307" t="s">
        <v>367</v>
      </c>
      <c r="C307" t="s">
        <v>12</v>
      </c>
      <c r="D307" s="30">
        <v>0</v>
      </c>
      <c r="E307" s="13">
        <v>0</v>
      </c>
      <c r="F307" s="13">
        <v>13699.72</v>
      </c>
      <c r="G307" s="13">
        <v>0</v>
      </c>
      <c r="H307" s="13">
        <v>0</v>
      </c>
      <c r="I307" s="31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31">
        <v>0</v>
      </c>
      <c r="P307" s="13">
        <v>13994613.779999999</v>
      </c>
      <c r="Q307" s="16">
        <v>9233734</v>
      </c>
      <c r="R307" s="13">
        <v>0</v>
      </c>
      <c r="S307" s="16">
        <v>155228</v>
      </c>
      <c r="T307" s="20">
        <v>0</v>
      </c>
      <c r="U307" s="41">
        <f t="shared" si="51"/>
        <v>23383575.780000001</v>
      </c>
      <c r="V307" s="13">
        <f t="shared" si="52"/>
        <v>0</v>
      </c>
      <c r="W307" s="13">
        <f t="shared" si="53"/>
        <v>13699.72</v>
      </c>
      <c r="X307" s="10">
        <v>0.77</v>
      </c>
      <c r="Y307" s="1">
        <v>2</v>
      </c>
      <c r="Z307" s="10">
        <v>1.2500000000000001E-2</v>
      </c>
      <c r="AA307" s="36">
        <f t="shared" si="54"/>
        <v>0</v>
      </c>
      <c r="AB307" s="13">
        <f t="shared" si="55"/>
        <v>0</v>
      </c>
      <c r="AC307" s="13">
        <f t="shared" si="56"/>
        <v>6849.86</v>
      </c>
      <c r="AD307" s="13">
        <f t="shared" si="57"/>
        <v>0</v>
      </c>
      <c r="AE307" s="13">
        <f t="shared" si="58"/>
        <v>0</v>
      </c>
      <c r="AF307" s="13">
        <f t="shared" si="59"/>
        <v>0</v>
      </c>
      <c r="AG307" s="93">
        <f t="shared" si="60"/>
        <v>3424.93</v>
      </c>
      <c r="AH307" s="94">
        <f t="shared" si="61"/>
        <v>3424.93</v>
      </c>
      <c r="AI307" s="95">
        <f t="shared" si="62"/>
        <v>6849.86</v>
      </c>
    </row>
    <row r="308" spans="1:35" x14ac:dyDescent="0.25">
      <c r="A308">
        <v>44271</v>
      </c>
      <c r="B308" t="s">
        <v>368</v>
      </c>
      <c r="C308" t="s">
        <v>147</v>
      </c>
      <c r="D308" s="30">
        <v>0</v>
      </c>
      <c r="E308" s="13">
        <v>0</v>
      </c>
      <c r="F308" s="13">
        <v>36977.800000000003</v>
      </c>
      <c r="G308" s="13">
        <v>0</v>
      </c>
      <c r="H308" s="13">
        <v>0</v>
      </c>
      <c r="I308" s="31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31">
        <v>0</v>
      </c>
      <c r="P308" s="13">
        <v>12366420.289999999</v>
      </c>
      <c r="Q308" s="16">
        <v>33618093</v>
      </c>
      <c r="R308" s="13">
        <v>0</v>
      </c>
      <c r="S308" s="16">
        <v>237604</v>
      </c>
      <c r="T308" s="20">
        <v>0</v>
      </c>
      <c r="U308" s="41">
        <f t="shared" si="51"/>
        <v>46222117.289999999</v>
      </c>
      <c r="V308" s="13">
        <f t="shared" si="52"/>
        <v>0</v>
      </c>
      <c r="W308" s="13">
        <f t="shared" si="53"/>
        <v>36977.800000000003</v>
      </c>
      <c r="X308" s="10">
        <v>1.286</v>
      </c>
      <c r="Y308" s="1">
        <v>4</v>
      </c>
      <c r="Z308" s="10">
        <v>1.7500000000000002E-2</v>
      </c>
      <c r="AA308" s="36">
        <f t="shared" si="54"/>
        <v>0</v>
      </c>
      <c r="AB308" s="13">
        <f t="shared" si="55"/>
        <v>0</v>
      </c>
      <c r="AC308" s="13">
        <f t="shared" si="56"/>
        <v>18488.900000000001</v>
      </c>
      <c r="AD308" s="13">
        <f t="shared" si="57"/>
        <v>0</v>
      </c>
      <c r="AE308" s="13">
        <f t="shared" si="58"/>
        <v>0</v>
      </c>
      <c r="AF308" s="13">
        <f t="shared" si="59"/>
        <v>0</v>
      </c>
      <c r="AG308" s="93">
        <f t="shared" si="60"/>
        <v>9244.4500000000007</v>
      </c>
      <c r="AH308" s="94">
        <f t="shared" si="61"/>
        <v>9244.4500000000007</v>
      </c>
      <c r="AI308" s="95">
        <f t="shared" si="62"/>
        <v>18488.900000000001</v>
      </c>
    </row>
    <row r="309" spans="1:35" x14ac:dyDescent="0.25">
      <c r="A309">
        <v>48330</v>
      </c>
      <c r="B309" t="s">
        <v>369</v>
      </c>
      <c r="C309" t="s">
        <v>39</v>
      </c>
      <c r="D309" s="30">
        <v>1520.76</v>
      </c>
      <c r="E309" s="13">
        <v>0</v>
      </c>
      <c r="F309" s="13">
        <v>0</v>
      </c>
      <c r="G309" s="13">
        <v>616.76</v>
      </c>
      <c r="H309" s="13">
        <v>0</v>
      </c>
      <c r="I309" s="31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31">
        <v>0</v>
      </c>
      <c r="P309" s="13">
        <v>2108736.94</v>
      </c>
      <c r="Q309" s="16">
        <v>1065632</v>
      </c>
      <c r="R309" s="13">
        <v>0</v>
      </c>
      <c r="S309" s="16">
        <v>29918</v>
      </c>
      <c r="T309" s="20">
        <v>0</v>
      </c>
      <c r="U309" s="41">
        <f t="shared" si="51"/>
        <v>3205807.6999999997</v>
      </c>
      <c r="V309" s="13">
        <f t="shared" si="52"/>
        <v>1520.76</v>
      </c>
      <c r="W309" s="13">
        <f t="shared" si="53"/>
        <v>616.76</v>
      </c>
      <c r="X309" s="10">
        <v>0.90900000000000003</v>
      </c>
      <c r="Y309" s="1">
        <v>2</v>
      </c>
      <c r="Z309" s="10">
        <v>1.2500000000000001E-2</v>
      </c>
      <c r="AA309" s="36">
        <f t="shared" si="54"/>
        <v>4.7437655103267737E-4</v>
      </c>
      <c r="AB309" s="13">
        <f t="shared" si="55"/>
        <v>0</v>
      </c>
      <c r="AC309" s="13">
        <f t="shared" si="56"/>
        <v>308.38</v>
      </c>
      <c r="AD309" s="13">
        <f t="shared" si="57"/>
        <v>0</v>
      </c>
      <c r="AE309" s="13">
        <f t="shared" si="58"/>
        <v>0</v>
      </c>
      <c r="AF309" s="13">
        <f t="shared" si="59"/>
        <v>0</v>
      </c>
      <c r="AG309" s="93">
        <f t="shared" si="60"/>
        <v>154.19</v>
      </c>
      <c r="AH309" s="94">
        <f t="shared" si="61"/>
        <v>154.19</v>
      </c>
      <c r="AI309" s="95">
        <f t="shared" si="62"/>
        <v>308.38</v>
      </c>
    </row>
    <row r="310" spans="1:35" x14ac:dyDescent="0.25">
      <c r="A310">
        <v>49445</v>
      </c>
      <c r="B310" t="s">
        <v>370</v>
      </c>
      <c r="C310" t="s">
        <v>156</v>
      </c>
      <c r="D310" s="30">
        <v>0</v>
      </c>
      <c r="E310" s="13">
        <v>0</v>
      </c>
      <c r="F310" s="13">
        <v>0</v>
      </c>
      <c r="G310" s="13">
        <v>0</v>
      </c>
      <c r="H310" s="13">
        <v>0</v>
      </c>
      <c r="I310" s="31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31">
        <v>0</v>
      </c>
      <c r="P310" s="13">
        <v>2047838.52</v>
      </c>
      <c r="Q310" s="16">
        <v>3249211</v>
      </c>
      <c r="R310" s="13">
        <v>0</v>
      </c>
      <c r="S310" s="16">
        <v>30216</v>
      </c>
      <c r="T310" s="20">
        <v>0</v>
      </c>
      <c r="U310" s="41">
        <f t="shared" si="51"/>
        <v>5327265.5199999996</v>
      </c>
      <c r="V310" s="13">
        <f t="shared" si="52"/>
        <v>0</v>
      </c>
      <c r="W310" s="13">
        <f t="shared" si="53"/>
        <v>0</v>
      </c>
      <c r="X310" s="10">
        <v>1.048</v>
      </c>
      <c r="Y310" s="1">
        <v>3</v>
      </c>
      <c r="Z310" s="10">
        <v>1.4999999999999999E-2</v>
      </c>
      <c r="AA310" s="36">
        <f t="shared" si="54"/>
        <v>0</v>
      </c>
      <c r="AB310" s="13">
        <f t="shared" si="55"/>
        <v>0</v>
      </c>
      <c r="AC310" s="13">
        <f t="shared" si="56"/>
        <v>0</v>
      </c>
      <c r="AD310" s="13">
        <f t="shared" si="57"/>
        <v>0</v>
      </c>
      <c r="AE310" s="13">
        <f t="shared" si="58"/>
        <v>0</v>
      </c>
      <c r="AF310" s="13">
        <f t="shared" si="59"/>
        <v>0</v>
      </c>
      <c r="AG310" s="93">
        <f t="shared" si="60"/>
        <v>0</v>
      </c>
      <c r="AH310" s="94">
        <f t="shared" si="61"/>
        <v>0</v>
      </c>
      <c r="AI310" s="95">
        <f t="shared" si="62"/>
        <v>0</v>
      </c>
    </row>
    <row r="311" spans="1:35" x14ac:dyDescent="0.25">
      <c r="A311">
        <v>47639</v>
      </c>
      <c r="B311" t="s">
        <v>371</v>
      </c>
      <c r="C311" t="s">
        <v>97</v>
      </c>
      <c r="D311" s="30">
        <v>0</v>
      </c>
      <c r="E311" s="13">
        <v>0</v>
      </c>
      <c r="F311" s="13">
        <v>-0.01</v>
      </c>
      <c r="G311" s="13">
        <v>1195.29</v>
      </c>
      <c r="H311" s="13">
        <v>0</v>
      </c>
      <c r="I311" s="31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31">
        <v>0</v>
      </c>
      <c r="P311" s="13">
        <v>8978519.1099999994</v>
      </c>
      <c r="Q311" s="16">
        <v>2190669</v>
      </c>
      <c r="R311" s="13">
        <v>0</v>
      </c>
      <c r="S311" s="16">
        <v>60362</v>
      </c>
      <c r="T311" s="20">
        <v>0</v>
      </c>
      <c r="U311" s="41">
        <f t="shared" si="51"/>
        <v>11229550.109999999</v>
      </c>
      <c r="V311" s="13">
        <f t="shared" si="52"/>
        <v>0</v>
      </c>
      <c r="W311" s="13">
        <f t="shared" si="53"/>
        <v>1195.28</v>
      </c>
      <c r="X311" s="10">
        <v>0.63400000000000001</v>
      </c>
      <c r="Y311" s="1">
        <v>1</v>
      </c>
      <c r="Z311" s="10">
        <v>0.01</v>
      </c>
      <c r="AA311" s="36">
        <f t="shared" si="54"/>
        <v>0</v>
      </c>
      <c r="AB311" s="13">
        <f t="shared" si="55"/>
        <v>0</v>
      </c>
      <c r="AC311" s="13">
        <f t="shared" si="56"/>
        <v>597.64</v>
      </c>
      <c r="AD311" s="13">
        <f t="shared" si="57"/>
        <v>0</v>
      </c>
      <c r="AE311" s="13">
        <f t="shared" si="58"/>
        <v>0</v>
      </c>
      <c r="AF311" s="13">
        <f t="shared" si="59"/>
        <v>0</v>
      </c>
      <c r="AG311" s="93">
        <f t="shared" si="60"/>
        <v>298.82</v>
      </c>
      <c r="AH311" s="94">
        <f t="shared" si="61"/>
        <v>298.82</v>
      </c>
      <c r="AI311" s="95">
        <f t="shared" si="62"/>
        <v>597.64</v>
      </c>
    </row>
    <row r="312" spans="1:35" x14ac:dyDescent="0.25">
      <c r="A312">
        <v>48702</v>
      </c>
      <c r="B312" t="s">
        <v>372</v>
      </c>
      <c r="C312" t="s">
        <v>102</v>
      </c>
      <c r="D312" s="30">
        <v>0</v>
      </c>
      <c r="E312" s="13">
        <v>0</v>
      </c>
      <c r="F312" s="13">
        <v>-0.01</v>
      </c>
      <c r="G312" s="13">
        <v>4297.47</v>
      </c>
      <c r="H312" s="13">
        <v>0</v>
      </c>
      <c r="I312" s="31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31">
        <v>0</v>
      </c>
      <c r="P312" s="13">
        <v>24914068.73</v>
      </c>
      <c r="Q312" s="16">
        <v>10682118</v>
      </c>
      <c r="R312" s="13">
        <v>0</v>
      </c>
      <c r="S312" s="16">
        <v>191251</v>
      </c>
      <c r="T312" s="20">
        <v>0</v>
      </c>
      <c r="U312" s="41">
        <f t="shared" si="51"/>
        <v>35787437.730000004</v>
      </c>
      <c r="V312" s="13">
        <f t="shared" si="52"/>
        <v>0</v>
      </c>
      <c r="W312" s="13">
        <f t="shared" si="53"/>
        <v>4297.46</v>
      </c>
      <c r="X312" s="10">
        <v>0.36099999999999999</v>
      </c>
      <c r="Y312" s="1">
        <v>1</v>
      </c>
      <c r="Z312" s="10">
        <v>0.01</v>
      </c>
      <c r="AA312" s="36">
        <f t="shared" si="54"/>
        <v>0</v>
      </c>
      <c r="AB312" s="13">
        <f t="shared" si="55"/>
        <v>0</v>
      </c>
      <c r="AC312" s="13">
        <f t="shared" si="56"/>
        <v>2148.73</v>
      </c>
      <c r="AD312" s="13">
        <f t="shared" si="57"/>
        <v>0</v>
      </c>
      <c r="AE312" s="13">
        <f t="shared" si="58"/>
        <v>0</v>
      </c>
      <c r="AF312" s="13">
        <f t="shared" si="59"/>
        <v>0</v>
      </c>
      <c r="AG312" s="93">
        <f t="shared" si="60"/>
        <v>1074.365</v>
      </c>
      <c r="AH312" s="94">
        <f t="shared" si="61"/>
        <v>1074.365</v>
      </c>
      <c r="AI312" s="95">
        <f t="shared" si="62"/>
        <v>2148.73</v>
      </c>
    </row>
    <row r="313" spans="1:35" x14ac:dyDescent="0.25">
      <c r="A313">
        <v>44289</v>
      </c>
      <c r="B313" t="s">
        <v>373</v>
      </c>
      <c r="C313" t="s">
        <v>147</v>
      </c>
      <c r="D313" s="30">
        <v>0</v>
      </c>
      <c r="E313" s="13">
        <v>0</v>
      </c>
      <c r="F313" s="13">
        <v>0</v>
      </c>
      <c r="G313" s="13">
        <v>0</v>
      </c>
      <c r="H313" s="13">
        <v>0</v>
      </c>
      <c r="I313" s="31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31">
        <v>0</v>
      </c>
      <c r="P313" s="13">
        <v>2653125.12</v>
      </c>
      <c r="Q313" s="16">
        <v>14740779</v>
      </c>
      <c r="R313" s="13">
        <v>0</v>
      </c>
      <c r="S313" s="16">
        <v>70714</v>
      </c>
      <c r="T313" s="20">
        <v>0</v>
      </c>
      <c r="U313" s="41">
        <f t="shared" si="51"/>
        <v>17464618.120000001</v>
      </c>
      <c r="V313" s="13">
        <f t="shared" si="52"/>
        <v>0</v>
      </c>
      <c r="W313" s="13">
        <f t="shared" si="53"/>
        <v>0</v>
      </c>
      <c r="X313" s="10">
        <v>1.671</v>
      </c>
      <c r="Y313" s="1">
        <v>5</v>
      </c>
      <c r="Z313" s="10">
        <v>0.02</v>
      </c>
      <c r="AA313" s="36">
        <f t="shared" si="54"/>
        <v>0</v>
      </c>
      <c r="AB313" s="13">
        <f t="shared" si="55"/>
        <v>0</v>
      </c>
      <c r="AC313" s="13">
        <f t="shared" si="56"/>
        <v>0</v>
      </c>
      <c r="AD313" s="13">
        <f t="shared" si="57"/>
        <v>0</v>
      </c>
      <c r="AE313" s="13">
        <f t="shared" si="58"/>
        <v>0</v>
      </c>
      <c r="AF313" s="13">
        <f t="shared" si="59"/>
        <v>0</v>
      </c>
      <c r="AG313" s="93">
        <f t="shared" si="60"/>
        <v>0</v>
      </c>
      <c r="AH313" s="94">
        <f t="shared" si="61"/>
        <v>0</v>
      </c>
      <c r="AI313" s="95">
        <f t="shared" si="62"/>
        <v>0</v>
      </c>
    </row>
    <row r="314" spans="1:35" x14ac:dyDescent="0.25">
      <c r="A314">
        <v>46128</v>
      </c>
      <c r="B314" t="s">
        <v>374</v>
      </c>
      <c r="C314" t="s">
        <v>221</v>
      </c>
      <c r="D314" s="30">
        <v>0</v>
      </c>
      <c r="E314" s="13">
        <v>0</v>
      </c>
      <c r="F314" s="13">
        <v>7086.86</v>
      </c>
      <c r="G314" s="13">
        <v>0</v>
      </c>
      <c r="H314" s="13">
        <v>0</v>
      </c>
      <c r="I314" s="31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31">
        <v>0</v>
      </c>
      <c r="P314" s="13">
        <v>6795222.5599999996</v>
      </c>
      <c r="Q314" s="16">
        <v>4437621</v>
      </c>
      <c r="R314" s="13">
        <v>865058.26</v>
      </c>
      <c r="S314" s="16">
        <v>79063</v>
      </c>
      <c r="T314" s="20">
        <v>0</v>
      </c>
      <c r="U314" s="41">
        <f t="shared" si="51"/>
        <v>12176964.819999998</v>
      </c>
      <c r="V314" s="13">
        <f t="shared" si="52"/>
        <v>0</v>
      </c>
      <c r="W314" s="13">
        <f t="shared" si="53"/>
        <v>7086.86</v>
      </c>
      <c r="X314" s="10">
        <v>0.69399999999999995</v>
      </c>
      <c r="Y314" s="1">
        <v>1</v>
      </c>
      <c r="Z314" s="10">
        <v>0.01</v>
      </c>
      <c r="AA314" s="36">
        <f t="shared" si="54"/>
        <v>0</v>
      </c>
      <c r="AB314" s="13">
        <f t="shared" si="55"/>
        <v>0</v>
      </c>
      <c r="AC314" s="13">
        <f t="shared" si="56"/>
        <v>3543.43</v>
      </c>
      <c r="AD314" s="13">
        <f t="shared" si="57"/>
        <v>0</v>
      </c>
      <c r="AE314" s="13">
        <f t="shared" si="58"/>
        <v>0</v>
      </c>
      <c r="AF314" s="13">
        <f t="shared" si="59"/>
        <v>0</v>
      </c>
      <c r="AG314" s="93">
        <f t="shared" si="60"/>
        <v>1771.7149999999999</v>
      </c>
      <c r="AH314" s="94">
        <f t="shared" si="61"/>
        <v>1771.7149999999999</v>
      </c>
      <c r="AI314" s="95">
        <f t="shared" si="62"/>
        <v>3543.43</v>
      </c>
    </row>
    <row r="315" spans="1:35" x14ac:dyDescent="0.25">
      <c r="A315">
        <v>47886</v>
      </c>
      <c r="B315" t="s">
        <v>374</v>
      </c>
      <c r="C315" t="s">
        <v>242</v>
      </c>
      <c r="D315" s="30">
        <v>0</v>
      </c>
      <c r="E315" s="13">
        <v>0</v>
      </c>
      <c r="F315" s="13">
        <v>6692.26</v>
      </c>
      <c r="G315" s="13">
        <v>0</v>
      </c>
      <c r="H315" s="13">
        <v>0</v>
      </c>
      <c r="I315" s="31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31">
        <v>0</v>
      </c>
      <c r="P315" s="13">
        <v>12980078.470000001</v>
      </c>
      <c r="Q315" s="16">
        <v>9404546</v>
      </c>
      <c r="R315" s="13">
        <v>0</v>
      </c>
      <c r="S315" s="16">
        <v>159547</v>
      </c>
      <c r="T315" s="20">
        <v>0</v>
      </c>
      <c r="U315" s="41">
        <f t="shared" si="51"/>
        <v>22544171.469999999</v>
      </c>
      <c r="V315" s="13">
        <f t="shared" si="52"/>
        <v>0</v>
      </c>
      <c r="W315" s="13">
        <f t="shared" si="53"/>
        <v>6692.26</v>
      </c>
      <c r="X315" s="10">
        <v>0.9</v>
      </c>
      <c r="Y315" s="1">
        <v>2</v>
      </c>
      <c r="Z315" s="10">
        <v>1.2500000000000001E-2</v>
      </c>
      <c r="AA315" s="36">
        <f t="shared" si="54"/>
        <v>0</v>
      </c>
      <c r="AB315" s="13">
        <f t="shared" si="55"/>
        <v>0</v>
      </c>
      <c r="AC315" s="13">
        <f t="shared" si="56"/>
        <v>3346.13</v>
      </c>
      <c r="AD315" s="13">
        <f t="shared" si="57"/>
        <v>0</v>
      </c>
      <c r="AE315" s="13">
        <f t="shared" si="58"/>
        <v>0</v>
      </c>
      <c r="AF315" s="13">
        <f t="shared" si="59"/>
        <v>0</v>
      </c>
      <c r="AG315" s="93">
        <f t="shared" si="60"/>
        <v>1673.0650000000001</v>
      </c>
      <c r="AH315" s="94">
        <f t="shared" si="61"/>
        <v>1673.0650000000001</v>
      </c>
      <c r="AI315" s="95">
        <f t="shared" si="62"/>
        <v>3346.13</v>
      </c>
    </row>
    <row r="316" spans="1:35" x14ac:dyDescent="0.25">
      <c r="A316">
        <v>49452</v>
      </c>
      <c r="B316" t="s">
        <v>374</v>
      </c>
      <c r="C316" t="s">
        <v>156</v>
      </c>
      <c r="D316" s="30">
        <v>2310204.66</v>
      </c>
      <c r="E316" s="13">
        <v>0</v>
      </c>
      <c r="F316" s="13">
        <v>0</v>
      </c>
      <c r="G316" s="13">
        <v>0</v>
      </c>
      <c r="H316" s="13">
        <v>0</v>
      </c>
      <c r="I316" s="31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31">
        <v>0</v>
      </c>
      <c r="P316" s="13">
        <v>15505562.109999999</v>
      </c>
      <c r="Q316" s="16">
        <v>11332206</v>
      </c>
      <c r="R316" s="13">
        <v>0</v>
      </c>
      <c r="S316" s="16">
        <v>156171</v>
      </c>
      <c r="T316" s="20">
        <v>0</v>
      </c>
      <c r="U316" s="41">
        <f t="shared" si="51"/>
        <v>29304143.77</v>
      </c>
      <c r="V316" s="13">
        <f t="shared" si="52"/>
        <v>2310204.66</v>
      </c>
      <c r="W316" s="13">
        <f t="shared" si="53"/>
        <v>0</v>
      </c>
      <c r="X316" s="10">
        <v>0.56499999999999995</v>
      </c>
      <c r="Y316" s="1">
        <v>1</v>
      </c>
      <c r="Z316" s="10">
        <v>0.01</v>
      </c>
      <c r="AA316" s="36">
        <f t="shared" si="54"/>
        <v>7.8835426079401888E-2</v>
      </c>
      <c r="AB316" s="13">
        <f t="shared" si="55"/>
        <v>2017163.2223</v>
      </c>
      <c r="AC316" s="13">
        <f t="shared" si="56"/>
        <v>0</v>
      </c>
      <c r="AD316" s="13">
        <f t="shared" si="57"/>
        <v>0</v>
      </c>
      <c r="AE316" s="13">
        <f t="shared" si="58"/>
        <v>0</v>
      </c>
      <c r="AF316" s="13">
        <f t="shared" si="59"/>
        <v>0</v>
      </c>
      <c r="AG316" s="93">
        <f t="shared" si="60"/>
        <v>1008581.61115</v>
      </c>
      <c r="AH316" s="94">
        <f t="shared" si="61"/>
        <v>1008581.61115</v>
      </c>
      <c r="AI316" s="95">
        <f t="shared" si="62"/>
        <v>2017163.2223</v>
      </c>
    </row>
    <row r="317" spans="1:35" x14ac:dyDescent="0.25">
      <c r="A317">
        <v>48272</v>
      </c>
      <c r="B317" t="s">
        <v>375</v>
      </c>
      <c r="C317" t="s">
        <v>323</v>
      </c>
      <c r="D317" s="30">
        <v>428740.82</v>
      </c>
      <c r="E317" s="13">
        <v>0</v>
      </c>
      <c r="F317" s="13">
        <v>25082.7</v>
      </c>
      <c r="G317" s="13">
        <v>0</v>
      </c>
      <c r="H317" s="13">
        <v>0</v>
      </c>
      <c r="I317" s="31">
        <v>0</v>
      </c>
      <c r="J317" s="13">
        <v>0</v>
      </c>
      <c r="K317" s="13">
        <v>0</v>
      </c>
      <c r="L317" s="13">
        <v>1799.62</v>
      </c>
      <c r="M317" s="13">
        <v>0</v>
      </c>
      <c r="N317" s="13">
        <v>0</v>
      </c>
      <c r="O317" s="31">
        <v>0</v>
      </c>
      <c r="P317" s="13">
        <v>4586589.42</v>
      </c>
      <c r="Q317" s="16">
        <v>7522038</v>
      </c>
      <c r="R317" s="13">
        <v>0</v>
      </c>
      <c r="S317" s="16">
        <v>63968</v>
      </c>
      <c r="T317" s="20">
        <v>0</v>
      </c>
      <c r="U317" s="41">
        <f t="shared" si="51"/>
        <v>12601336.24</v>
      </c>
      <c r="V317" s="13">
        <f t="shared" si="52"/>
        <v>428740.82</v>
      </c>
      <c r="W317" s="13">
        <f t="shared" si="53"/>
        <v>26882.32</v>
      </c>
      <c r="X317" s="10">
        <v>1.81</v>
      </c>
      <c r="Y317" s="1">
        <v>5</v>
      </c>
      <c r="Z317" s="10">
        <v>0.02</v>
      </c>
      <c r="AA317" s="36">
        <f t="shared" si="54"/>
        <v>3.4023440993429119E-2</v>
      </c>
      <c r="AB317" s="13">
        <f t="shared" si="55"/>
        <v>176714.09520000001</v>
      </c>
      <c r="AC317" s="13">
        <f t="shared" si="56"/>
        <v>13441.16</v>
      </c>
      <c r="AD317" s="13">
        <f t="shared" si="57"/>
        <v>0</v>
      </c>
      <c r="AE317" s="13">
        <f t="shared" si="58"/>
        <v>0</v>
      </c>
      <c r="AF317" s="13">
        <f t="shared" si="59"/>
        <v>0</v>
      </c>
      <c r="AG317" s="93">
        <f t="shared" si="60"/>
        <v>95077.627600000007</v>
      </c>
      <c r="AH317" s="94">
        <f t="shared" si="61"/>
        <v>95077.627600000007</v>
      </c>
      <c r="AI317" s="95">
        <f t="shared" si="62"/>
        <v>190155.25520000001</v>
      </c>
    </row>
    <row r="318" spans="1:35" x14ac:dyDescent="0.25">
      <c r="A318">
        <v>442</v>
      </c>
      <c r="B318" t="s">
        <v>376</v>
      </c>
      <c r="C318" t="s">
        <v>377</v>
      </c>
      <c r="D318" s="30">
        <v>0</v>
      </c>
      <c r="E318" s="13">
        <v>0</v>
      </c>
      <c r="F318" s="13">
        <v>0</v>
      </c>
      <c r="G318" s="13">
        <v>0</v>
      </c>
      <c r="H318" s="13">
        <v>0</v>
      </c>
      <c r="I318" s="31">
        <v>0</v>
      </c>
      <c r="J318" s="13">
        <v>2477279.12</v>
      </c>
      <c r="K318" s="13">
        <v>0</v>
      </c>
      <c r="L318" s="13">
        <v>0</v>
      </c>
      <c r="M318" s="13">
        <v>0</v>
      </c>
      <c r="N318" s="13">
        <v>0</v>
      </c>
      <c r="O318" s="31">
        <v>0</v>
      </c>
      <c r="P318" s="13">
        <v>1519416.88</v>
      </c>
      <c r="Q318" s="16">
        <v>7628760</v>
      </c>
      <c r="R318" s="13">
        <v>0</v>
      </c>
      <c r="S318" s="16">
        <v>41762</v>
      </c>
      <c r="T318" s="20">
        <v>0</v>
      </c>
      <c r="U318" s="41">
        <f t="shared" si="51"/>
        <v>11667218</v>
      </c>
      <c r="V318" s="13">
        <f t="shared" si="52"/>
        <v>2477279.12</v>
      </c>
      <c r="W318" s="13">
        <f t="shared" si="53"/>
        <v>0</v>
      </c>
      <c r="X318" s="10">
        <v>2.3490000000000002</v>
      </c>
      <c r="Y318" s="1">
        <v>5</v>
      </c>
      <c r="Z318" s="10">
        <v>0.02</v>
      </c>
      <c r="AA318" s="36">
        <f t="shared" si="54"/>
        <v>0.21232817626275605</v>
      </c>
      <c r="AB318" s="13">
        <f t="shared" si="55"/>
        <v>2243934.7600000002</v>
      </c>
      <c r="AC318" s="13">
        <f t="shared" si="56"/>
        <v>0</v>
      </c>
      <c r="AD318" s="13">
        <f t="shared" si="57"/>
        <v>0</v>
      </c>
      <c r="AE318" s="13">
        <f t="shared" si="58"/>
        <v>0</v>
      </c>
      <c r="AF318" s="13">
        <f t="shared" si="59"/>
        <v>0</v>
      </c>
      <c r="AG318" s="93">
        <f t="shared" si="60"/>
        <v>1121967.3800000001</v>
      </c>
      <c r="AH318" s="94">
        <f t="shared" si="61"/>
        <v>1121967.3800000001</v>
      </c>
      <c r="AI318" s="95">
        <f t="shared" si="62"/>
        <v>2243934.7600000002</v>
      </c>
    </row>
    <row r="319" spans="1:35" x14ac:dyDescent="0.25">
      <c r="A319">
        <v>50005</v>
      </c>
      <c r="B319" t="s">
        <v>376</v>
      </c>
      <c r="C319" t="s">
        <v>6</v>
      </c>
      <c r="D319" s="30">
        <v>0</v>
      </c>
      <c r="E319" s="13">
        <v>0</v>
      </c>
      <c r="F319" s="13">
        <v>2743.86</v>
      </c>
      <c r="G319" s="13">
        <v>0</v>
      </c>
      <c r="H319" s="13">
        <v>0</v>
      </c>
      <c r="I319" s="31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31">
        <v>0</v>
      </c>
      <c r="P319" s="13">
        <v>4758420.3899999997</v>
      </c>
      <c r="Q319" s="16">
        <v>8969520</v>
      </c>
      <c r="R319" s="13">
        <v>0</v>
      </c>
      <c r="S319" s="16">
        <v>69859</v>
      </c>
      <c r="T319" s="20">
        <v>0</v>
      </c>
      <c r="U319" s="41">
        <f t="shared" si="51"/>
        <v>13797799.390000001</v>
      </c>
      <c r="V319" s="13">
        <f t="shared" si="52"/>
        <v>0</v>
      </c>
      <c r="W319" s="13">
        <f t="shared" si="53"/>
        <v>2743.86</v>
      </c>
      <c r="X319" s="10">
        <v>1</v>
      </c>
      <c r="Y319" s="1">
        <v>3</v>
      </c>
      <c r="Z319" s="10">
        <v>1.4999999999999999E-2</v>
      </c>
      <c r="AA319" s="36">
        <f t="shared" si="54"/>
        <v>0</v>
      </c>
      <c r="AB319" s="13">
        <f t="shared" si="55"/>
        <v>0</v>
      </c>
      <c r="AC319" s="13">
        <f t="shared" si="56"/>
        <v>1371.93</v>
      </c>
      <c r="AD319" s="13">
        <f t="shared" si="57"/>
        <v>0</v>
      </c>
      <c r="AE319" s="13">
        <f t="shared" si="58"/>
        <v>0</v>
      </c>
      <c r="AF319" s="13">
        <f t="shared" si="59"/>
        <v>0</v>
      </c>
      <c r="AG319" s="93">
        <f t="shared" si="60"/>
        <v>685.96500000000003</v>
      </c>
      <c r="AH319" s="94">
        <f t="shared" si="61"/>
        <v>685.96500000000003</v>
      </c>
      <c r="AI319" s="95">
        <f t="shared" si="62"/>
        <v>1371.93</v>
      </c>
    </row>
    <row r="320" spans="1:35" x14ac:dyDescent="0.25">
      <c r="A320">
        <v>44297</v>
      </c>
      <c r="B320" t="s">
        <v>378</v>
      </c>
      <c r="C320" t="s">
        <v>156</v>
      </c>
      <c r="D320" s="30">
        <v>911782.12</v>
      </c>
      <c r="E320" s="13">
        <v>460007.09</v>
      </c>
      <c r="F320" s="13">
        <v>101177.73</v>
      </c>
      <c r="G320" s="13">
        <v>16862.95</v>
      </c>
      <c r="H320" s="13">
        <v>448787.42</v>
      </c>
      <c r="I320" s="31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31">
        <v>0</v>
      </c>
      <c r="P320" s="13">
        <v>34261153.340000004</v>
      </c>
      <c r="Q320" s="16">
        <v>18775327</v>
      </c>
      <c r="R320" s="13">
        <v>0</v>
      </c>
      <c r="S320" s="16">
        <v>179515</v>
      </c>
      <c r="T320" s="20">
        <v>0</v>
      </c>
      <c r="U320" s="41">
        <f t="shared" si="51"/>
        <v>54587784.550000004</v>
      </c>
      <c r="V320" s="13">
        <f t="shared" si="52"/>
        <v>911782.12</v>
      </c>
      <c r="W320" s="13">
        <f t="shared" si="53"/>
        <v>118040.68</v>
      </c>
      <c r="X320" s="10">
        <v>0.32700000000000001</v>
      </c>
      <c r="Y320" s="1">
        <v>1</v>
      </c>
      <c r="Z320" s="10">
        <v>0.01</v>
      </c>
      <c r="AA320" s="36">
        <f t="shared" si="54"/>
        <v>1.6703043135316249E-2</v>
      </c>
      <c r="AB320" s="13">
        <f t="shared" si="55"/>
        <v>365904.27449999994</v>
      </c>
      <c r="AC320" s="13">
        <f t="shared" si="56"/>
        <v>59020.34</v>
      </c>
      <c r="AD320" s="13">
        <f t="shared" si="57"/>
        <v>460007.09</v>
      </c>
      <c r="AE320" s="13">
        <f t="shared" si="58"/>
        <v>448787.42</v>
      </c>
      <c r="AF320" s="13">
        <f t="shared" si="59"/>
        <v>0</v>
      </c>
      <c r="AG320" s="93">
        <f t="shared" si="60"/>
        <v>666859.56224999996</v>
      </c>
      <c r="AH320" s="94">
        <f t="shared" si="61"/>
        <v>666859.56224999996</v>
      </c>
      <c r="AI320" s="95">
        <f t="shared" si="62"/>
        <v>1333719.1244999999</v>
      </c>
    </row>
    <row r="321" spans="1:36" x14ac:dyDescent="0.25">
      <c r="A321">
        <v>44305</v>
      </c>
      <c r="B321" t="s">
        <v>379</v>
      </c>
      <c r="C321" t="s">
        <v>51</v>
      </c>
      <c r="D321" s="30">
        <v>0</v>
      </c>
      <c r="E321" s="13">
        <v>396795.02</v>
      </c>
      <c r="F321" s="13">
        <v>25652.26</v>
      </c>
      <c r="G321" s="13">
        <v>0</v>
      </c>
      <c r="H321" s="13">
        <v>0.02</v>
      </c>
      <c r="I321" s="31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31">
        <v>0</v>
      </c>
      <c r="P321" s="13">
        <v>21362974.09</v>
      </c>
      <c r="Q321" s="16">
        <v>16593567</v>
      </c>
      <c r="R321" s="13">
        <v>0</v>
      </c>
      <c r="S321" s="16">
        <v>176906</v>
      </c>
      <c r="T321" s="20">
        <v>0</v>
      </c>
      <c r="U321" s="41">
        <f t="shared" si="51"/>
        <v>38530242.109999999</v>
      </c>
      <c r="V321" s="13">
        <f t="shared" si="52"/>
        <v>0</v>
      </c>
      <c r="W321" s="13">
        <f t="shared" si="53"/>
        <v>25652.26</v>
      </c>
      <c r="X321" s="10">
        <v>0.38800000000000001</v>
      </c>
      <c r="Y321" s="1">
        <v>1</v>
      </c>
      <c r="Z321" s="10">
        <v>0.01</v>
      </c>
      <c r="AA321" s="36">
        <f t="shared" si="54"/>
        <v>0</v>
      </c>
      <c r="AB321" s="13">
        <f t="shared" si="55"/>
        <v>0</v>
      </c>
      <c r="AC321" s="13">
        <f t="shared" si="56"/>
        <v>12826.13</v>
      </c>
      <c r="AD321" s="13">
        <f t="shared" si="57"/>
        <v>396795.02</v>
      </c>
      <c r="AE321" s="13">
        <f t="shared" si="58"/>
        <v>0.02</v>
      </c>
      <c r="AF321" s="13">
        <f t="shared" si="59"/>
        <v>0</v>
      </c>
      <c r="AG321" s="93">
        <f t="shared" si="60"/>
        <v>204810.58500000002</v>
      </c>
      <c r="AH321" s="94">
        <f t="shared" si="61"/>
        <v>204810.58500000002</v>
      </c>
      <c r="AI321" s="95">
        <f t="shared" si="62"/>
        <v>409621.17000000004</v>
      </c>
    </row>
    <row r="322" spans="1:36" x14ac:dyDescent="0.25">
      <c r="A322">
        <v>45831</v>
      </c>
      <c r="B322" t="s">
        <v>380</v>
      </c>
      <c r="C322" t="s">
        <v>32</v>
      </c>
      <c r="D322" s="30">
        <v>0</v>
      </c>
      <c r="E322" s="13">
        <v>0</v>
      </c>
      <c r="F322" s="13">
        <v>8542.6299999999992</v>
      </c>
      <c r="G322" s="13">
        <v>1067.83</v>
      </c>
      <c r="H322" s="13">
        <v>0</v>
      </c>
      <c r="I322" s="31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31">
        <v>0</v>
      </c>
      <c r="P322" s="13">
        <v>4192707.52</v>
      </c>
      <c r="Q322" s="16">
        <v>3067310</v>
      </c>
      <c r="R322" s="13">
        <v>0</v>
      </c>
      <c r="S322" s="16">
        <v>46292</v>
      </c>
      <c r="T322" s="20">
        <v>0</v>
      </c>
      <c r="U322" s="41">
        <f t="shared" si="51"/>
        <v>7306309.5199999996</v>
      </c>
      <c r="V322" s="13">
        <f t="shared" si="52"/>
        <v>0</v>
      </c>
      <c r="W322" s="13">
        <f t="shared" si="53"/>
        <v>9610.4599999999991</v>
      </c>
      <c r="X322" s="10">
        <v>1.0549999999999999</v>
      </c>
      <c r="Y322" s="1">
        <v>3</v>
      </c>
      <c r="Z322" s="10">
        <v>1.4999999999999999E-2</v>
      </c>
      <c r="AA322" s="36">
        <f t="shared" si="54"/>
        <v>0</v>
      </c>
      <c r="AB322" s="13">
        <f t="shared" si="55"/>
        <v>0</v>
      </c>
      <c r="AC322" s="13">
        <f t="shared" si="56"/>
        <v>4805.2299999999996</v>
      </c>
      <c r="AD322" s="13">
        <f t="shared" si="57"/>
        <v>0</v>
      </c>
      <c r="AE322" s="13">
        <f t="shared" si="58"/>
        <v>0</v>
      </c>
      <c r="AF322" s="13">
        <f t="shared" si="59"/>
        <v>0</v>
      </c>
      <c r="AG322" s="93">
        <f t="shared" si="60"/>
        <v>2402.6149999999998</v>
      </c>
      <c r="AH322" s="94">
        <f t="shared" si="61"/>
        <v>2402.6149999999998</v>
      </c>
      <c r="AI322" s="95">
        <f t="shared" si="62"/>
        <v>4805.2299999999996</v>
      </c>
    </row>
    <row r="323" spans="1:36" x14ac:dyDescent="0.25">
      <c r="A323">
        <v>50211</v>
      </c>
      <c r="B323" t="s">
        <v>381</v>
      </c>
      <c r="C323" t="s">
        <v>87</v>
      </c>
      <c r="D323" s="30">
        <v>0</v>
      </c>
      <c r="E323" s="13">
        <v>0</v>
      </c>
      <c r="F323" s="13">
        <v>3891</v>
      </c>
      <c r="G323" s="13">
        <v>389.1</v>
      </c>
      <c r="H323" s="13">
        <v>0</v>
      </c>
      <c r="I323" s="31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31">
        <v>0</v>
      </c>
      <c r="P323" s="13">
        <v>5024761.54</v>
      </c>
      <c r="Q323" s="16">
        <v>2854789</v>
      </c>
      <c r="R323" s="13">
        <v>0</v>
      </c>
      <c r="S323" s="16">
        <v>40237</v>
      </c>
      <c r="T323" s="20">
        <v>0</v>
      </c>
      <c r="U323" s="41">
        <f t="shared" si="51"/>
        <v>7919787.54</v>
      </c>
      <c r="V323" s="13">
        <f t="shared" si="52"/>
        <v>0</v>
      </c>
      <c r="W323" s="13">
        <f t="shared" si="53"/>
        <v>4280.1000000000004</v>
      </c>
      <c r="X323" s="10">
        <v>0.90900000000000003</v>
      </c>
      <c r="Y323" s="1">
        <v>2</v>
      </c>
      <c r="Z323" s="10">
        <v>1.2500000000000001E-2</v>
      </c>
      <c r="AA323" s="36">
        <f t="shared" si="54"/>
        <v>0</v>
      </c>
      <c r="AB323" s="13">
        <f t="shared" si="55"/>
        <v>0</v>
      </c>
      <c r="AC323" s="13">
        <f t="shared" si="56"/>
        <v>2140.0500000000002</v>
      </c>
      <c r="AD323" s="13">
        <f t="shared" si="57"/>
        <v>0</v>
      </c>
      <c r="AE323" s="13">
        <f t="shared" si="58"/>
        <v>0</v>
      </c>
      <c r="AF323" s="13">
        <f t="shared" si="59"/>
        <v>0</v>
      </c>
      <c r="AG323" s="93">
        <f t="shared" si="60"/>
        <v>1070.0250000000001</v>
      </c>
      <c r="AH323" s="94">
        <f t="shared" si="61"/>
        <v>1070.0250000000001</v>
      </c>
      <c r="AI323" s="95">
        <f t="shared" si="62"/>
        <v>2140.0500000000002</v>
      </c>
    </row>
    <row r="324" spans="1:36" x14ac:dyDescent="0.25">
      <c r="A324">
        <v>46805</v>
      </c>
      <c r="B324" t="s">
        <v>382</v>
      </c>
      <c r="C324" t="s">
        <v>223</v>
      </c>
      <c r="D324" s="30">
        <v>1305075.92</v>
      </c>
      <c r="E324" s="13">
        <v>0</v>
      </c>
      <c r="F324" s="13">
        <v>23587.119999999999</v>
      </c>
      <c r="G324" s="13">
        <v>0</v>
      </c>
      <c r="H324" s="13">
        <v>0</v>
      </c>
      <c r="I324" s="31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31">
        <v>0</v>
      </c>
      <c r="P324" s="13">
        <v>4051346.32</v>
      </c>
      <c r="Q324" s="16">
        <v>6247942</v>
      </c>
      <c r="R324" s="13">
        <v>0</v>
      </c>
      <c r="S324" s="16">
        <v>59025</v>
      </c>
      <c r="T324" s="20">
        <v>0</v>
      </c>
      <c r="U324" s="41">
        <f t="shared" si="51"/>
        <v>11663389.24</v>
      </c>
      <c r="V324" s="13">
        <f t="shared" si="52"/>
        <v>1305075.92</v>
      </c>
      <c r="W324" s="13">
        <f t="shared" si="53"/>
        <v>23587.119999999999</v>
      </c>
      <c r="X324" s="10">
        <v>1.081</v>
      </c>
      <c r="Y324" s="1">
        <v>4</v>
      </c>
      <c r="Z324" s="10">
        <v>1.7500000000000002E-2</v>
      </c>
      <c r="AA324" s="36">
        <f t="shared" si="54"/>
        <v>0.11189508410850223</v>
      </c>
      <c r="AB324" s="13">
        <f t="shared" si="55"/>
        <v>1100966.6083</v>
      </c>
      <c r="AC324" s="13">
        <f t="shared" si="56"/>
        <v>11793.56</v>
      </c>
      <c r="AD324" s="13">
        <f t="shared" si="57"/>
        <v>0</v>
      </c>
      <c r="AE324" s="13">
        <f t="shared" si="58"/>
        <v>0</v>
      </c>
      <c r="AF324" s="13">
        <f t="shared" si="59"/>
        <v>0</v>
      </c>
      <c r="AG324" s="93">
        <f t="shared" si="60"/>
        <v>556380.08415000001</v>
      </c>
      <c r="AH324" s="94">
        <f t="shared" si="61"/>
        <v>556380.08415000001</v>
      </c>
      <c r="AI324" s="95">
        <f t="shared" si="62"/>
        <v>1112760.1683</v>
      </c>
    </row>
    <row r="325" spans="1:36" x14ac:dyDescent="0.25">
      <c r="A325">
        <v>44313</v>
      </c>
      <c r="B325" t="s">
        <v>383</v>
      </c>
      <c r="C325" t="s">
        <v>147</v>
      </c>
      <c r="D325" s="30">
        <v>916859.38</v>
      </c>
      <c r="E325" s="13">
        <v>0</v>
      </c>
      <c r="F325" s="13">
        <v>0</v>
      </c>
      <c r="G325" s="13">
        <v>0</v>
      </c>
      <c r="H325" s="13">
        <v>0</v>
      </c>
      <c r="I325" s="31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31">
        <v>0</v>
      </c>
      <c r="P325" s="13">
        <v>3100252.09</v>
      </c>
      <c r="Q325" s="16">
        <v>19752634</v>
      </c>
      <c r="R325" s="13">
        <v>0</v>
      </c>
      <c r="S325" s="16">
        <v>86030</v>
      </c>
      <c r="T325" s="20">
        <v>0</v>
      </c>
      <c r="U325" s="41">
        <f t="shared" si="51"/>
        <v>23855775.469999999</v>
      </c>
      <c r="V325" s="13">
        <f t="shared" si="52"/>
        <v>916859.38</v>
      </c>
      <c r="W325" s="13">
        <f t="shared" si="53"/>
        <v>0</v>
      </c>
      <c r="X325" s="10">
        <v>1.512</v>
      </c>
      <c r="Y325" s="1">
        <v>5</v>
      </c>
      <c r="Z325" s="10">
        <v>0.02</v>
      </c>
      <c r="AA325" s="36">
        <f t="shared" si="54"/>
        <v>3.8433434333459547E-2</v>
      </c>
      <c r="AB325" s="13">
        <f t="shared" si="55"/>
        <v>439743.87060000002</v>
      </c>
      <c r="AC325" s="13">
        <f t="shared" si="56"/>
        <v>0</v>
      </c>
      <c r="AD325" s="13">
        <f t="shared" si="57"/>
        <v>0</v>
      </c>
      <c r="AE325" s="13">
        <f t="shared" si="58"/>
        <v>0</v>
      </c>
      <c r="AF325" s="13">
        <f t="shared" si="59"/>
        <v>0</v>
      </c>
      <c r="AG325" s="93">
        <f t="shared" si="60"/>
        <v>219871.93530000001</v>
      </c>
      <c r="AH325" s="94">
        <f t="shared" si="61"/>
        <v>219871.93530000001</v>
      </c>
      <c r="AI325" s="95">
        <f t="shared" si="62"/>
        <v>439743.87060000002</v>
      </c>
    </row>
    <row r="326" spans="1:36" x14ac:dyDescent="0.25">
      <c r="A326">
        <v>44321</v>
      </c>
      <c r="B326" t="s">
        <v>384</v>
      </c>
      <c r="C326" t="s">
        <v>64</v>
      </c>
      <c r="D326" s="30">
        <v>818813.98</v>
      </c>
      <c r="E326" s="13">
        <v>0</v>
      </c>
      <c r="F326" s="13">
        <v>0</v>
      </c>
      <c r="G326" s="13">
        <v>0</v>
      </c>
      <c r="H326" s="13">
        <v>0</v>
      </c>
      <c r="I326" s="31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31">
        <v>0</v>
      </c>
      <c r="P326" s="13">
        <v>8929299.2100000009</v>
      </c>
      <c r="Q326" s="16">
        <v>13724428</v>
      </c>
      <c r="R326" s="13">
        <v>0</v>
      </c>
      <c r="S326" s="16">
        <v>146695</v>
      </c>
      <c r="T326" s="20">
        <v>0</v>
      </c>
      <c r="U326" s="41">
        <f t="shared" si="51"/>
        <v>23619236.190000001</v>
      </c>
      <c r="V326" s="13">
        <f t="shared" si="52"/>
        <v>818813.98</v>
      </c>
      <c r="W326" s="13">
        <f t="shared" si="53"/>
        <v>0</v>
      </c>
      <c r="X326" s="10">
        <v>1.135</v>
      </c>
      <c r="Y326" s="1">
        <v>4</v>
      </c>
      <c r="Z326" s="10">
        <v>1.7500000000000002E-2</v>
      </c>
      <c r="AA326" s="36">
        <f t="shared" si="54"/>
        <v>3.4667250600875589E-2</v>
      </c>
      <c r="AB326" s="13">
        <f t="shared" si="55"/>
        <v>405477.34667499992</v>
      </c>
      <c r="AC326" s="13">
        <f t="shared" si="56"/>
        <v>0</v>
      </c>
      <c r="AD326" s="13">
        <f t="shared" si="57"/>
        <v>0</v>
      </c>
      <c r="AE326" s="13">
        <f t="shared" si="58"/>
        <v>0</v>
      </c>
      <c r="AF326" s="13">
        <f t="shared" si="59"/>
        <v>0</v>
      </c>
      <c r="AG326" s="93">
        <f t="shared" si="60"/>
        <v>202738.67333749996</v>
      </c>
      <c r="AH326" s="94">
        <f t="shared" si="61"/>
        <v>202738.67333749996</v>
      </c>
      <c r="AI326" s="95">
        <f t="shared" si="62"/>
        <v>405477.34667499992</v>
      </c>
    </row>
    <row r="327" spans="1:36" x14ac:dyDescent="0.25">
      <c r="A327">
        <v>44339</v>
      </c>
      <c r="B327" t="s">
        <v>385</v>
      </c>
      <c r="C327" t="s">
        <v>226</v>
      </c>
      <c r="D327" s="30">
        <v>0</v>
      </c>
      <c r="E327" s="13">
        <v>146204.35999999999</v>
      </c>
      <c r="F327" s="13">
        <v>0</v>
      </c>
      <c r="G327" s="13">
        <v>9999.26</v>
      </c>
      <c r="H327" s="13">
        <v>88320.5</v>
      </c>
      <c r="I327" s="31">
        <v>0</v>
      </c>
      <c r="J327" s="13">
        <v>0</v>
      </c>
      <c r="K327" s="13">
        <v>1404.02</v>
      </c>
      <c r="L327" s="13">
        <v>0</v>
      </c>
      <c r="M327" s="13">
        <v>110.54</v>
      </c>
      <c r="N327" s="13">
        <v>815.86</v>
      </c>
      <c r="O327" s="31">
        <v>0</v>
      </c>
      <c r="P327" s="13">
        <v>36558739.32</v>
      </c>
      <c r="Q327" s="16">
        <v>9554461</v>
      </c>
      <c r="R327" s="13">
        <v>0</v>
      </c>
      <c r="S327" s="16">
        <v>213953</v>
      </c>
      <c r="T327" s="20">
        <v>0</v>
      </c>
      <c r="U327" s="41">
        <f t="shared" si="51"/>
        <v>46474761.700000003</v>
      </c>
      <c r="V327" s="13">
        <f t="shared" si="52"/>
        <v>0</v>
      </c>
      <c r="W327" s="13">
        <f t="shared" si="53"/>
        <v>10109.800000000001</v>
      </c>
      <c r="X327" s="10">
        <v>0.307</v>
      </c>
      <c r="Y327" s="1">
        <v>1</v>
      </c>
      <c r="Z327" s="10">
        <v>0.01</v>
      </c>
      <c r="AA327" s="36">
        <f t="shared" si="54"/>
        <v>0</v>
      </c>
      <c r="AB327" s="13">
        <f t="shared" si="55"/>
        <v>0</v>
      </c>
      <c r="AC327" s="13">
        <f t="shared" si="56"/>
        <v>5054.9000000000005</v>
      </c>
      <c r="AD327" s="13">
        <f t="shared" si="57"/>
        <v>147608.37999999998</v>
      </c>
      <c r="AE327" s="13">
        <f t="shared" si="58"/>
        <v>89136.36</v>
      </c>
      <c r="AF327" s="13">
        <f t="shared" si="59"/>
        <v>0</v>
      </c>
      <c r="AG327" s="93">
        <f t="shared" si="60"/>
        <v>120899.81999999998</v>
      </c>
      <c r="AH327" s="94">
        <f t="shared" si="61"/>
        <v>120899.81999999998</v>
      </c>
      <c r="AI327" s="95">
        <f t="shared" si="62"/>
        <v>241799.63999999996</v>
      </c>
    </row>
    <row r="328" spans="1:36" x14ac:dyDescent="0.25">
      <c r="A328">
        <v>48553</v>
      </c>
      <c r="B328" t="s">
        <v>386</v>
      </c>
      <c r="C328" t="s">
        <v>133</v>
      </c>
      <c r="D328" s="30">
        <v>0</v>
      </c>
      <c r="E328" s="13">
        <v>7220.54</v>
      </c>
      <c r="F328" s="13">
        <v>1647.45</v>
      </c>
      <c r="G328" s="13">
        <v>549.15</v>
      </c>
      <c r="H328" s="13">
        <v>3722.54</v>
      </c>
      <c r="I328" s="31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31">
        <v>0</v>
      </c>
      <c r="P328" s="13">
        <v>4565353.17</v>
      </c>
      <c r="Q328" s="16">
        <v>3542456</v>
      </c>
      <c r="R328" s="13">
        <v>0</v>
      </c>
      <c r="S328" s="16">
        <v>44497</v>
      </c>
      <c r="T328" s="20">
        <v>0</v>
      </c>
      <c r="U328" s="41">
        <f t="shared" si="51"/>
        <v>8159526.71</v>
      </c>
      <c r="V328" s="13">
        <f t="shared" si="52"/>
        <v>0</v>
      </c>
      <c r="W328" s="13">
        <f t="shared" si="53"/>
        <v>2196.6</v>
      </c>
      <c r="X328" s="10">
        <v>0.93</v>
      </c>
      <c r="Y328" s="1">
        <v>3</v>
      </c>
      <c r="Z328" s="10">
        <v>1.4999999999999999E-2</v>
      </c>
      <c r="AA328" s="36">
        <f t="shared" si="54"/>
        <v>0</v>
      </c>
      <c r="AB328" s="13">
        <f t="shared" si="55"/>
        <v>0</v>
      </c>
      <c r="AC328" s="13">
        <f t="shared" si="56"/>
        <v>1098.3</v>
      </c>
      <c r="AD328" s="13">
        <f t="shared" si="57"/>
        <v>7220.54</v>
      </c>
      <c r="AE328" s="13">
        <f t="shared" si="58"/>
        <v>3722.54</v>
      </c>
      <c r="AF328" s="13">
        <f t="shared" si="59"/>
        <v>0</v>
      </c>
      <c r="AG328" s="93">
        <f t="shared" si="60"/>
        <v>6020.6900000000005</v>
      </c>
      <c r="AH328" s="94">
        <f t="shared" si="61"/>
        <v>6020.6900000000005</v>
      </c>
      <c r="AI328" s="95">
        <f t="shared" si="62"/>
        <v>12041.380000000001</v>
      </c>
    </row>
    <row r="329" spans="1:36" x14ac:dyDescent="0.25">
      <c r="A329">
        <v>49882</v>
      </c>
      <c r="B329" t="s">
        <v>387</v>
      </c>
      <c r="C329" t="s">
        <v>12</v>
      </c>
      <c r="D329" s="30">
        <v>612175.64</v>
      </c>
      <c r="E329" s="13">
        <v>0</v>
      </c>
      <c r="F329" s="13">
        <v>25970.52</v>
      </c>
      <c r="G329" s="13">
        <v>0</v>
      </c>
      <c r="H329" s="13">
        <v>0</v>
      </c>
      <c r="I329" s="31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31">
        <v>0</v>
      </c>
      <c r="P329" s="13">
        <v>9386429.0899999999</v>
      </c>
      <c r="Q329" s="16">
        <v>9070657</v>
      </c>
      <c r="R329" s="13">
        <v>0</v>
      </c>
      <c r="S329" s="16">
        <v>119647</v>
      </c>
      <c r="T329" s="20">
        <v>0</v>
      </c>
      <c r="U329" s="41">
        <f t="shared" si="51"/>
        <v>19188908.73</v>
      </c>
      <c r="V329" s="13">
        <f t="shared" si="52"/>
        <v>612175.64</v>
      </c>
      <c r="W329" s="13">
        <f t="shared" si="53"/>
        <v>25970.52</v>
      </c>
      <c r="X329" s="10">
        <v>0.94699999999999995</v>
      </c>
      <c r="Y329" s="1">
        <v>3</v>
      </c>
      <c r="Z329" s="10">
        <v>1.4999999999999999E-2</v>
      </c>
      <c r="AA329" s="36">
        <f t="shared" si="54"/>
        <v>3.1902577088342848E-2</v>
      </c>
      <c r="AB329" s="13">
        <f t="shared" si="55"/>
        <v>324342.00904999999</v>
      </c>
      <c r="AC329" s="13">
        <f t="shared" si="56"/>
        <v>12985.26</v>
      </c>
      <c r="AD329" s="13">
        <f t="shared" si="57"/>
        <v>0</v>
      </c>
      <c r="AE329" s="13">
        <f t="shared" si="58"/>
        <v>0</v>
      </c>
      <c r="AF329" s="13">
        <f t="shared" si="59"/>
        <v>0</v>
      </c>
      <c r="AG329" s="93">
        <f t="shared" si="60"/>
        <v>168663.634525</v>
      </c>
      <c r="AH329" s="94">
        <f t="shared" si="61"/>
        <v>168663.634525</v>
      </c>
      <c r="AI329" s="95">
        <f t="shared" si="62"/>
        <v>337327.26905</v>
      </c>
    </row>
    <row r="330" spans="1:36" x14ac:dyDescent="0.25">
      <c r="A330">
        <v>44347</v>
      </c>
      <c r="B330" t="s">
        <v>388</v>
      </c>
      <c r="C330" t="s">
        <v>46</v>
      </c>
      <c r="D330" s="30">
        <v>0</v>
      </c>
      <c r="E330" s="13">
        <v>0</v>
      </c>
      <c r="F330" s="13">
        <v>17359</v>
      </c>
      <c r="G330" s="13">
        <v>0</v>
      </c>
      <c r="H330" s="13">
        <v>49895.34</v>
      </c>
      <c r="I330" s="31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31">
        <v>0</v>
      </c>
      <c r="P330" s="13">
        <v>9825030.7899999991</v>
      </c>
      <c r="Q330" s="16">
        <v>2647556</v>
      </c>
      <c r="R330" s="13">
        <v>0</v>
      </c>
      <c r="S330" s="16">
        <v>71532</v>
      </c>
      <c r="T330" s="20">
        <v>0</v>
      </c>
      <c r="U330" s="41">
        <f t="shared" si="51"/>
        <v>12544118.789999999</v>
      </c>
      <c r="V330" s="13">
        <f t="shared" si="52"/>
        <v>0</v>
      </c>
      <c r="W330" s="13">
        <f t="shared" si="53"/>
        <v>17359</v>
      </c>
      <c r="X330" s="10">
        <v>0.52200000000000002</v>
      </c>
      <c r="Y330" s="1">
        <v>1</v>
      </c>
      <c r="Z330" s="10">
        <v>0.01</v>
      </c>
      <c r="AA330" s="36">
        <f t="shared" si="54"/>
        <v>0</v>
      </c>
      <c r="AB330" s="13">
        <f t="shared" si="55"/>
        <v>0</v>
      </c>
      <c r="AC330" s="13">
        <f t="shared" si="56"/>
        <v>8679.5</v>
      </c>
      <c r="AD330" s="13">
        <f t="shared" si="57"/>
        <v>0</v>
      </c>
      <c r="AE330" s="13">
        <f t="shared" si="58"/>
        <v>49895.34</v>
      </c>
      <c r="AF330" s="13">
        <f t="shared" si="59"/>
        <v>0</v>
      </c>
      <c r="AG330" s="93">
        <f t="shared" si="60"/>
        <v>29287.42</v>
      </c>
      <c r="AH330" s="94">
        <f t="shared" si="61"/>
        <v>29287.42</v>
      </c>
      <c r="AI330" s="95">
        <f t="shared" si="62"/>
        <v>58574.84</v>
      </c>
    </row>
    <row r="331" spans="1:36" x14ac:dyDescent="0.25">
      <c r="A331">
        <v>45476</v>
      </c>
      <c r="B331" t="s">
        <v>389</v>
      </c>
      <c r="C331" t="s">
        <v>233</v>
      </c>
      <c r="D331" s="30">
        <v>5650435.7800000003</v>
      </c>
      <c r="E331" s="13">
        <v>0</v>
      </c>
      <c r="F331" s="13">
        <v>508460.62</v>
      </c>
      <c r="G331" s="13">
        <v>0</v>
      </c>
      <c r="H331" s="13">
        <v>1527390.18</v>
      </c>
      <c r="I331" s="31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31">
        <v>0</v>
      </c>
      <c r="P331" s="13">
        <v>17910442.239999998</v>
      </c>
      <c r="Q331" s="16">
        <v>24063701</v>
      </c>
      <c r="R331" s="13">
        <v>0</v>
      </c>
      <c r="S331" s="16">
        <v>262322</v>
      </c>
      <c r="T331" s="20">
        <v>0</v>
      </c>
      <c r="U331" s="41">
        <f t="shared" si="51"/>
        <v>47886901.019999996</v>
      </c>
      <c r="V331" s="13">
        <f t="shared" si="52"/>
        <v>5650435.7800000003</v>
      </c>
      <c r="W331" s="13">
        <f t="shared" si="53"/>
        <v>508460.62</v>
      </c>
      <c r="X331" s="10">
        <v>0.94199999999999995</v>
      </c>
      <c r="Y331" s="1">
        <v>3</v>
      </c>
      <c r="Z331" s="10">
        <v>1.4999999999999999E-2</v>
      </c>
      <c r="AA331" s="36">
        <f t="shared" si="54"/>
        <v>0.11799543632276585</v>
      </c>
      <c r="AB331" s="13">
        <f t="shared" si="55"/>
        <v>4932132.2647000002</v>
      </c>
      <c r="AC331" s="13">
        <f t="shared" si="56"/>
        <v>254230.31</v>
      </c>
      <c r="AD331" s="13">
        <f t="shared" si="57"/>
        <v>0</v>
      </c>
      <c r="AE331" s="13">
        <f t="shared" si="58"/>
        <v>1527390.18</v>
      </c>
      <c r="AF331" s="13">
        <f t="shared" si="59"/>
        <v>0</v>
      </c>
      <c r="AG331" s="93">
        <f t="shared" si="60"/>
        <v>3356876.3773499997</v>
      </c>
      <c r="AH331" s="94">
        <f t="shared" si="61"/>
        <v>3356876.3773499997</v>
      </c>
      <c r="AI331" s="95">
        <f t="shared" si="62"/>
        <v>6713752.7546999995</v>
      </c>
    </row>
    <row r="332" spans="1:36" x14ac:dyDescent="0.25">
      <c r="A332">
        <v>50450</v>
      </c>
      <c r="B332" t="s">
        <v>390</v>
      </c>
      <c r="C332" t="s">
        <v>129</v>
      </c>
      <c r="D332" s="30">
        <v>6958547.9400000004</v>
      </c>
      <c r="E332" s="13">
        <v>0</v>
      </c>
      <c r="F332" s="13">
        <v>31049.14</v>
      </c>
      <c r="G332" s="13">
        <v>0</v>
      </c>
      <c r="H332" s="13">
        <v>718115.97</v>
      </c>
      <c r="I332" s="31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31">
        <v>0</v>
      </c>
      <c r="P332" s="13">
        <v>31864832.140000001</v>
      </c>
      <c r="Q332" s="16">
        <v>58435125</v>
      </c>
      <c r="R332" s="13">
        <v>0</v>
      </c>
      <c r="S332" s="16">
        <v>535015</v>
      </c>
      <c r="T332" s="20">
        <v>0</v>
      </c>
      <c r="U332" s="41">
        <f t="shared" ref="U332:U395" si="63">D332+E332+J332+K332+P332+Q332+R332+S332+T332</f>
        <v>97793520.079999998</v>
      </c>
      <c r="V332" s="13">
        <f t="shared" ref="V332:V395" si="64">D332+J332</f>
        <v>6958547.9400000004</v>
      </c>
      <c r="W332" s="13">
        <f t="shared" ref="W332:W395" si="65">F332+G332+L332+M332</f>
        <v>31049.14</v>
      </c>
      <c r="X332" s="10">
        <v>1.1970000000000001</v>
      </c>
      <c r="Y332" s="1">
        <v>4</v>
      </c>
      <c r="Z332" s="10">
        <v>1.7500000000000002E-2</v>
      </c>
      <c r="AA332" s="36">
        <f t="shared" ref="AA332:AA395" si="66">V332/U332</f>
        <v>7.1155511472616589E-2</v>
      </c>
      <c r="AB332" s="13">
        <f t="shared" ref="AB332:AB395" si="67">IF(AA332&lt;=Z332,0,V332-(U332*Z332))</f>
        <v>5247161.3386000004</v>
      </c>
      <c r="AC332" s="13">
        <f t="shared" ref="AC332:AC395" si="68">W332*0.5</f>
        <v>15524.57</v>
      </c>
      <c r="AD332" s="13">
        <f t="shared" ref="AD332:AD395" si="69">E332+K332</f>
        <v>0</v>
      </c>
      <c r="AE332" s="13">
        <f t="shared" ref="AE332:AE395" si="70">H332+N332</f>
        <v>718115.97</v>
      </c>
      <c r="AF332" s="13">
        <f t="shared" ref="AF332:AF395" si="71">I332+O332</f>
        <v>0</v>
      </c>
      <c r="AG332" s="93">
        <f t="shared" si="60"/>
        <v>2990400.9393000002</v>
      </c>
      <c r="AH332" s="96">
        <f>(AB332+AC332+AD332+(AE332-80052.27)+AF332)/2</f>
        <v>2950374.8043000004</v>
      </c>
      <c r="AI332" s="95">
        <f t="shared" si="62"/>
        <v>5940775.7436000006</v>
      </c>
      <c r="AJ332" t="s">
        <v>788</v>
      </c>
    </row>
    <row r="333" spans="1:36" x14ac:dyDescent="0.25">
      <c r="A333">
        <v>44354</v>
      </c>
      <c r="B333" t="s">
        <v>391</v>
      </c>
      <c r="C333" t="s">
        <v>12</v>
      </c>
      <c r="D333" s="30">
        <v>61722.8</v>
      </c>
      <c r="E333" s="13">
        <v>642305.16</v>
      </c>
      <c r="F333" s="13">
        <v>68870.39</v>
      </c>
      <c r="G333" s="13">
        <v>14882.71</v>
      </c>
      <c r="H333" s="13">
        <v>90324.18</v>
      </c>
      <c r="I333" s="31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31">
        <v>0</v>
      </c>
      <c r="P333" s="13">
        <v>24170679.390000001</v>
      </c>
      <c r="Q333" s="16">
        <v>17060903</v>
      </c>
      <c r="R333" s="13">
        <v>24042.58</v>
      </c>
      <c r="S333" s="16">
        <v>197178</v>
      </c>
      <c r="T333" s="20">
        <v>0</v>
      </c>
      <c r="U333" s="41">
        <f t="shared" si="63"/>
        <v>42156830.93</v>
      </c>
      <c r="V333" s="13">
        <f t="shared" si="64"/>
        <v>61722.8</v>
      </c>
      <c r="W333" s="13">
        <f t="shared" si="65"/>
        <v>83753.100000000006</v>
      </c>
      <c r="X333" s="10">
        <v>0.51600000000000001</v>
      </c>
      <c r="Y333" s="1">
        <v>1</v>
      </c>
      <c r="Z333" s="10">
        <v>0.01</v>
      </c>
      <c r="AA333" s="36">
        <f t="shared" si="66"/>
        <v>1.464123337508188E-3</v>
      </c>
      <c r="AB333" s="13">
        <f t="shared" si="67"/>
        <v>0</v>
      </c>
      <c r="AC333" s="13">
        <f t="shared" si="68"/>
        <v>41876.550000000003</v>
      </c>
      <c r="AD333" s="13">
        <f t="shared" si="69"/>
        <v>642305.16</v>
      </c>
      <c r="AE333" s="13">
        <f t="shared" si="70"/>
        <v>90324.18</v>
      </c>
      <c r="AF333" s="13">
        <f t="shared" si="71"/>
        <v>0</v>
      </c>
      <c r="AG333" s="93">
        <f t="shared" si="60"/>
        <v>387252.94500000007</v>
      </c>
      <c r="AH333" s="94">
        <f t="shared" si="61"/>
        <v>387252.94500000007</v>
      </c>
      <c r="AI333" s="95">
        <f t="shared" si="62"/>
        <v>774505.89000000013</v>
      </c>
    </row>
    <row r="334" spans="1:36" x14ac:dyDescent="0.25">
      <c r="A334">
        <v>50153</v>
      </c>
      <c r="B334" t="s">
        <v>392</v>
      </c>
      <c r="C334" t="s">
        <v>87</v>
      </c>
      <c r="D334" s="30">
        <v>169576</v>
      </c>
      <c r="E334" s="13">
        <v>0</v>
      </c>
      <c r="F334" s="13">
        <v>9856.06</v>
      </c>
      <c r="G334" s="13">
        <v>0</v>
      </c>
      <c r="H334" s="13">
        <v>0</v>
      </c>
      <c r="I334" s="31">
        <v>0</v>
      </c>
      <c r="J334" s="13">
        <v>0</v>
      </c>
      <c r="K334" s="13">
        <v>0</v>
      </c>
      <c r="L334" s="13">
        <v>1533.76</v>
      </c>
      <c r="M334" s="13">
        <v>0</v>
      </c>
      <c r="N334" s="13">
        <v>0</v>
      </c>
      <c r="O334" s="31">
        <v>0</v>
      </c>
      <c r="P334" s="13">
        <v>2432370.61</v>
      </c>
      <c r="Q334" s="16">
        <v>5515041</v>
      </c>
      <c r="R334" s="13">
        <v>0</v>
      </c>
      <c r="S334" s="16">
        <v>39355</v>
      </c>
      <c r="T334" s="20">
        <v>0</v>
      </c>
      <c r="U334" s="41">
        <f t="shared" si="63"/>
        <v>8156342.6099999994</v>
      </c>
      <c r="V334" s="13">
        <f t="shared" si="64"/>
        <v>169576</v>
      </c>
      <c r="W334" s="13">
        <f t="shared" si="65"/>
        <v>11389.82</v>
      </c>
      <c r="X334" s="10">
        <v>1.319</v>
      </c>
      <c r="Y334" s="1">
        <v>4</v>
      </c>
      <c r="Z334" s="10">
        <v>1.7500000000000002E-2</v>
      </c>
      <c r="AA334" s="36">
        <f t="shared" si="66"/>
        <v>2.0790691135521098E-2</v>
      </c>
      <c r="AB334" s="13">
        <f t="shared" si="67"/>
        <v>26840.004324999987</v>
      </c>
      <c r="AC334" s="13">
        <f t="shared" si="68"/>
        <v>5694.91</v>
      </c>
      <c r="AD334" s="13">
        <f t="shared" si="69"/>
        <v>0</v>
      </c>
      <c r="AE334" s="13">
        <f t="shared" si="70"/>
        <v>0</v>
      </c>
      <c r="AF334" s="13">
        <f t="shared" si="71"/>
        <v>0</v>
      </c>
      <c r="AG334" s="93">
        <f t="shared" si="60"/>
        <v>16267.457162499994</v>
      </c>
      <c r="AH334" s="94">
        <f t="shared" si="61"/>
        <v>16267.457162499994</v>
      </c>
      <c r="AI334" s="95">
        <f t="shared" si="62"/>
        <v>32534.914324999987</v>
      </c>
    </row>
    <row r="335" spans="1:36" x14ac:dyDescent="0.25">
      <c r="A335">
        <v>44362</v>
      </c>
      <c r="B335" t="s">
        <v>393</v>
      </c>
      <c r="C335" t="s">
        <v>22</v>
      </c>
      <c r="D335" s="30">
        <v>3181781.86</v>
      </c>
      <c r="E335" s="13">
        <v>0</v>
      </c>
      <c r="F335" s="13">
        <v>27605.119999999999</v>
      </c>
      <c r="G335" s="13">
        <v>0</v>
      </c>
      <c r="H335" s="13">
        <v>218624.85</v>
      </c>
      <c r="I335" s="31">
        <v>0</v>
      </c>
      <c r="J335" s="13">
        <v>0</v>
      </c>
      <c r="K335" s="13">
        <v>0</v>
      </c>
      <c r="L335" s="13">
        <v>1881.24</v>
      </c>
      <c r="M335" s="13">
        <v>0</v>
      </c>
      <c r="N335" s="13">
        <v>0</v>
      </c>
      <c r="O335" s="31">
        <v>0</v>
      </c>
      <c r="P335" s="13">
        <v>4712566.49</v>
      </c>
      <c r="Q335" s="16">
        <v>21331109</v>
      </c>
      <c r="R335" s="13">
        <v>0</v>
      </c>
      <c r="S335" s="16">
        <v>128119</v>
      </c>
      <c r="T335" s="20">
        <v>0</v>
      </c>
      <c r="U335" s="41">
        <f t="shared" si="63"/>
        <v>29353576.350000001</v>
      </c>
      <c r="V335" s="13">
        <f t="shared" si="64"/>
        <v>3181781.86</v>
      </c>
      <c r="W335" s="13">
        <f t="shared" si="65"/>
        <v>29486.36</v>
      </c>
      <c r="X335" s="10">
        <v>1.1000000000000001</v>
      </c>
      <c r="Y335" s="1">
        <v>4</v>
      </c>
      <c r="Z335" s="10">
        <v>1.7500000000000002E-2</v>
      </c>
      <c r="AA335" s="36">
        <f t="shared" si="66"/>
        <v>0.10839503241655253</v>
      </c>
      <c r="AB335" s="13">
        <f t="shared" si="67"/>
        <v>2668094.273875</v>
      </c>
      <c r="AC335" s="13">
        <f t="shared" si="68"/>
        <v>14743.18</v>
      </c>
      <c r="AD335" s="13">
        <f t="shared" si="69"/>
        <v>0</v>
      </c>
      <c r="AE335" s="13">
        <f t="shared" si="70"/>
        <v>218624.85</v>
      </c>
      <c r="AF335" s="13">
        <f t="shared" si="71"/>
        <v>0</v>
      </c>
      <c r="AG335" s="93">
        <f t="shared" si="60"/>
        <v>1450731.1519375001</v>
      </c>
      <c r="AH335" s="94">
        <f t="shared" si="61"/>
        <v>1450731.1519375001</v>
      </c>
      <c r="AI335" s="95">
        <f t="shared" si="62"/>
        <v>2901462.3038750002</v>
      </c>
    </row>
    <row r="336" spans="1:36" x14ac:dyDescent="0.25">
      <c r="A336">
        <v>44370</v>
      </c>
      <c r="B336" t="s">
        <v>394</v>
      </c>
      <c r="C336" t="s">
        <v>51</v>
      </c>
      <c r="D336" s="30">
        <v>3768925.4</v>
      </c>
      <c r="E336" s="13">
        <v>0</v>
      </c>
      <c r="F336" s="13">
        <v>30564.2</v>
      </c>
      <c r="G336" s="13">
        <v>0</v>
      </c>
      <c r="H336" s="13">
        <v>0</v>
      </c>
      <c r="I336" s="31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31">
        <v>0</v>
      </c>
      <c r="P336" s="13">
        <v>2652828.9300000002</v>
      </c>
      <c r="Q336" s="16">
        <v>58017211</v>
      </c>
      <c r="R336" s="13">
        <v>0</v>
      </c>
      <c r="S336" s="16">
        <v>198508</v>
      </c>
      <c r="T336" s="20">
        <v>0</v>
      </c>
      <c r="U336" s="41">
        <f t="shared" si="63"/>
        <v>64637473.329999998</v>
      </c>
      <c r="V336" s="13">
        <f t="shared" si="64"/>
        <v>3768925.4</v>
      </c>
      <c r="W336" s="13">
        <f t="shared" si="65"/>
        <v>30564.2</v>
      </c>
      <c r="X336" s="10">
        <v>2.411</v>
      </c>
      <c r="Y336" s="1">
        <v>5</v>
      </c>
      <c r="Z336" s="10">
        <v>0.02</v>
      </c>
      <c r="AA336" s="36">
        <f t="shared" si="66"/>
        <v>5.8308674609821726E-2</v>
      </c>
      <c r="AB336" s="13">
        <f t="shared" si="67"/>
        <v>2476175.9334</v>
      </c>
      <c r="AC336" s="13">
        <f t="shared" si="68"/>
        <v>15282.1</v>
      </c>
      <c r="AD336" s="13">
        <f t="shared" si="69"/>
        <v>0</v>
      </c>
      <c r="AE336" s="13">
        <f t="shared" si="70"/>
        <v>0</v>
      </c>
      <c r="AF336" s="13">
        <f t="shared" si="71"/>
        <v>0</v>
      </c>
      <c r="AG336" s="93">
        <f t="shared" si="60"/>
        <v>1245729.0167</v>
      </c>
      <c r="AH336" s="94">
        <f t="shared" si="61"/>
        <v>1245729.0167</v>
      </c>
      <c r="AI336" s="95">
        <f t="shared" si="62"/>
        <v>2491458.0334000001</v>
      </c>
    </row>
    <row r="337" spans="1:35" x14ac:dyDescent="0.25">
      <c r="A337">
        <v>48850</v>
      </c>
      <c r="B337" t="s">
        <v>395</v>
      </c>
      <c r="C337" t="s">
        <v>211</v>
      </c>
      <c r="D337" s="30">
        <v>0</v>
      </c>
      <c r="E337" s="13">
        <v>0</v>
      </c>
      <c r="F337" s="13">
        <v>-0.01</v>
      </c>
      <c r="G337" s="13">
        <v>3878.33</v>
      </c>
      <c r="H337" s="13">
        <v>0</v>
      </c>
      <c r="I337" s="31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31">
        <v>0</v>
      </c>
      <c r="P337" s="13">
        <v>11793976.09</v>
      </c>
      <c r="Q337" s="16">
        <v>3631793</v>
      </c>
      <c r="R337" s="13">
        <v>0</v>
      </c>
      <c r="S337" s="16">
        <v>112975</v>
      </c>
      <c r="T337" s="20">
        <v>0</v>
      </c>
      <c r="U337" s="41">
        <f t="shared" si="63"/>
        <v>15538744.09</v>
      </c>
      <c r="V337" s="13">
        <f t="shared" si="64"/>
        <v>0</v>
      </c>
      <c r="W337" s="13">
        <f t="shared" si="65"/>
        <v>3878.3199999999997</v>
      </c>
      <c r="X337" s="10">
        <v>0.57699999999999996</v>
      </c>
      <c r="Y337" s="1">
        <v>1</v>
      </c>
      <c r="Z337" s="10">
        <v>0.01</v>
      </c>
      <c r="AA337" s="36">
        <f t="shared" si="66"/>
        <v>0</v>
      </c>
      <c r="AB337" s="13">
        <f t="shared" si="67"/>
        <v>0</v>
      </c>
      <c r="AC337" s="13">
        <f t="shared" si="68"/>
        <v>1939.1599999999999</v>
      </c>
      <c r="AD337" s="13">
        <f t="shared" si="69"/>
        <v>0</v>
      </c>
      <c r="AE337" s="13">
        <f t="shared" si="70"/>
        <v>0</v>
      </c>
      <c r="AF337" s="13">
        <f t="shared" si="71"/>
        <v>0</v>
      </c>
      <c r="AG337" s="93">
        <f t="shared" si="60"/>
        <v>969.57999999999993</v>
      </c>
      <c r="AH337" s="94">
        <f t="shared" si="61"/>
        <v>969.57999999999993</v>
      </c>
      <c r="AI337" s="95">
        <f t="shared" si="62"/>
        <v>1939.1599999999999</v>
      </c>
    </row>
    <row r="338" spans="1:35" x14ac:dyDescent="0.25">
      <c r="A338">
        <v>47456</v>
      </c>
      <c r="B338" t="s">
        <v>396</v>
      </c>
      <c r="C338" t="s">
        <v>26</v>
      </c>
      <c r="D338" s="30">
        <v>0</v>
      </c>
      <c r="E338" s="13">
        <v>0</v>
      </c>
      <c r="F338" s="13">
        <v>27642.16</v>
      </c>
      <c r="G338" s="13">
        <v>0</v>
      </c>
      <c r="H338" s="13">
        <v>25501.17</v>
      </c>
      <c r="I338" s="31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31">
        <v>0</v>
      </c>
      <c r="P338" s="13">
        <v>3816462.65</v>
      </c>
      <c r="Q338" s="16">
        <v>2435999</v>
      </c>
      <c r="R338" s="13">
        <v>1178365.07</v>
      </c>
      <c r="S338" s="16">
        <v>35126</v>
      </c>
      <c r="T338" s="20">
        <v>0</v>
      </c>
      <c r="U338" s="41">
        <f t="shared" si="63"/>
        <v>7465952.7200000007</v>
      </c>
      <c r="V338" s="13">
        <f t="shared" si="64"/>
        <v>0</v>
      </c>
      <c r="W338" s="13">
        <f t="shared" si="65"/>
        <v>27642.16</v>
      </c>
      <c r="X338" s="10">
        <v>1.2729999999999999</v>
      </c>
      <c r="Y338" s="1">
        <v>4</v>
      </c>
      <c r="Z338" s="10">
        <v>1.7500000000000002E-2</v>
      </c>
      <c r="AA338" s="36">
        <f t="shared" si="66"/>
        <v>0</v>
      </c>
      <c r="AB338" s="13">
        <f t="shared" si="67"/>
        <v>0</v>
      </c>
      <c r="AC338" s="13">
        <f t="shared" si="68"/>
        <v>13821.08</v>
      </c>
      <c r="AD338" s="13">
        <f t="shared" si="69"/>
        <v>0</v>
      </c>
      <c r="AE338" s="13">
        <f t="shared" si="70"/>
        <v>25501.17</v>
      </c>
      <c r="AF338" s="13">
        <f t="shared" si="71"/>
        <v>0</v>
      </c>
      <c r="AG338" s="93">
        <f t="shared" si="60"/>
        <v>19661.125</v>
      </c>
      <c r="AH338" s="94">
        <f t="shared" si="61"/>
        <v>19661.125</v>
      </c>
      <c r="AI338" s="95">
        <f t="shared" si="62"/>
        <v>39322.25</v>
      </c>
    </row>
    <row r="339" spans="1:35" x14ac:dyDescent="0.25">
      <c r="A339">
        <v>50229</v>
      </c>
      <c r="B339" t="s">
        <v>397</v>
      </c>
      <c r="C339" t="s">
        <v>87</v>
      </c>
      <c r="D339" s="30">
        <v>0</v>
      </c>
      <c r="E339" s="13">
        <v>0</v>
      </c>
      <c r="F339" s="13">
        <v>-0.01</v>
      </c>
      <c r="G339" s="13">
        <v>744.37</v>
      </c>
      <c r="H339" s="13">
        <v>0</v>
      </c>
      <c r="I339" s="31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31">
        <v>0</v>
      </c>
      <c r="P339" s="13">
        <v>4226939.34</v>
      </c>
      <c r="Q339" s="16">
        <v>1776439</v>
      </c>
      <c r="R339" s="13">
        <v>0</v>
      </c>
      <c r="S339" s="16">
        <v>40234</v>
      </c>
      <c r="T339" s="20">
        <v>0</v>
      </c>
      <c r="U339" s="41">
        <f t="shared" si="63"/>
        <v>6043612.3399999999</v>
      </c>
      <c r="V339" s="13">
        <f t="shared" si="64"/>
        <v>0</v>
      </c>
      <c r="W339" s="13">
        <f t="shared" si="65"/>
        <v>744.36</v>
      </c>
      <c r="X339" s="10">
        <v>0.52200000000000002</v>
      </c>
      <c r="Y339" s="1">
        <v>1</v>
      </c>
      <c r="Z339" s="10">
        <v>0.01</v>
      </c>
      <c r="AA339" s="36">
        <f t="shared" si="66"/>
        <v>0</v>
      </c>
      <c r="AB339" s="13">
        <f t="shared" si="67"/>
        <v>0</v>
      </c>
      <c r="AC339" s="13">
        <f t="shared" si="68"/>
        <v>372.18</v>
      </c>
      <c r="AD339" s="13">
        <f t="shared" si="69"/>
        <v>0</v>
      </c>
      <c r="AE339" s="13">
        <f t="shared" si="70"/>
        <v>0</v>
      </c>
      <c r="AF339" s="13">
        <f t="shared" si="71"/>
        <v>0</v>
      </c>
      <c r="AG339" s="93">
        <f t="shared" si="60"/>
        <v>186.09</v>
      </c>
      <c r="AH339" s="94">
        <f t="shared" si="61"/>
        <v>186.09</v>
      </c>
      <c r="AI339" s="95">
        <f t="shared" si="62"/>
        <v>372.18</v>
      </c>
    </row>
    <row r="340" spans="1:35" x14ac:dyDescent="0.25">
      <c r="A340">
        <v>45484</v>
      </c>
      <c r="B340" t="s">
        <v>398</v>
      </c>
      <c r="C340" t="s">
        <v>278</v>
      </c>
      <c r="D340" s="30">
        <v>0</v>
      </c>
      <c r="E340" s="13">
        <v>0</v>
      </c>
      <c r="F340" s="13">
        <v>7487.02</v>
      </c>
      <c r="G340" s="13">
        <v>748.7</v>
      </c>
      <c r="H340" s="13">
        <v>0</v>
      </c>
      <c r="I340" s="31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31">
        <v>0</v>
      </c>
      <c r="P340" s="13">
        <v>4724845.6500000004</v>
      </c>
      <c r="Q340" s="16">
        <v>2298068</v>
      </c>
      <c r="R340" s="13">
        <v>1492217.04</v>
      </c>
      <c r="S340" s="16">
        <v>44670</v>
      </c>
      <c r="T340" s="20">
        <v>0</v>
      </c>
      <c r="U340" s="41">
        <f t="shared" si="63"/>
        <v>8559800.6900000013</v>
      </c>
      <c r="V340" s="13">
        <f t="shared" si="64"/>
        <v>0</v>
      </c>
      <c r="W340" s="13">
        <f t="shared" si="65"/>
        <v>8235.7200000000012</v>
      </c>
      <c r="X340" s="10">
        <v>0.87</v>
      </c>
      <c r="Y340" s="1">
        <v>2</v>
      </c>
      <c r="Z340" s="10">
        <v>1.2500000000000001E-2</v>
      </c>
      <c r="AA340" s="36">
        <f t="shared" si="66"/>
        <v>0</v>
      </c>
      <c r="AB340" s="13">
        <f t="shared" si="67"/>
        <v>0</v>
      </c>
      <c r="AC340" s="13">
        <f t="shared" si="68"/>
        <v>4117.8600000000006</v>
      </c>
      <c r="AD340" s="13">
        <f t="shared" si="69"/>
        <v>0</v>
      </c>
      <c r="AE340" s="13">
        <f t="shared" si="70"/>
        <v>0</v>
      </c>
      <c r="AF340" s="13">
        <f t="shared" si="71"/>
        <v>0</v>
      </c>
      <c r="AG340" s="93">
        <f t="shared" si="60"/>
        <v>2058.9300000000003</v>
      </c>
      <c r="AH340" s="94">
        <f t="shared" si="61"/>
        <v>2058.9300000000003</v>
      </c>
      <c r="AI340" s="95">
        <f t="shared" si="62"/>
        <v>4117.8600000000006</v>
      </c>
    </row>
    <row r="341" spans="1:35" x14ac:dyDescent="0.25">
      <c r="A341">
        <v>44388</v>
      </c>
      <c r="B341" t="s">
        <v>399</v>
      </c>
      <c r="C341" t="s">
        <v>80</v>
      </c>
      <c r="D341" s="30">
        <v>3559488.84</v>
      </c>
      <c r="E341" s="13">
        <v>0</v>
      </c>
      <c r="F341" s="13">
        <v>0</v>
      </c>
      <c r="G341" s="13">
        <v>0</v>
      </c>
      <c r="H341" s="13">
        <v>34377.57</v>
      </c>
      <c r="I341" s="31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31">
        <v>0</v>
      </c>
      <c r="P341" s="13">
        <v>18007484.559999999</v>
      </c>
      <c r="Q341" s="16">
        <v>53959482</v>
      </c>
      <c r="R341" s="13">
        <v>0</v>
      </c>
      <c r="S341" s="16">
        <v>354876</v>
      </c>
      <c r="T341" s="20">
        <v>0</v>
      </c>
      <c r="U341" s="41">
        <f t="shared" si="63"/>
        <v>75881331.400000006</v>
      </c>
      <c r="V341" s="13">
        <f t="shared" si="64"/>
        <v>3559488.84</v>
      </c>
      <c r="W341" s="13">
        <f t="shared" si="65"/>
        <v>0</v>
      </c>
      <c r="X341" s="10">
        <v>1.2070000000000001</v>
      </c>
      <c r="Y341" s="1">
        <v>4</v>
      </c>
      <c r="Z341" s="10">
        <v>1.7500000000000002E-2</v>
      </c>
      <c r="AA341" s="36">
        <f t="shared" si="66"/>
        <v>4.6908623957011904E-2</v>
      </c>
      <c r="AB341" s="13">
        <f t="shared" si="67"/>
        <v>2231565.5404999997</v>
      </c>
      <c r="AC341" s="13">
        <f t="shared" si="68"/>
        <v>0</v>
      </c>
      <c r="AD341" s="13">
        <f t="shared" si="69"/>
        <v>0</v>
      </c>
      <c r="AE341" s="13">
        <f t="shared" si="70"/>
        <v>34377.57</v>
      </c>
      <c r="AF341" s="13">
        <f t="shared" si="71"/>
        <v>0</v>
      </c>
      <c r="AG341" s="93">
        <f t="shared" si="60"/>
        <v>1132971.5552499997</v>
      </c>
      <c r="AH341" s="94">
        <f t="shared" si="61"/>
        <v>1132971.5552499997</v>
      </c>
      <c r="AI341" s="95">
        <f t="shared" si="62"/>
        <v>2265943.1104999995</v>
      </c>
    </row>
    <row r="342" spans="1:35" x14ac:dyDescent="0.25">
      <c r="A342">
        <v>48520</v>
      </c>
      <c r="B342" t="s">
        <v>400</v>
      </c>
      <c r="C342" t="s">
        <v>215</v>
      </c>
      <c r="D342" s="30">
        <v>0</v>
      </c>
      <c r="E342" s="13">
        <v>0</v>
      </c>
      <c r="F342" s="13">
        <v>-0.01</v>
      </c>
      <c r="G342" s="13">
        <v>2305.0300000000002</v>
      </c>
      <c r="H342" s="13">
        <v>0</v>
      </c>
      <c r="I342" s="31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31">
        <v>0</v>
      </c>
      <c r="P342" s="13">
        <v>15649470.859999999</v>
      </c>
      <c r="Q342" s="16">
        <v>3044827</v>
      </c>
      <c r="R342" s="13">
        <v>0</v>
      </c>
      <c r="S342" s="16">
        <v>89907</v>
      </c>
      <c r="T342" s="20">
        <v>0</v>
      </c>
      <c r="U342" s="41">
        <f t="shared" si="63"/>
        <v>18784204.859999999</v>
      </c>
      <c r="V342" s="13">
        <f t="shared" si="64"/>
        <v>0</v>
      </c>
      <c r="W342" s="13">
        <f t="shared" si="65"/>
        <v>2305.02</v>
      </c>
      <c r="X342" s="10">
        <v>0.45800000000000002</v>
      </c>
      <c r="Y342" s="1">
        <v>1</v>
      </c>
      <c r="Z342" s="10">
        <v>0.01</v>
      </c>
      <c r="AA342" s="36">
        <f t="shared" si="66"/>
        <v>0</v>
      </c>
      <c r="AB342" s="13">
        <f t="shared" si="67"/>
        <v>0</v>
      </c>
      <c r="AC342" s="13">
        <f t="shared" si="68"/>
        <v>1152.51</v>
      </c>
      <c r="AD342" s="13">
        <f t="shared" si="69"/>
        <v>0</v>
      </c>
      <c r="AE342" s="13">
        <f t="shared" si="70"/>
        <v>0</v>
      </c>
      <c r="AF342" s="13">
        <f t="shared" si="71"/>
        <v>0</v>
      </c>
      <c r="AG342" s="93">
        <f t="shared" si="60"/>
        <v>576.255</v>
      </c>
      <c r="AH342" s="94">
        <f t="shared" si="61"/>
        <v>576.255</v>
      </c>
      <c r="AI342" s="95">
        <f t="shared" si="62"/>
        <v>1152.51</v>
      </c>
    </row>
    <row r="343" spans="1:35" x14ac:dyDescent="0.25">
      <c r="A343">
        <v>45492</v>
      </c>
      <c r="B343" t="s">
        <v>401</v>
      </c>
      <c r="C343" t="s">
        <v>242</v>
      </c>
      <c r="D343" s="30">
        <v>6244966.5</v>
      </c>
      <c r="E343" s="13">
        <v>391523.09</v>
      </c>
      <c r="F343" s="13">
        <v>74278.080000000002</v>
      </c>
      <c r="G343" s="13">
        <v>0</v>
      </c>
      <c r="H343" s="13">
        <v>0.02</v>
      </c>
      <c r="I343" s="31">
        <v>0</v>
      </c>
      <c r="J343" s="13">
        <v>0</v>
      </c>
      <c r="K343" s="13">
        <v>0</v>
      </c>
      <c r="L343" s="13">
        <v>5628.56</v>
      </c>
      <c r="M343" s="13">
        <v>0</v>
      </c>
      <c r="N343" s="13">
        <v>0</v>
      </c>
      <c r="O343" s="31">
        <v>0</v>
      </c>
      <c r="P343" s="13">
        <v>15087526.66</v>
      </c>
      <c r="Q343" s="16">
        <v>68597438</v>
      </c>
      <c r="R343" s="13">
        <v>0</v>
      </c>
      <c r="S343" s="16">
        <v>389613</v>
      </c>
      <c r="T343" s="20">
        <v>0</v>
      </c>
      <c r="U343" s="41">
        <f t="shared" si="63"/>
        <v>90711067.25</v>
      </c>
      <c r="V343" s="13">
        <f t="shared" si="64"/>
        <v>6244966.5</v>
      </c>
      <c r="W343" s="13">
        <f t="shared" si="65"/>
        <v>79906.64</v>
      </c>
      <c r="X343" s="10">
        <v>1.5309999999999999</v>
      </c>
      <c r="Y343" s="1">
        <v>5</v>
      </c>
      <c r="Z343" s="10">
        <v>0.02</v>
      </c>
      <c r="AA343" s="36">
        <f t="shared" si="66"/>
        <v>6.8844592940229127E-2</v>
      </c>
      <c r="AB343" s="13">
        <f t="shared" si="67"/>
        <v>4430745.1550000003</v>
      </c>
      <c r="AC343" s="13">
        <f t="shared" si="68"/>
        <v>39953.32</v>
      </c>
      <c r="AD343" s="13">
        <f t="shared" si="69"/>
        <v>391523.09</v>
      </c>
      <c r="AE343" s="13">
        <f t="shared" si="70"/>
        <v>0.02</v>
      </c>
      <c r="AF343" s="13">
        <f t="shared" si="71"/>
        <v>0</v>
      </c>
      <c r="AG343" s="93">
        <f t="shared" si="60"/>
        <v>2431110.7925</v>
      </c>
      <c r="AH343" s="94">
        <f t="shared" si="61"/>
        <v>2431110.7925</v>
      </c>
      <c r="AI343" s="95">
        <f t="shared" si="62"/>
        <v>4862221.585</v>
      </c>
    </row>
    <row r="344" spans="1:35" x14ac:dyDescent="0.25">
      <c r="A344">
        <v>48629</v>
      </c>
      <c r="B344" t="s">
        <v>402</v>
      </c>
      <c r="C344" t="s">
        <v>73</v>
      </c>
      <c r="D344" s="30">
        <v>0</v>
      </c>
      <c r="E344" s="13">
        <v>0</v>
      </c>
      <c r="F344" s="13">
        <v>2402.3000000000002</v>
      </c>
      <c r="G344" s="13">
        <v>0</v>
      </c>
      <c r="H344" s="13">
        <v>0</v>
      </c>
      <c r="I344" s="31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31">
        <v>0</v>
      </c>
      <c r="P344" s="13">
        <v>4510849.96</v>
      </c>
      <c r="Q344" s="16">
        <v>4353577</v>
      </c>
      <c r="R344" s="13">
        <v>2918597.9</v>
      </c>
      <c r="S344" s="16">
        <v>65903</v>
      </c>
      <c r="T344" s="20">
        <v>0</v>
      </c>
      <c r="U344" s="41">
        <f t="shared" si="63"/>
        <v>11848927.860000001</v>
      </c>
      <c r="V344" s="13">
        <f t="shared" si="64"/>
        <v>0</v>
      </c>
      <c r="W344" s="13">
        <f t="shared" si="65"/>
        <v>2402.3000000000002</v>
      </c>
      <c r="X344" s="10">
        <v>1.181</v>
      </c>
      <c r="Y344" s="1">
        <v>4</v>
      </c>
      <c r="Z344" s="10">
        <v>1.7500000000000002E-2</v>
      </c>
      <c r="AA344" s="36">
        <f t="shared" si="66"/>
        <v>0</v>
      </c>
      <c r="AB344" s="13">
        <f t="shared" si="67"/>
        <v>0</v>
      </c>
      <c r="AC344" s="13">
        <f t="shared" si="68"/>
        <v>1201.1500000000001</v>
      </c>
      <c r="AD344" s="13">
        <f t="shared" si="69"/>
        <v>0</v>
      </c>
      <c r="AE344" s="13">
        <f t="shared" si="70"/>
        <v>0</v>
      </c>
      <c r="AF344" s="13">
        <f t="shared" si="71"/>
        <v>0</v>
      </c>
      <c r="AG344" s="93">
        <f t="shared" si="60"/>
        <v>600.57500000000005</v>
      </c>
      <c r="AH344" s="94">
        <f t="shared" si="61"/>
        <v>600.57500000000005</v>
      </c>
      <c r="AI344" s="95">
        <f t="shared" si="62"/>
        <v>1201.1500000000001</v>
      </c>
    </row>
    <row r="345" spans="1:35" x14ac:dyDescent="0.25">
      <c r="A345">
        <v>46920</v>
      </c>
      <c r="B345" t="s">
        <v>403</v>
      </c>
      <c r="C345" t="s">
        <v>404</v>
      </c>
      <c r="D345" s="30">
        <v>0</v>
      </c>
      <c r="E345" s="13">
        <v>0</v>
      </c>
      <c r="F345" s="13">
        <v>17204.68</v>
      </c>
      <c r="G345" s="13">
        <v>0</v>
      </c>
      <c r="H345" s="13">
        <v>0</v>
      </c>
      <c r="I345" s="31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31">
        <v>0</v>
      </c>
      <c r="P345" s="13">
        <v>9368157.2300000004</v>
      </c>
      <c r="Q345" s="16">
        <v>12587787</v>
      </c>
      <c r="R345" s="13">
        <v>0</v>
      </c>
      <c r="S345" s="16">
        <v>128719</v>
      </c>
      <c r="T345" s="20">
        <v>0</v>
      </c>
      <c r="U345" s="41">
        <f t="shared" si="63"/>
        <v>22084663.23</v>
      </c>
      <c r="V345" s="13">
        <f t="shared" si="64"/>
        <v>0</v>
      </c>
      <c r="W345" s="13">
        <f t="shared" si="65"/>
        <v>17204.68</v>
      </c>
      <c r="X345" s="10">
        <v>1.423</v>
      </c>
      <c r="Y345" s="1">
        <v>5</v>
      </c>
      <c r="Z345" s="10">
        <v>0.02</v>
      </c>
      <c r="AA345" s="36">
        <f t="shared" si="66"/>
        <v>0</v>
      </c>
      <c r="AB345" s="13">
        <f t="shared" si="67"/>
        <v>0</v>
      </c>
      <c r="AC345" s="13">
        <f t="shared" si="68"/>
        <v>8602.34</v>
      </c>
      <c r="AD345" s="13">
        <f t="shared" si="69"/>
        <v>0</v>
      </c>
      <c r="AE345" s="13">
        <f t="shared" si="70"/>
        <v>0</v>
      </c>
      <c r="AF345" s="13">
        <f t="shared" si="71"/>
        <v>0</v>
      </c>
      <c r="AG345" s="93">
        <f t="shared" si="60"/>
        <v>4301.17</v>
      </c>
      <c r="AH345" s="94">
        <f t="shared" si="61"/>
        <v>4301.17</v>
      </c>
      <c r="AI345" s="95">
        <f t="shared" si="62"/>
        <v>8602.34</v>
      </c>
    </row>
    <row r="346" spans="1:35" x14ac:dyDescent="0.25">
      <c r="A346">
        <v>44396</v>
      </c>
      <c r="B346" t="s">
        <v>405</v>
      </c>
      <c r="C346" t="s">
        <v>102</v>
      </c>
      <c r="D346" s="30">
        <v>1259119.6200000001</v>
      </c>
      <c r="E346" s="13">
        <v>620329.93999999994</v>
      </c>
      <c r="F346" s="13">
        <v>217402.6</v>
      </c>
      <c r="G346" s="13">
        <v>0</v>
      </c>
      <c r="H346" s="13">
        <v>60153.19</v>
      </c>
      <c r="I346" s="31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31">
        <v>0</v>
      </c>
      <c r="P346" s="13">
        <v>13133075.460000001</v>
      </c>
      <c r="Q346" s="16">
        <v>32930199</v>
      </c>
      <c r="R346" s="13">
        <v>0</v>
      </c>
      <c r="S346" s="16">
        <v>273093</v>
      </c>
      <c r="T346" s="20">
        <v>0</v>
      </c>
      <c r="U346" s="41">
        <f t="shared" si="63"/>
        <v>48215817.020000003</v>
      </c>
      <c r="V346" s="13">
        <f t="shared" si="64"/>
        <v>1259119.6200000001</v>
      </c>
      <c r="W346" s="13">
        <f t="shared" si="65"/>
        <v>217402.6</v>
      </c>
      <c r="X346" s="10">
        <v>1.0509999999999999</v>
      </c>
      <c r="Y346" s="1">
        <v>3</v>
      </c>
      <c r="Z346" s="10">
        <v>1.4999999999999999E-2</v>
      </c>
      <c r="AA346" s="36">
        <f t="shared" si="66"/>
        <v>2.6114244200771609E-2</v>
      </c>
      <c r="AB346" s="13">
        <f t="shared" si="67"/>
        <v>535882.36470000003</v>
      </c>
      <c r="AC346" s="13">
        <f t="shared" si="68"/>
        <v>108701.3</v>
      </c>
      <c r="AD346" s="13">
        <f t="shared" si="69"/>
        <v>620329.93999999994</v>
      </c>
      <c r="AE346" s="13">
        <f t="shared" si="70"/>
        <v>60153.19</v>
      </c>
      <c r="AF346" s="13">
        <f t="shared" si="71"/>
        <v>0</v>
      </c>
      <c r="AG346" s="93">
        <f t="shared" si="60"/>
        <v>662533.39734999998</v>
      </c>
      <c r="AH346" s="94">
        <f t="shared" si="61"/>
        <v>662533.39734999998</v>
      </c>
      <c r="AI346" s="95">
        <f t="shared" si="62"/>
        <v>1325066.7947</v>
      </c>
    </row>
    <row r="347" spans="1:35" x14ac:dyDescent="0.25">
      <c r="A347">
        <v>48959</v>
      </c>
      <c r="B347" t="s">
        <v>406</v>
      </c>
      <c r="C347" t="s">
        <v>67</v>
      </c>
      <c r="D347" s="30">
        <v>0</v>
      </c>
      <c r="E347" s="13">
        <v>0</v>
      </c>
      <c r="F347" s="13">
        <v>0</v>
      </c>
      <c r="G347" s="13">
        <v>0</v>
      </c>
      <c r="H347" s="13">
        <v>0</v>
      </c>
      <c r="I347" s="31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31">
        <v>0</v>
      </c>
      <c r="P347" s="13">
        <v>0</v>
      </c>
      <c r="Q347" s="16">
        <v>307448</v>
      </c>
      <c r="R347" s="13">
        <v>0</v>
      </c>
      <c r="S347" s="16">
        <v>0</v>
      </c>
      <c r="T347" s="20">
        <v>0</v>
      </c>
      <c r="U347" s="41">
        <f t="shared" si="63"/>
        <v>307448</v>
      </c>
      <c r="V347" s="13">
        <f t="shared" si="64"/>
        <v>0</v>
      </c>
      <c r="W347" s="13">
        <f t="shared" si="65"/>
        <v>0</v>
      </c>
      <c r="X347" s="10" t="s">
        <v>703</v>
      </c>
      <c r="Y347" s="1">
        <v>1</v>
      </c>
      <c r="Z347" s="10">
        <v>0.01</v>
      </c>
      <c r="AA347" s="36">
        <f t="shared" si="66"/>
        <v>0</v>
      </c>
      <c r="AB347" s="13">
        <f t="shared" si="67"/>
        <v>0</v>
      </c>
      <c r="AC347" s="13">
        <f t="shared" si="68"/>
        <v>0</v>
      </c>
      <c r="AD347" s="13">
        <f t="shared" si="69"/>
        <v>0</v>
      </c>
      <c r="AE347" s="13">
        <f t="shared" si="70"/>
        <v>0</v>
      </c>
      <c r="AF347" s="13">
        <f t="shared" si="71"/>
        <v>0</v>
      </c>
      <c r="AG347" s="93">
        <f t="shared" si="60"/>
        <v>0</v>
      </c>
      <c r="AH347" s="94">
        <f t="shared" si="61"/>
        <v>0</v>
      </c>
      <c r="AI347" s="95">
        <f t="shared" si="62"/>
        <v>0</v>
      </c>
    </row>
    <row r="348" spans="1:35" x14ac:dyDescent="0.25">
      <c r="A348">
        <v>44404</v>
      </c>
      <c r="B348" t="s">
        <v>407</v>
      </c>
      <c r="C348" t="s">
        <v>221</v>
      </c>
      <c r="D348" s="30">
        <v>0</v>
      </c>
      <c r="E348" s="13">
        <v>3437430.83</v>
      </c>
      <c r="F348" s="13">
        <v>0</v>
      </c>
      <c r="G348" s="13">
        <v>0</v>
      </c>
      <c r="H348" s="13">
        <v>1000545.86</v>
      </c>
      <c r="I348" s="31">
        <v>0</v>
      </c>
      <c r="J348" s="13">
        <v>0</v>
      </c>
      <c r="K348" s="13">
        <v>57238</v>
      </c>
      <c r="L348" s="13">
        <v>0</v>
      </c>
      <c r="M348" s="13">
        <v>0</v>
      </c>
      <c r="N348" s="13">
        <v>0</v>
      </c>
      <c r="O348" s="31">
        <v>0</v>
      </c>
      <c r="P348" s="13">
        <v>32301982.57</v>
      </c>
      <c r="Q348" s="16">
        <v>30181364</v>
      </c>
      <c r="R348" s="13">
        <v>0</v>
      </c>
      <c r="S348" s="16">
        <v>321421</v>
      </c>
      <c r="T348" s="20">
        <v>0</v>
      </c>
      <c r="U348" s="41">
        <f t="shared" si="63"/>
        <v>66299436.399999999</v>
      </c>
      <c r="V348" s="13">
        <f t="shared" si="64"/>
        <v>0</v>
      </c>
      <c r="W348" s="13">
        <f t="shared" si="65"/>
        <v>0</v>
      </c>
      <c r="X348" s="10">
        <v>0.47799999999999998</v>
      </c>
      <c r="Y348" s="1">
        <v>1</v>
      </c>
      <c r="Z348" s="10">
        <v>0.01</v>
      </c>
      <c r="AA348" s="36">
        <f t="shared" si="66"/>
        <v>0</v>
      </c>
      <c r="AB348" s="13">
        <f t="shared" si="67"/>
        <v>0</v>
      </c>
      <c r="AC348" s="13">
        <f t="shared" si="68"/>
        <v>0</v>
      </c>
      <c r="AD348" s="13">
        <f t="shared" si="69"/>
        <v>3494668.83</v>
      </c>
      <c r="AE348" s="13">
        <f t="shared" si="70"/>
        <v>1000545.86</v>
      </c>
      <c r="AF348" s="13">
        <f t="shared" si="71"/>
        <v>0</v>
      </c>
      <c r="AG348" s="93">
        <f t="shared" si="60"/>
        <v>2247607.3450000002</v>
      </c>
      <c r="AH348" s="94">
        <f t="shared" si="61"/>
        <v>2247607.3450000002</v>
      </c>
      <c r="AI348" s="95">
        <f t="shared" si="62"/>
        <v>4495214.6900000004</v>
      </c>
    </row>
    <row r="349" spans="1:35" x14ac:dyDescent="0.25">
      <c r="A349">
        <v>48173</v>
      </c>
      <c r="B349" t="s">
        <v>408</v>
      </c>
      <c r="C349" t="s">
        <v>16</v>
      </c>
      <c r="D349" s="30">
        <v>0</v>
      </c>
      <c r="E349" s="13">
        <v>0</v>
      </c>
      <c r="F349" s="13">
        <v>32485.759999999998</v>
      </c>
      <c r="G349" s="13">
        <v>0</v>
      </c>
      <c r="H349" s="13">
        <v>0</v>
      </c>
      <c r="I349" s="31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31">
        <v>0</v>
      </c>
      <c r="P349" s="13">
        <v>10628918.59</v>
      </c>
      <c r="Q349" s="16">
        <v>16984670</v>
      </c>
      <c r="R349" s="13">
        <v>0</v>
      </c>
      <c r="S349" s="16">
        <v>154087</v>
      </c>
      <c r="T349" s="20">
        <v>0</v>
      </c>
      <c r="U349" s="41">
        <f t="shared" si="63"/>
        <v>27767675.59</v>
      </c>
      <c r="V349" s="13">
        <f t="shared" si="64"/>
        <v>0</v>
      </c>
      <c r="W349" s="13">
        <f t="shared" si="65"/>
        <v>32485.759999999998</v>
      </c>
      <c r="X349" s="10">
        <v>1.099</v>
      </c>
      <c r="Y349" s="1">
        <v>4</v>
      </c>
      <c r="Z349" s="10">
        <v>1.7500000000000002E-2</v>
      </c>
      <c r="AA349" s="36">
        <f t="shared" si="66"/>
        <v>0</v>
      </c>
      <c r="AB349" s="13">
        <f t="shared" si="67"/>
        <v>0</v>
      </c>
      <c r="AC349" s="13">
        <f t="shared" si="68"/>
        <v>16242.88</v>
      </c>
      <c r="AD349" s="13">
        <f t="shared" si="69"/>
        <v>0</v>
      </c>
      <c r="AE349" s="13">
        <f t="shared" si="70"/>
        <v>0</v>
      </c>
      <c r="AF349" s="13">
        <f t="shared" si="71"/>
        <v>0</v>
      </c>
      <c r="AG349" s="93">
        <f t="shared" si="60"/>
        <v>8121.44</v>
      </c>
      <c r="AH349" s="94">
        <f t="shared" si="61"/>
        <v>8121.44</v>
      </c>
      <c r="AI349" s="95">
        <f t="shared" si="62"/>
        <v>16242.88</v>
      </c>
    </row>
    <row r="350" spans="1:35" x14ac:dyDescent="0.25">
      <c r="A350">
        <v>45500</v>
      </c>
      <c r="B350" t="s">
        <v>409</v>
      </c>
      <c r="C350" t="s">
        <v>48</v>
      </c>
      <c r="D350" s="30">
        <v>443824.7</v>
      </c>
      <c r="E350" s="13">
        <v>0</v>
      </c>
      <c r="F350" s="13">
        <v>10394.040000000001</v>
      </c>
      <c r="G350" s="13">
        <v>0</v>
      </c>
      <c r="H350" s="13">
        <v>0</v>
      </c>
      <c r="I350" s="31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31">
        <v>0</v>
      </c>
      <c r="P350" s="13">
        <v>18960157.34</v>
      </c>
      <c r="Q350" s="16">
        <v>39946394</v>
      </c>
      <c r="R350" s="13">
        <v>0</v>
      </c>
      <c r="S350" s="16">
        <v>337427</v>
      </c>
      <c r="T350" s="20">
        <v>0</v>
      </c>
      <c r="U350" s="41">
        <f t="shared" si="63"/>
        <v>59687803.039999999</v>
      </c>
      <c r="V350" s="13">
        <f t="shared" si="64"/>
        <v>443824.7</v>
      </c>
      <c r="W350" s="13">
        <f t="shared" si="65"/>
        <v>10394.040000000001</v>
      </c>
      <c r="X350" s="10">
        <v>1.024</v>
      </c>
      <c r="Y350" s="1">
        <v>3</v>
      </c>
      <c r="Z350" s="10">
        <v>1.4999999999999999E-2</v>
      </c>
      <c r="AA350" s="36">
        <f t="shared" si="66"/>
        <v>7.4357687399311595E-3</v>
      </c>
      <c r="AB350" s="13">
        <f t="shared" si="67"/>
        <v>0</v>
      </c>
      <c r="AC350" s="13">
        <f t="shared" si="68"/>
        <v>5197.0200000000004</v>
      </c>
      <c r="AD350" s="13">
        <f t="shared" si="69"/>
        <v>0</v>
      </c>
      <c r="AE350" s="13">
        <f t="shared" si="70"/>
        <v>0</v>
      </c>
      <c r="AF350" s="13">
        <f t="shared" si="71"/>
        <v>0</v>
      </c>
      <c r="AG350" s="93">
        <f t="shared" si="60"/>
        <v>2598.5100000000002</v>
      </c>
      <c r="AH350" s="94">
        <f t="shared" si="61"/>
        <v>2598.5100000000002</v>
      </c>
      <c r="AI350" s="95">
        <f t="shared" si="62"/>
        <v>5197.0200000000004</v>
      </c>
    </row>
    <row r="351" spans="1:35" x14ac:dyDescent="0.25">
      <c r="A351">
        <v>50633</v>
      </c>
      <c r="B351" t="s">
        <v>410</v>
      </c>
      <c r="C351" t="s">
        <v>107</v>
      </c>
      <c r="D351" s="30">
        <v>48311.7</v>
      </c>
      <c r="E351" s="13">
        <v>22553.97</v>
      </c>
      <c r="F351" s="13">
        <v>0</v>
      </c>
      <c r="G351" s="13">
        <v>0</v>
      </c>
      <c r="H351" s="13">
        <v>0</v>
      </c>
      <c r="I351" s="31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31">
        <v>0</v>
      </c>
      <c r="P351" s="13">
        <v>3004126.27</v>
      </c>
      <c r="Q351" s="16">
        <v>1733709</v>
      </c>
      <c r="R351" s="13">
        <v>678277.49</v>
      </c>
      <c r="S351" s="16">
        <v>29905</v>
      </c>
      <c r="T351" s="20">
        <v>0</v>
      </c>
      <c r="U351" s="41">
        <f t="shared" si="63"/>
        <v>5516883.4299999997</v>
      </c>
      <c r="V351" s="13">
        <f t="shared" si="64"/>
        <v>48311.7</v>
      </c>
      <c r="W351" s="13">
        <f t="shared" si="65"/>
        <v>0</v>
      </c>
      <c r="X351" s="10">
        <v>0.81699999999999995</v>
      </c>
      <c r="Y351" s="1">
        <v>2</v>
      </c>
      <c r="Z351" s="10">
        <v>1.2500000000000001E-2</v>
      </c>
      <c r="AA351" s="36">
        <f t="shared" si="66"/>
        <v>8.7570637685197572E-3</v>
      </c>
      <c r="AB351" s="13">
        <f t="shared" si="67"/>
        <v>0</v>
      </c>
      <c r="AC351" s="13">
        <f t="shared" si="68"/>
        <v>0</v>
      </c>
      <c r="AD351" s="13">
        <f t="shared" si="69"/>
        <v>22553.97</v>
      </c>
      <c r="AE351" s="13">
        <f t="shared" si="70"/>
        <v>0</v>
      </c>
      <c r="AF351" s="13">
        <f t="shared" si="71"/>
        <v>0</v>
      </c>
      <c r="AG351" s="93">
        <f t="shared" si="60"/>
        <v>11276.985000000001</v>
      </c>
      <c r="AH351" s="94">
        <f t="shared" si="61"/>
        <v>11276.985000000001</v>
      </c>
      <c r="AI351" s="95">
        <f t="shared" si="62"/>
        <v>22553.97</v>
      </c>
    </row>
    <row r="352" spans="1:35" x14ac:dyDescent="0.25">
      <c r="A352">
        <v>49361</v>
      </c>
      <c r="B352" t="s">
        <v>411</v>
      </c>
      <c r="C352" t="s">
        <v>173</v>
      </c>
      <c r="D352" s="30">
        <v>0</v>
      </c>
      <c r="E352" s="13">
        <v>0</v>
      </c>
      <c r="F352" s="13">
        <v>0</v>
      </c>
      <c r="G352" s="13">
        <v>576.76</v>
      </c>
      <c r="H352" s="13">
        <v>0</v>
      </c>
      <c r="I352" s="31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31">
        <v>0</v>
      </c>
      <c r="P352" s="13">
        <v>2154399.4500000002</v>
      </c>
      <c r="Q352" s="16">
        <v>1324385</v>
      </c>
      <c r="R352" s="13">
        <v>625471.97</v>
      </c>
      <c r="S352" s="16">
        <v>22985</v>
      </c>
      <c r="T352" s="20">
        <v>0</v>
      </c>
      <c r="U352" s="41">
        <f t="shared" si="63"/>
        <v>4127241.42</v>
      </c>
      <c r="V352" s="13">
        <f t="shared" si="64"/>
        <v>0</v>
      </c>
      <c r="W352" s="13">
        <f t="shared" si="65"/>
        <v>576.76</v>
      </c>
      <c r="X352" s="10">
        <v>1.123</v>
      </c>
      <c r="Y352" s="1">
        <v>4</v>
      </c>
      <c r="Z352" s="10">
        <v>1.7500000000000002E-2</v>
      </c>
      <c r="AA352" s="36">
        <f t="shared" si="66"/>
        <v>0</v>
      </c>
      <c r="AB352" s="13">
        <f t="shared" si="67"/>
        <v>0</v>
      </c>
      <c r="AC352" s="13">
        <f t="shared" si="68"/>
        <v>288.38</v>
      </c>
      <c r="AD352" s="13">
        <f t="shared" si="69"/>
        <v>0</v>
      </c>
      <c r="AE352" s="13">
        <f t="shared" si="70"/>
        <v>0</v>
      </c>
      <c r="AF352" s="13">
        <f t="shared" si="71"/>
        <v>0</v>
      </c>
      <c r="AG352" s="93">
        <f t="shared" si="60"/>
        <v>144.19</v>
      </c>
      <c r="AH352" s="94">
        <f t="shared" si="61"/>
        <v>144.19</v>
      </c>
      <c r="AI352" s="95">
        <f t="shared" si="62"/>
        <v>288.38</v>
      </c>
    </row>
    <row r="353" spans="1:35" x14ac:dyDescent="0.25">
      <c r="A353">
        <v>45518</v>
      </c>
      <c r="B353" t="s">
        <v>412</v>
      </c>
      <c r="C353" t="s">
        <v>73</v>
      </c>
      <c r="D353" s="30">
        <v>0</v>
      </c>
      <c r="E353" s="13">
        <v>0</v>
      </c>
      <c r="F353" s="13">
        <v>9984.6</v>
      </c>
      <c r="G353" s="13">
        <v>0</v>
      </c>
      <c r="H353" s="13">
        <v>0</v>
      </c>
      <c r="I353" s="31">
        <v>0</v>
      </c>
      <c r="J353" s="13">
        <v>0</v>
      </c>
      <c r="K353" s="13">
        <v>0</v>
      </c>
      <c r="L353" s="13">
        <v>10678.4</v>
      </c>
      <c r="M353" s="13">
        <v>0</v>
      </c>
      <c r="N353" s="13">
        <v>0</v>
      </c>
      <c r="O353" s="31">
        <v>0</v>
      </c>
      <c r="P353" s="13">
        <v>5821876.0499999998</v>
      </c>
      <c r="Q353" s="16">
        <v>5783112</v>
      </c>
      <c r="R353" s="13">
        <v>175988.46</v>
      </c>
      <c r="S353" s="16">
        <v>77287</v>
      </c>
      <c r="T353" s="20">
        <v>0</v>
      </c>
      <c r="U353" s="41">
        <f t="shared" si="63"/>
        <v>11858263.510000002</v>
      </c>
      <c r="V353" s="13">
        <f t="shared" si="64"/>
        <v>0</v>
      </c>
      <c r="W353" s="13">
        <f t="shared" si="65"/>
        <v>20663</v>
      </c>
      <c r="X353" s="10">
        <v>0.88400000000000001</v>
      </c>
      <c r="Y353" s="1">
        <v>2</v>
      </c>
      <c r="Z353" s="10">
        <v>1.2500000000000001E-2</v>
      </c>
      <c r="AA353" s="36">
        <f t="shared" si="66"/>
        <v>0</v>
      </c>
      <c r="AB353" s="13">
        <f t="shared" si="67"/>
        <v>0</v>
      </c>
      <c r="AC353" s="13">
        <f t="shared" si="68"/>
        <v>10331.5</v>
      </c>
      <c r="AD353" s="13">
        <f t="shared" si="69"/>
        <v>0</v>
      </c>
      <c r="AE353" s="13">
        <f t="shared" si="70"/>
        <v>0</v>
      </c>
      <c r="AF353" s="13">
        <f t="shared" si="71"/>
        <v>0</v>
      </c>
      <c r="AG353" s="93">
        <f t="shared" si="60"/>
        <v>5165.75</v>
      </c>
      <c r="AH353" s="94">
        <f t="shared" si="61"/>
        <v>5165.75</v>
      </c>
      <c r="AI353" s="95">
        <f t="shared" si="62"/>
        <v>10331.5</v>
      </c>
    </row>
    <row r="354" spans="1:35" x14ac:dyDescent="0.25">
      <c r="A354">
        <v>49890</v>
      </c>
      <c r="B354" t="s">
        <v>413</v>
      </c>
      <c r="C354" t="s">
        <v>12</v>
      </c>
      <c r="D354" s="30">
        <v>0</v>
      </c>
      <c r="E354" s="13">
        <v>152261.29999999999</v>
      </c>
      <c r="F354" s="13">
        <v>0</v>
      </c>
      <c r="G354" s="13">
        <v>0</v>
      </c>
      <c r="H354" s="13">
        <v>71755.34</v>
      </c>
      <c r="I354" s="31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31">
        <v>0</v>
      </c>
      <c r="P354" s="13">
        <v>9789756.2799999993</v>
      </c>
      <c r="Q354" s="16">
        <v>5775009</v>
      </c>
      <c r="R354" s="13">
        <v>0</v>
      </c>
      <c r="S354" s="16">
        <v>98830</v>
      </c>
      <c r="T354" s="20">
        <v>0</v>
      </c>
      <c r="U354" s="41">
        <f t="shared" si="63"/>
        <v>15815856.58</v>
      </c>
      <c r="V354" s="13">
        <f t="shared" si="64"/>
        <v>0</v>
      </c>
      <c r="W354" s="13">
        <f t="shared" si="65"/>
        <v>0</v>
      </c>
      <c r="X354" s="10">
        <v>0.73299999999999998</v>
      </c>
      <c r="Y354" s="1">
        <v>2</v>
      </c>
      <c r="Z354" s="10">
        <v>1.2500000000000001E-2</v>
      </c>
      <c r="AA354" s="36">
        <f t="shared" si="66"/>
        <v>0</v>
      </c>
      <c r="AB354" s="13">
        <f t="shared" si="67"/>
        <v>0</v>
      </c>
      <c r="AC354" s="13">
        <f t="shared" si="68"/>
        <v>0</v>
      </c>
      <c r="AD354" s="13">
        <f t="shared" si="69"/>
        <v>152261.29999999999</v>
      </c>
      <c r="AE354" s="13">
        <f t="shared" si="70"/>
        <v>71755.34</v>
      </c>
      <c r="AF354" s="13">
        <f t="shared" si="71"/>
        <v>0</v>
      </c>
      <c r="AG354" s="93">
        <f t="shared" si="60"/>
        <v>112008.31999999999</v>
      </c>
      <c r="AH354" s="94">
        <f t="shared" si="61"/>
        <v>112008.31999999999</v>
      </c>
      <c r="AI354" s="95">
        <f t="shared" si="62"/>
        <v>224016.63999999998</v>
      </c>
    </row>
    <row r="355" spans="1:35" x14ac:dyDescent="0.25">
      <c r="A355">
        <v>49627</v>
      </c>
      <c r="B355" t="s">
        <v>414</v>
      </c>
      <c r="C355" t="s">
        <v>85</v>
      </c>
      <c r="D355" s="30">
        <v>0</v>
      </c>
      <c r="E355" s="13">
        <v>0</v>
      </c>
      <c r="F355" s="13">
        <v>-0.01</v>
      </c>
      <c r="G355" s="13">
        <v>864.63</v>
      </c>
      <c r="H355" s="13">
        <v>0</v>
      </c>
      <c r="I355" s="31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31">
        <v>0</v>
      </c>
      <c r="P355" s="13">
        <v>9810988.2899999991</v>
      </c>
      <c r="Q355" s="16">
        <v>2101091</v>
      </c>
      <c r="R355" s="13">
        <v>0</v>
      </c>
      <c r="S355" s="16">
        <v>75280</v>
      </c>
      <c r="T355" s="20">
        <v>0</v>
      </c>
      <c r="U355" s="41">
        <f t="shared" si="63"/>
        <v>11987359.289999999</v>
      </c>
      <c r="V355" s="13">
        <f t="shared" si="64"/>
        <v>0</v>
      </c>
      <c r="W355" s="13">
        <f t="shared" si="65"/>
        <v>864.62</v>
      </c>
      <c r="X355" s="10">
        <v>0.54100000000000004</v>
      </c>
      <c r="Y355" s="1">
        <v>1</v>
      </c>
      <c r="Z355" s="10">
        <v>0.01</v>
      </c>
      <c r="AA355" s="36">
        <f t="shared" si="66"/>
        <v>0</v>
      </c>
      <c r="AB355" s="13">
        <f t="shared" si="67"/>
        <v>0</v>
      </c>
      <c r="AC355" s="13">
        <f t="shared" si="68"/>
        <v>432.31</v>
      </c>
      <c r="AD355" s="13">
        <f t="shared" si="69"/>
        <v>0</v>
      </c>
      <c r="AE355" s="13">
        <f t="shared" si="70"/>
        <v>0</v>
      </c>
      <c r="AF355" s="13">
        <f t="shared" si="71"/>
        <v>0</v>
      </c>
      <c r="AG355" s="93">
        <f t="shared" si="60"/>
        <v>216.155</v>
      </c>
      <c r="AH355" s="94">
        <f t="shared" si="61"/>
        <v>216.155</v>
      </c>
      <c r="AI355" s="95">
        <f t="shared" si="62"/>
        <v>432.31</v>
      </c>
    </row>
    <row r="356" spans="1:35" x14ac:dyDescent="0.25">
      <c r="A356">
        <v>45948</v>
      </c>
      <c r="B356" t="s">
        <v>415</v>
      </c>
      <c r="C356" t="s">
        <v>416</v>
      </c>
      <c r="D356" s="30">
        <v>861619.06</v>
      </c>
      <c r="E356" s="13">
        <v>0</v>
      </c>
      <c r="F356" s="13">
        <v>18166.439999999999</v>
      </c>
      <c r="G356" s="13">
        <v>0</v>
      </c>
      <c r="H356" s="13">
        <v>235562.64</v>
      </c>
      <c r="I356" s="31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31">
        <v>0</v>
      </c>
      <c r="P356" s="13">
        <v>2759210.56</v>
      </c>
      <c r="Q356" s="16">
        <v>3794760</v>
      </c>
      <c r="R356" s="13">
        <v>1521703.92</v>
      </c>
      <c r="S356" s="16">
        <v>44398</v>
      </c>
      <c r="T356" s="20">
        <v>0</v>
      </c>
      <c r="U356" s="41">
        <f t="shared" si="63"/>
        <v>8981691.5399999991</v>
      </c>
      <c r="V356" s="13">
        <f t="shared" si="64"/>
        <v>861619.06</v>
      </c>
      <c r="W356" s="13">
        <f t="shared" si="65"/>
        <v>18166.439999999999</v>
      </c>
      <c r="X356" s="10">
        <v>1.1040000000000001</v>
      </c>
      <c r="Y356" s="1">
        <v>4</v>
      </c>
      <c r="Z356" s="10">
        <v>1.7500000000000002E-2</v>
      </c>
      <c r="AA356" s="36">
        <f t="shared" si="66"/>
        <v>9.593060017289351E-2</v>
      </c>
      <c r="AB356" s="13">
        <f t="shared" si="67"/>
        <v>704439.45805000002</v>
      </c>
      <c r="AC356" s="13">
        <f t="shared" si="68"/>
        <v>9083.2199999999993</v>
      </c>
      <c r="AD356" s="13">
        <f t="shared" si="69"/>
        <v>0</v>
      </c>
      <c r="AE356" s="13">
        <f t="shared" si="70"/>
        <v>235562.64</v>
      </c>
      <c r="AF356" s="13">
        <f t="shared" si="71"/>
        <v>0</v>
      </c>
      <c r="AG356" s="93">
        <f t="shared" si="60"/>
        <v>474542.659025</v>
      </c>
      <c r="AH356" s="94">
        <f t="shared" si="61"/>
        <v>474542.659025</v>
      </c>
      <c r="AI356" s="95">
        <f t="shared" si="62"/>
        <v>949085.31805</v>
      </c>
    </row>
    <row r="357" spans="1:35" x14ac:dyDescent="0.25">
      <c r="A357">
        <v>46672</v>
      </c>
      <c r="B357" t="s">
        <v>417</v>
      </c>
      <c r="C357" t="s">
        <v>20</v>
      </c>
      <c r="D357" s="30">
        <v>0</v>
      </c>
      <c r="E357" s="13">
        <v>0</v>
      </c>
      <c r="F357" s="13">
        <v>882.57</v>
      </c>
      <c r="G357" s="13">
        <v>441.29</v>
      </c>
      <c r="H357" s="13">
        <v>0</v>
      </c>
      <c r="I357" s="31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31">
        <v>0</v>
      </c>
      <c r="P357" s="13">
        <v>4448374.5599999996</v>
      </c>
      <c r="Q357" s="16">
        <v>2000902</v>
      </c>
      <c r="R357" s="13">
        <v>1031257.99</v>
      </c>
      <c r="S357" s="16">
        <v>34001</v>
      </c>
      <c r="T357" s="20">
        <v>0</v>
      </c>
      <c r="U357" s="41">
        <f t="shared" si="63"/>
        <v>7514535.5499999998</v>
      </c>
      <c r="V357" s="13">
        <f t="shared" si="64"/>
        <v>0</v>
      </c>
      <c r="W357" s="13">
        <f t="shared" si="65"/>
        <v>1323.8600000000001</v>
      </c>
      <c r="X357" s="10">
        <v>0.77800000000000002</v>
      </c>
      <c r="Y357" s="1">
        <v>2</v>
      </c>
      <c r="Z357" s="10">
        <v>1.2500000000000001E-2</v>
      </c>
      <c r="AA357" s="36">
        <f t="shared" si="66"/>
        <v>0</v>
      </c>
      <c r="AB357" s="13">
        <f t="shared" si="67"/>
        <v>0</v>
      </c>
      <c r="AC357" s="13">
        <f t="shared" si="68"/>
        <v>661.93000000000006</v>
      </c>
      <c r="AD357" s="13">
        <f t="shared" si="69"/>
        <v>0</v>
      </c>
      <c r="AE357" s="13">
        <f t="shared" si="70"/>
        <v>0</v>
      </c>
      <c r="AF357" s="13">
        <f t="shared" si="71"/>
        <v>0</v>
      </c>
      <c r="AG357" s="93">
        <f t="shared" ref="AG357:AG420" si="72">(AB357+AC357+AD357+AE357+AF357)/2</f>
        <v>330.96500000000003</v>
      </c>
      <c r="AH357" s="94">
        <f t="shared" ref="AH357:AH420" si="73">(AB357+AC357+AD357+AE357+AF357)/2</f>
        <v>330.96500000000003</v>
      </c>
      <c r="AI357" s="95">
        <f t="shared" ref="AI357:AI420" si="74">AG357+AH357</f>
        <v>661.93000000000006</v>
      </c>
    </row>
    <row r="358" spans="1:35" x14ac:dyDescent="0.25">
      <c r="A358">
        <v>50039</v>
      </c>
      <c r="B358" t="s">
        <v>418</v>
      </c>
      <c r="C358" t="s">
        <v>6</v>
      </c>
      <c r="D358" s="30">
        <v>1309559.52</v>
      </c>
      <c r="E358" s="13">
        <v>0</v>
      </c>
      <c r="F358" s="13">
        <v>50739.839999999997</v>
      </c>
      <c r="G358" s="13">
        <v>0</v>
      </c>
      <c r="H358" s="13">
        <v>156849.72</v>
      </c>
      <c r="I358" s="31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31">
        <v>0</v>
      </c>
      <c r="P358" s="13">
        <v>2599359.31</v>
      </c>
      <c r="Q358" s="16">
        <v>3343940</v>
      </c>
      <c r="R358" s="13">
        <v>0</v>
      </c>
      <c r="S358" s="16">
        <v>45918</v>
      </c>
      <c r="T358" s="20">
        <v>0</v>
      </c>
      <c r="U358" s="41">
        <f t="shared" si="63"/>
        <v>7298776.8300000001</v>
      </c>
      <c r="V358" s="13">
        <f t="shared" si="64"/>
        <v>1309559.52</v>
      </c>
      <c r="W358" s="13">
        <f t="shared" si="65"/>
        <v>50739.839999999997</v>
      </c>
      <c r="X358" s="10">
        <v>0.88900000000000001</v>
      </c>
      <c r="Y358" s="1">
        <v>2</v>
      </c>
      <c r="Z358" s="10">
        <v>1.2500000000000001E-2</v>
      </c>
      <c r="AA358" s="36">
        <f t="shared" si="66"/>
        <v>0.17942177853929533</v>
      </c>
      <c r="AB358" s="13">
        <f t="shared" si="67"/>
        <v>1218324.809625</v>
      </c>
      <c r="AC358" s="13">
        <f t="shared" si="68"/>
        <v>25369.919999999998</v>
      </c>
      <c r="AD358" s="13">
        <f t="shared" si="69"/>
        <v>0</v>
      </c>
      <c r="AE358" s="13">
        <f t="shared" si="70"/>
        <v>156849.72</v>
      </c>
      <c r="AF358" s="13">
        <f t="shared" si="71"/>
        <v>0</v>
      </c>
      <c r="AG358" s="93">
        <f t="shared" si="72"/>
        <v>700272.22481249995</v>
      </c>
      <c r="AH358" s="94">
        <f t="shared" si="73"/>
        <v>700272.22481249995</v>
      </c>
      <c r="AI358" s="95">
        <f t="shared" si="74"/>
        <v>1400544.4496249999</v>
      </c>
    </row>
    <row r="359" spans="1:35" x14ac:dyDescent="0.25">
      <c r="A359">
        <v>50740</v>
      </c>
      <c r="B359" t="s">
        <v>419</v>
      </c>
      <c r="C359" t="s">
        <v>257</v>
      </c>
      <c r="D359" s="30">
        <v>0</v>
      </c>
      <c r="E359" s="13">
        <v>0</v>
      </c>
      <c r="F359" s="13">
        <v>-0.01</v>
      </c>
      <c r="G359" s="13">
        <v>626.59</v>
      </c>
      <c r="H359" s="13">
        <v>0</v>
      </c>
      <c r="I359" s="31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31">
        <v>0</v>
      </c>
      <c r="P359" s="13">
        <v>4235491.9400000004</v>
      </c>
      <c r="Q359" s="16">
        <v>3191318</v>
      </c>
      <c r="R359" s="13">
        <v>1073722.8400000001</v>
      </c>
      <c r="S359" s="16">
        <v>48695</v>
      </c>
      <c r="T359" s="20">
        <v>0</v>
      </c>
      <c r="U359" s="41">
        <f t="shared" si="63"/>
        <v>8549227.7800000012</v>
      </c>
      <c r="V359" s="13">
        <f t="shared" si="64"/>
        <v>0</v>
      </c>
      <c r="W359" s="13">
        <f t="shared" si="65"/>
        <v>626.58000000000004</v>
      </c>
      <c r="X359" s="10">
        <v>1.177</v>
      </c>
      <c r="Y359" s="1">
        <v>4</v>
      </c>
      <c r="Z359" s="10">
        <v>1.7500000000000002E-2</v>
      </c>
      <c r="AA359" s="36">
        <f t="shared" si="66"/>
        <v>0</v>
      </c>
      <c r="AB359" s="13">
        <f t="shared" si="67"/>
        <v>0</v>
      </c>
      <c r="AC359" s="13">
        <f t="shared" si="68"/>
        <v>313.29000000000002</v>
      </c>
      <c r="AD359" s="13">
        <f t="shared" si="69"/>
        <v>0</v>
      </c>
      <c r="AE359" s="13">
        <f t="shared" si="70"/>
        <v>0</v>
      </c>
      <c r="AF359" s="13">
        <f t="shared" si="71"/>
        <v>0</v>
      </c>
      <c r="AG359" s="93">
        <f t="shared" si="72"/>
        <v>156.64500000000001</v>
      </c>
      <c r="AH359" s="94">
        <f t="shared" si="73"/>
        <v>156.64500000000001</v>
      </c>
      <c r="AI359" s="95">
        <f t="shared" si="74"/>
        <v>313.29000000000002</v>
      </c>
    </row>
    <row r="360" spans="1:35" x14ac:dyDescent="0.25">
      <c r="A360">
        <v>139303</v>
      </c>
      <c r="B360" t="s">
        <v>420</v>
      </c>
      <c r="C360" t="s">
        <v>221</v>
      </c>
      <c r="D360" s="30">
        <v>0</v>
      </c>
      <c r="E360" s="13">
        <v>285732.5</v>
      </c>
      <c r="F360" s="13">
        <v>5326.94</v>
      </c>
      <c r="G360" s="13">
        <v>0</v>
      </c>
      <c r="H360" s="13">
        <v>234977.39</v>
      </c>
      <c r="I360" s="31">
        <v>0</v>
      </c>
      <c r="J360" s="13">
        <v>0</v>
      </c>
      <c r="K360" s="13">
        <v>0</v>
      </c>
      <c r="L360" s="13">
        <v>114.5</v>
      </c>
      <c r="M360" s="13">
        <v>0</v>
      </c>
      <c r="N360" s="13">
        <v>0</v>
      </c>
      <c r="O360" s="31">
        <v>0</v>
      </c>
      <c r="P360" s="13">
        <v>6083059.8600000003</v>
      </c>
      <c r="Q360" s="16">
        <v>12714850</v>
      </c>
      <c r="R360" s="13">
        <v>0</v>
      </c>
      <c r="S360" s="16">
        <v>130271</v>
      </c>
      <c r="T360" s="20">
        <v>0</v>
      </c>
      <c r="U360" s="41">
        <f t="shared" si="63"/>
        <v>19213913.359999999</v>
      </c>
      <c r="V360" s="13">
        <f t="shared" si="64"/>
        <v>0</v>
      </c>
      <c r="W360" s="13">
        <f t="shared" si="65"/>
        <v>5441.44</v>
      </c>
      <c r="X360" s="10">
        <v>0.86199999999999999</v>
      </c>
      <c r="Y360" s="1">
        <v>2</v>
      </c>
      <c r="Z360" s="10">
        <v>1.2500000000000001E-2</v>
      </c>
      <c r="AA360" s="36">
        <f t="shared" si="66"/>
        <v>0</v>
      </c>
      <c r="AB360" s="13">
        <f t="shared" si="67"/>
        <v>0</v>
      </c>
      <c r="AC360" s="13">
        <f t="shared" si="68"/>
        <v>2720.72</v>
      </c>
      <c r="AD360" s="13">
        <f t="shared" si="69"/>
        <v>285732.5</v>
      </c>
      <c r="AE360" s="13">
        <f t="shared" si="70"/>
        <v>234977.39</v>
      </c>
      <c r="AF360" s="13">
        <f t="shared" si="71"/>
        <v>0</v>
      </c>
      <c r="AG360" s="93">
        <f t="shared" si="72"/>
        <v>261715.30499999999</v>
      </c>
      <c r="AH360" s="94">
        <f t="shared" si="73"/>
        <v>261715.30499999999</v>
      </c>
      <c r="AI360" s="95">
        <f t="shared" si="74"/>
        <v>523430.61</v>
      </c>
    </row>
    <row r="361" spans="1:35" x14ac:dyDescent="0.25">
      <c r="A361">
        <v>47712</v>
      </c>
      <c r="B361" t="s">
        <v>421</v>
      </c>
      <c r="C361" t="s">
        <v>62</v>
      </c>
      <c r="D361" s="30">
        <v>7645.88</v>
      </c>
      <c r="E361" s="13">
        <v>30914.01</v>
      </c>
      <c r="F361" s="13">
        <v>6777.34</v>
      </c>
      <c r="G361" s="13">
        <v>0</v>
      </c>
      <c r="H361" s="13">
        <v>0</v>
      </c>
      <c r="I361" s="31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31">
        <v>0</v>
      </c>
      <c r="P361" s="13">
        <v>2279697.31</v>
      </c>
      <c r="Q361" s="16">
        <v>2117913</v>
      </c>
      <c r="R361" s="13">
        <v>1195883.8700000001</v>
      </c>
      <c r="S361" s="16">
        <v>33020</v>
      </c>
      <c r="T361" s="20">
        <v>0</v>
      </c>
      <c r="U361" s="41">
        <f t="shared" si="63"/>
        <v>5665074.0700000003</v>
      </c>
      <c r="V361" s="13">
        <f t="shared" si="64"/>
        <v>7645.88</v>
      </c>
      <c r="W361" s="13">
        <f t="shared" si="65"/>
        <v>6777.34</v>
      </c>
      <c r="X361" s="10">
        <v>1.0509999999999999</v>
      </c>
      <c r="Y361" s="1">
        <v>3</v>
      </c>
      <c r="Z361" s="10">
        <v>1.4999999999999999E-2</v>
      </c>
      <c r="AA361" s="36">
        <f t="shared" si="66"/>
        <v>1.3496522561795912E-3</v>
      </c>
      <c r="AB361" s="13">
        <f t="shared" si="67"/>
        <v>0</v>
      </c>
      <c r="AC361" s="13">
        <f t="shared" si="68"/>
        <v>3388.67</v>
      </c>
      <c r="AD361" s="13">
        <f t="shared" si="69"/>
        <v>30914.01</v>
      </c>
      <c r="AE361" s="13">
        <f t="shared" si="70"/>
        <v>0</v>
      </c>
      <c r="AF361" s="13">
        <f t="shared" si="71"/>
        <v>0</v>
      </c>
      <c r="AG361" s="93">
        <f t="shared" si="72"/>
        <v>17151.34</v>
      </c>
      <c r="AH361" s="94">
        <f t="shared" si="73"/>
        <v>17151.34</v>
      </c>
      <c r="AI361" s="95">
        <f t="shared" si="74"/>
        <v>34302.68</v>
      </c>
    </row>
    <row r="362" spans="1:35" x14ac:dyDescent="0.25">
      <c r="A362">
        <v>45526</v>
      </c>
      <c r="B362" t="s">
        <v>422</v>
      </c>
      <c r="C362" t="s">
        <v>107</v>
      </c>
      <c r="D362" s="30">
        <v>145797.4</v>
      </c>
      <c r="E362" s="13">
        <v>0</v>
      </c>
      <c r="F362" s="13">
        <v>25312.85</v>
      </c>
      <c r="G362" s="13">
        <v>3164.11</v>
      </c>
      <c r="H362" s="13">
        <v>18819.240000000002</v>
      </c>
      <c r="I362" s="31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31">
        <v>0</v>
      </c>
      <c r="P362" s="13">
        <v>5853134.2400000002</v>
      </c>
      <c r="Q362" s="16">
        <v>2001289</v>
      </c>
      <c r="R362" s="13">
        <v>1166458.42</v>
      </c>
      <c r="S362" s="16">
        <v>49989</v>
      </c>
      <c r="T362" s="20">
        <v>0</v>
      </c>
      <c r="U362" s="41">
        <f t="shared" si="63"/>
        <v>9216668.0600000005</v>
      </c>
      <c r="V362" s="13">
        <f t="shared" si="64"/>
        <v>145797.4</v>
      </c>
      <c r="W362" s="13">
        <f t="shared" si="65"/>
        <v>28476.959999999999</v>
      </c>
      <c r="X362" s="10">
        <v>0.53400000000000003</v>
      </c>
      <c r="Y362" s="1">
        <v>1</v>
      </c>
      <c r="Z362" s="10">
        <v>0.01</v>
      </c>
      <c r="AA362" s="36">
        <f t="shared" si="66"/>
        <v>1.5818883684523187E-2</v>
      </c>
      <c r="AB362" s="13">
        <f t="shared" si="67"/>
        <v>53630.719399999987</v>
      </c>
      <c r="AC362" s="13">
        <f t="shared" si="68"/>
        <v>14238.48</v>
      </c>
      <c r="AD362" s="13">
        <f t="shared" si="69"/>
        <v>0</v>
      </c>
      <c r="AE362" s="13">
        <f t="shared" si="70"/>
        <v>18819.240000000002</v>
      </c>
      <c r="AF362" s="13">
        <f t="shared" si="71"/>
        <v>0</v>
      </c>
      <c r="AG362" s="93">
        <f t="shared" si="72"/>
        <v>43344.219699999994</v>
      </c>
      <c r="AH362" s="94">
        <f t="shared" si="73"/>
        <v>43344.219699999994</v>
      </c>
      <c r="AI362" s="95">
        <f t="shared" si="74"/>
        <v>86688.439399999988</v>
      </c>
    </row>
    <row r="363" spans="1:35" x14ac:dyDescent="0.25">
      <c r="A363">
        <v>48777</v>
      </c>
      <c r="B363" t="s">
        <v>423</v>
      </c>
      <c r="C363" t="s">
        <v>424</v>
      </c>
      <c r="D363" s="30">
        <v>0</v>
      </c>
      <c r="E363" s="13">
        <v>0</v>
      </c>
      <c r="F363" s="13">
        <v>0</v>
      </c>
      <c r="G363" s="13">
        <v>2625.96</v>
      </c>
      <c r="H363" s="13">
        <v>0</v>
      </c>
      <c r="I363" s="31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31">
        <v>0</v>
      </c>
      <c r="P363" s="13">
        <v>13979136.17</v>
      </c>
      <c r="Q363" s="16">
        <v>5041826</v>
      </c>
      <c r="R363" s="13">
        <v>0</v>
      </c>
      <c r="S363" s="16">
        <v>98305</v>
      </c>
      <c r="T363" s="20">
        <v>0</v>
      </c>
      <c r="U363" s="41">
        <f t="shared" si="63"/>
        <v>19119267.170000002</v>
      </c>
      <c r="V363" s="13">
        <f t="shared" si="64"/>
        <v>0</v>
      </c>
      <c r="W363" s="13">
        <f t="shared" si="65"/>
        <v>2625.96</v>
      </c>
      <c r="X363" s="10">
        <v>0.73099999999999998</v>
      </c>
      <c r="Y363" s="1">
        <v>2</v>
      </c>
      <c r="Z363" s="10">
        <v>1.2500000000000001E-2</v>
      </c>
      <c r="AA363" s="36">
        <f t="shared" si="66"/>
        <v>0</v>
      </c>
      <c r="AB363" s="13">
        <f t="shared" si="67"/>
        <v>0</v>
      </c>
      <c r="AC363" s="13">
        <f t="shared" si="68"/>
        <v>1312.98</v>
      </c>
      <c r="AD363" s="13">
        <f t="shared" si="69"/>
        <v>0</v>
      </c>
      <c r="AE363" s="13">
        <f t="shared" si="70"/>
        <v>0</v>
      </c>
      <c r="AF363" s="13">
        <f t="shared" si="71"/>
        <v>0</v>
      </c>
      <c r="AG363" s="93">
        <f t="shared" si="72"/>
        <v>656.49</v>
      </c>
      <c r="AH363" s="94">
        <f t="shared" si="73"/>
        <v>656.49</v>
      </c>
      <c r="AI363" s="95">
        <f t="shared" si="74"/>
        <v>1312.98</v>
      </c>
    </row>
    <row r="364" spans="1:35" x14ac:dyDescent="0.25">
      <c r="A364">
        <v>45534</v>
      </c>
      <c r="B364" t="s">
        <v>425</v>
      </c>
      <c r="C364" t="s">
        <v>125</v>
      </c>
      <c r="D364" s="30">
        <v>0</v>
      </c>
      <c r="E364" s="13">
        <v>0</v>
      </c>
      <c r="F364" s="13">
        <v>3355.56</v>
      </c>
      <c r="G364" s="13">
        <v>0</v>
      </c>
      <c r="H364" s="13">
        <v>0</v>
      </c>
      <c r="I364" s="31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31">
        <v>0</v>
      </c>
      <c r="P364" s="13">
        <v>6853827.4699999997</v>
      </c>
      <c r="Q364" s="16">
        <v>3454878</v>
      </c>
      <c r="R364" s="13">
        <v>1099249.25</v>
      </c>
      <c r="S364" s="16">
        <v>64260</v>
      </c>
      <c r="T364" s="20">
        <v>0</v>
      </c>
      <c r="U364" s="41">
        <f t="shared" si="63"/>
        <v>11472214.719999999</v>
      </c>
      <c r="V364" s="13">
        <f t="shared" si="64"/>
        <v>0</v>
      </c>
      <c r="W364" s="13">
        <f t="shared" si="65"/>
        <v>3355.56</v>
      </c>
      <c r="X364" s="10">
        <v>0.86599999999999999</v>
      </c>
      <c r="Y364" s="1">
        <v>2</v>
      </c>
      <c r="Z364" s="10">
        <v>1.2500000000000001E-2</v>
      </c>
      <c r="AA364" s="36">
        <f t="shared" si="66"/>
        <v>0</v>
      </c>
      <c r="AB364" s="13">
        <f t="shared" si="67"/>
        <v>0</v>
      </c>
      <c r="AC364" s="13">
        <f t="shared" si="68"/>
        <v>1677.78</v>
      </c>
      <c r="AD364" s="13">
        <f t="shared" si="69"/>
        <v>0</v>
      </c>
      <c r="AE364" s="13">
        <f t="shared" si="70"/>
        <v>0</v>
      </c>
      <c r="AF364" s="13">
        <f t="shared" si="71"/>
        <v>0</v>
      </c>
      <c r="AG364" s="93">
        <f t="shared" si="72"/>
        <v>838.89</v>
      </c>
      <c r="AH364" s="94">
        <f t="shared" si="73"/>
        <v>838.89</v>
      </c>
      <c r="AI364" s="95">
        <f t="shared" si="74"/>
        <v>1677.78</v>
      </c>
    </row>
    <row r="365" spans="1:35" x14ac:dyDescent="0.25">
      <c r="A365">
        <v>44412</v>
      </c>
      <c r="B365" t="s">
        <v>426</v>
      </c>
      <c r="C365" t="s">
        <v>147</v>
      </c>
      <c r="D365" s="30">
        <v>0</v>
      </c>
      <c r="E365" s="13">
        <v>0</v>
      </c>
      <c r="F365" s="13">
        <v>0</v>
      </c>
      <c r="G365" s="13">
        <v>0</v>
      </c>
      <c r="H365" s="13">
        <v>0</v>
      </c>
      <c r="I365" s="31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31">
        <v>0</v>
      </c>
      <c r="P365" s="13">
        <v>23598529.43</v>
      </c>
      <c r="Q365" s="16">
        <v>12446777</v>
      </c>
      <c r="R365" s="13">
        <v>0</v>
      </c>
      <c r="S365" s="16">
        <v>168590</v>
      </c>
      <c r="T365" s="20">
        <v>0</v>
      </c>
      <c r="U365" s="41">
        <f t="shared" si="63"/>
        <v>36213896.43</v>
      </c>
      <c r="V365" s="13">
        <f t="shared" si="64"/>
        <v>0</v>
      </c>
      <c r="W365" s="13">
        <f t="shared" si="65"/>
        <v>0</v>
      </c>
      <c r="X365" s="10">
        <v>0.47899999999999998</v>
      </c>
      <c r="Y365" s="1">
        <v>1</v>
      </c>
      <c r="Z365" s="10">
        <v>0.01</v>
      </c>
      <c r="AA365" s="36">
        <f t="shared" si="66"/>
        <v>0</v>
      </c>
      <c r="AB365" s="13">
        <f t="shared" si="67"/>
        <v>0</v>
      </c>
      <c r="AC365" s="13">
        <f t="shared" si="68"/>
        <v>0</v>
      </c>
      <c r="AD365" s="13">
        <f t="shared" si="69"/>
        <v>0</v>
      </c>
      <c r="AE365" s="13">
        <f t="shared" si="70"/>
        <v>0</v>
      </c>
      <c r="AF365" s="13">
        <f t="shared" si="71"/>
        <v>0</v>
      </c>
      <c r="AG365" s="93">
        <f t="shared" si="72"/>
        <v>0</v>
      </c>
      <c r="AH365" s="94">
        <f t="shared" si="73"/>
        <v>0</v>
      </c>
      <c r="AI365" s="95">
        <f t="shared" si="74"/>
        <v>0</v>
      </c>
    </row>
    <row r="366" spans="1:35" x14ac:dyDescent="0.25">
      <c r="A366">
        <v>44420</v>
      </c>
      <c r="B366" t="s">
        <v>427</v>
      </c>
      <c r="C366" t="s">
        <v>135</v>
      </c>
      <c r="D366" s="30">
        <v>0</v>
      </c>
      <c r="E366" s="13">
        <v>354693.6</v>
      </c>
      <c r="F366" s="13">
        <v>71169.58</v>
      </c>
      <c r="G366" s="13">
        <v>0</v>
      </c>
      <c r="H366" s="13">
        <v>97309.65</v>
      </c>
      <c r="I366" s="31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31">
        <v>0</v>
      </c>
      <c r="P366" s="13">
        <v>14758673.18</v>
      </c>
      <c r="Q366" s="16">
        <v>17869050</v>
      </c>
      <c r="R366" s="13">
        <v>0</v>
      </c>
      <c r="S366" s="16">
        <v>200130</v>
      </c>
      <c r="T366" s="20">
        <v>0</v>
      </c>
      <c r="U366" s="41">
        <f t="shared" si="63"/>
        <v>33182546.780000001</v>
      </c>
      <c r="V366" s="13">
        <f t="shared" si="64"/>
        <v>0</v>
      </c>
      <c r="W366" s="13">
        <f t="shared" si="65"/>
        <v>71169.58</v>
      </c>
      <c r="X366" s="10">
        <v>0.98699999999999999</v>
      </c>
      <c r="Y366" s="1">
        <v>3</v>
      </c>
      <c r="Z366" s="10">
        <v>1.4999999999999999E-2</v>
      </c>
      <c r="AA366" s="36">
        <f t="shared" si="66"/>
        <v>0</v>
      </c>
      <c r="AB366" s="13">
        <f t="shared" si="67"/>
        <v>0</v>
      </c>
      <c r="AC366" s="13">
        <f t="shared" si="68"/>
        <v>35584.79</v>
      </c>
      <c r="AD366" s="13">
        <f t="shared" si="69"/>
        <v>354693.6</v>
      </c>
      <c r="AE366" s="13">
        <f t="shared" si="70"/>
        <v>97309.65</v>
      </c>
      <c r="AF366" s="13">
        <f t="shared" si="71"/>
        <v>0</v>
      </c>
      <c r="AG366" s="93">
        <f t="shared" si="72"/>
        <v>243794.01999999996</v>
      </c>
      <c r="AH366" s="94">
        <f t="shared" si="73"/>
        <v>243794.01999999996</v>
      </c>
      <c r="AI366" s="95">
        <f t="shared" si="74"/>
        <v>487588.03999999992</v>
      </c>
    </row>
    <row r="367" spans="1:35" x14ac:dyDescent="0.25">
      <c r="A367">
        <v>44438</v>
      </c>
      <c r="B367" t="s">
        <v>428</v>
      </c>
      <c r="C367" t="s">
        <v>301</v>
      </c>
      <c r="D367" s="30">
        <v>2045173.18</v>
      </c>
      <c r="E367" s="13">
        <v>0</v>
      </c>
      <c r="F367" s="13">
        <v>61664.34</v>
      </c>
      <c r="G367" s="13">
        <v>0</v>
      </c>
      <c r="H367" s="13">
        <v>19892.46</v>
      </c>
      <c r="I367" s="31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31">
        <v>0</v>
      </c>
      <c r="P367" s="13">
        <v>8690156.7100000009</v>
      </c>
      <c r="Q367" s="16">
        <v>9377292</v>
      </c>
      <c r="R367" s="13">
        <v>0</v>
      </c>
      <c r="S367" s="16">
        <v>103578</v>
      </c>
      <c r="T367" s="20">
        <v>0</v>
      </c>
      <c r="U367" s="41">
        <f t="shared" si="63"/>
        <v>20216199.890000001</v>
      </c>
      <c r="V367" s="13">
        <f t="shared" si="64"/>
        <v>2045173.18</v>
      </c>
      <c r="W367" s="13">
        <f t="shared" si="65"/>
        <v>61664.34</v>
      </c>
      <c r="X367" s="10">
        <v>1.0629999999999999</v>
      </c>
      <c r="Y367" s="1">
        <v>4</v>
      </c>
      <c r="Z367" s="10">
        <v>1.7500000000000002E-2</v>
      </c>
      <c r="AA367" s="36">
        <f t="shared" si="66"/>
        <v>0.10116506520157878</v>
      </c>
      <c r="AB367" s="13">
        <f t="shared" si="67"/>
        <v>1691389.6819249999</v>
      </c>
      <c r="AC367" s="13">
        <f t="shared" si="68"/>
        <v>30832.17</v>
      </c>
      <c r="AD367" s="13">
        <f t="shared" si="69"/>
        <v>0</v>
      </c>
      <c r="AE367" s="13">
        <f t="shared" si="70"/>
        <v>19892.46</v>
      </c>
      <c r="AF367" s="13">
        <f t="shared" si="71"/>
        <v>0</v>
      </c>
      <c r="AG367" s="93">
        <f t="shared" si="72"/>
        <v>871057.15596249991</v>
      </c>
      <c r="AH367" s="94">
        <f t="shared" si="73"/>
        <v>871057.15596249991</v>
      </c>
      <c r="AI367" s="95">
        <f t="shared" si="74"/>
        <v>1742114.3119249998</v>
      </c>
    </row>
    <row r="368" spans="1:35" x14ac:dyDescent="0.25">
      <c r="A368">
        <v>49270</v>
      </c>
      <c r="B368" t="s">
        <v>429</v>
      </c>
      <c r="C368" t="s">
        <v>167</v>
      </c>
      <c r="D368" s="30">
        <v>0</v>
      </c>
      <c r="E368" s="13">
        <v>0</v>
      </c>
      <c r="F368" s="13">
        <v>0</v>
      </c>
      <c r="G368" s="13">
        <v>1315.8</v>
      </c>
      <c r="H368" s="13">
        <v>0</v>
      </c>
      <c r="I368" s="31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31">
        <v>0</v>
      </c>
      <c r="P368" s="13">
        <v>5554404.9699999997</v>
      </c>
      <c r="Q368" s="16">
        <v>3450431</v>
      </c>
      <c r="R368" s="13">
        <v>2053884.26</v>
      </c>
      <c r="S368" s="16">
        <v>55283</v>
      </c>
      <c r="T368" s="20">
        <v>0</v>
      </c>
      <c r="U368" s="41">
        <f t="shared" si="63"/>
        <v>11114003.229999999</v>
      </c>
      <c r="V368" s="13">
        <f t="shared" si="64"/>
        <v>0</v>
      </c>
      <c r="W368" s="13">
        <f t="shared" si="65"/>
        <v>1315.8</v>
      </c>
      <c r="X368" s="10">
        <v>0.95699999999999996</v>
      </c>
      <c r="Y368" s="1">
        <v>3</v>
      </c>
      <c r="Z368" s="10">
        <v>1.4999999999999999E-2</v>
      </c>
      <c r="AA368" s="36">
        <f t="shared" si="66"/>
        <v>0</v>
      </c>
      <c r="AB368" s="13">
        <f t="shared" si="67"/>
        <v>0</v>
      </c>
      <c r="AC368" s="13">
        <f t="shared" si="68"/>
        <v>657.9</v>
      </c>
      <c r="AD368" s="13">
        <f t="shared" si="69"/>
        <v>0</v>
      </c>
      <c r="AE368" s="13">
        <f t="shared" si="70"/>
        <v>0</v>
      </c>
      <c r="AF368" s="13">
        <f t="shared" si="71"/>
        <v>0</v>
      </c>
      <c r="AG368" s="93">
        <f t="shared" si="72"/>
        <v>328.95</v>
      </c>
      <c r="AH368" s="94">
        <f t="shared" si="73"/>
        <v>328.95</v>
      </c>
      <c r="AI368" s="95">
        <f t="shared" si="74"/>
        <v>657.9</v>
      </c>
    </row>
    <row r="369" spans="1:35" x14ac:dyDescent="0.25">
      <c r="A369">
        <v>44446</v>
      </c>
      <c r="B369" t="s">
        <v>430</v>
      </c>
      <c r="C369" t="s">
        <v>8</v>
      </c>
      <c r="D369" s="30">
        <v>0</v>
      </c>
      <c r="E369" s="13">
        <v>0</v>
      </c>
      <c r="F369" s="13">
        <v>0</v>
      </c>
      <c r="G369" s="13">
        <v>1086.6199999999999</v>
      </c>
      <c r="H369" s="13">
        <v>0</v>
      </c>
      <c r="I369" s="31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31">
        <v>0</v>
      </c>
      <c r="P369" s="13">
        <v>9188917.0700000003</v>
      </c>
      <c r="Q369" s="16">
        <v>2169695</v>
      </c>
      <c r="R369" s="13">
        <v>0</v>
      </c>
      <c r="S369" s="16">
        <v>64183</v>
      </c>
      <c r="T369" s="20">
        <v>0</v>
      </c>
      <c r="U369" s="41">
        <f t="shared" si="63"/>
        <v>11422795.07</v>
      </c>
      <c r="V369" s="13">
        <f t="shared" si="64"/>
        <v>0</v>
      </c>
      <c r="W369" s="13">
        <f t="shared" si="65"/>
        <v>1086.6199999999999</v>
      </c>
      <c r="X369" s="10">
        <v>0.39600000000000002</v>
      </c>
      <c r="Y369" s="1">
        <v>1</v>
      </c>
      <c r="Z369" s="10">
        <v>0.01</v>
      </c>
      <c r="AA369" s="36">
        <f t="shared" si="66"/>
        <v>0</v>
      </c>
      <c r="AB369" s="13">
        <f t="shared" si="67"/>
        <v>0</v>
      </c>
      <c r="AC369" s="13">
        <f t="shared" si="68"/>
        <v>543.30999999999995</v>
      </c>
      <c r="AD369" s="13">
        <f t="shared" si="69"/>
        <v>0</v>
      </c>
      <c r="AE369" s="13">
        <f t="shared" si="70"/>
        <v>0</v>
      </c>
      <c r="AF369" s="13">
        <f t="shared" si="71"/>
        <v>0</v>
      </c>
      <c r="AG369" s="93">
        <f t="shared" si="72"/>
        <v>271.65499999999997</v>
      </c>
      <c r="AH369" s="94">
        <f t="shared" si="73"/>
        <v>271.65499999999997</v>
      </c>
      <c r="AI369" s="95">
        <f t="shared" si="74"/>
        <v>543.30999999999995</v>
      </c>
    </row>
    <row r="370" spans="1:35" x14ac:dyDescent="0.25">
      <c r="A370">
        <v>46995</v>
      </c>
      <c r="B370" t="s">
        <v>431</v>
      </c>
      <c r="C370" t="s">
        <v>76</v>
      </c>
      <c r="D370" s="30">
        <v>0</v>
      </c>
      <c r="E370" s="13">
        <v>0</v>
      </c>
      <c r="F370" s="13">
        <v>0</v>
      </c>
      <c r="G370" s="13">
        <v>0</v>
      </c>
      <c r="H370" s="13">
        <v>56073.39</v>
      </c>
      <c r="I370" s="31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31">
        <v>0</v>
      </c>
      <c r="P370" s="13">
        <v>2876657.82</v>
      </c>
      <c r="Q370" s="16">
        <v>43501607</v>
      </c>
      <c r="R370" s="13">
        <v>0</v>
      </c>
      <c r="S370" s="16">
        <v>243858</v>
      </c>
      <c r="T370" s="20">
        <v>0</v>
      </c>
      <c r="U370" s="41">
        <f t="shared" si="63"/>
        <v>46622122.82</v>
      </c>
      <c r="V370" s="13">
        <f t="shared" si="64"/>
        <v>0</v>
      </c>
      <c r="W370" s="13">
        <f t="shared" si="65"/>
        <v>0</v>
      </c>
      <c r="X370" s="10">
        <v>1.504</v>
      </c>
      <c r="Y370" s="1">
        <v>5</v>
      </c>
      <c r="Z370" s="10">
        <v>0.02</v>
      </c>
      <c r="AA370" s="36">
        <f t="shared" si="66"/>
        <v>0</v>
      </c>
      <c r="AB370" s="13">
        <f t="shared" si="67"/>
        <v>0</v>
      </c>
      <c r="AC370" s="13">
        <f t="shared" si="68"/>
        <v>0</v>
      </c>
      <c r="AD370" s="13">
        <f t="shared" si="69"/>
        <v>0</v>
      </c>
      <c r="AE370" s="13">
        <f t="shared" si="70"/>
        <v>56073.39</v>
      </c>
      <c r="AF370" s="13">
        <f t="shared" si="71"/>
        <v>0</v>
      </c>
      <c r="AG370" s="93">
        <f t="shared" si="72"/>
        <v>28036.695</v>
      </c>
      <c r="AH370" s="94">
        <f t="shared" si="73"/>
        <v>28036.695</v>
      </c>
      <c r="AI370" s="95">
        <f t="shared" si="74"/>
        <v>56073.39</v>
      </c>
    </row>
    <row r="371" spans="1:35" x14ac:dyDescent="0.25">
      <c r="A371">
        <v>44461</v>
      </c>
      <c r="B371" t="s">
        <v>432</v>
      </c>
      <c r="C371" t="s">
        <v>85</v>
      </c>
      <c r="D371" s="30">
        <v>5596.66</v>
      </c>
      <c r="E371" s="13">
        <v>0</v>
      </c>
      <c r="F371" s="13">
        <v>0</v>
      </c>
      <c r="G371" s="13">
        <v>0</v>
      </c>
      <c r="H371" s="13">
        <v>0</v>
      </c>
      <c r="I371" s="31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31">
        <v>0</v>
      </c>
      <c r="P371" s="13">
        <v>2093885.95</v>
      </c>
      <c r="Q371" s="16">
        <v>1076866</v>
      </c>
      <c r="R371" s="13">
        <v>0</v>
      </c>
      <c r="S371" s="16">
        <v>23987</v>
      </c>
      <c r="T371" s="20">
        <v>0</v>
      </c>
      <c r="U371" s="41">
        <f t="shared" si="63"/>
        <v>3200335.61</v>
      </c>
      <c r="V371" s="13">
        <f t="shared" si="64"/>
        <v>5596.66</v>
      </c>
      <c r="W371" s="13">
        <f t="shared" si="65"/>
        <v>0</v>
      </c>
      <c r="X371" s="10">
        <v>0.28999999999999998</v>
      </c>
      <c r="Y371" s="1">
        <v>1</v>
      </c>
      <c r="Z371" s="10">
        <v>0.01</v>
      </c>
      <c r="AA371" s="36">
        <f t="shared" si="66"/>
        <v>1.7487728419832819E-3</v>
      </c>
      <c r="AB371" s="13">
        <f t="shared" si="67"/>
        <v>0</v>
      </c>
      <c r="AC371" s="13">
        <f t="shared" si="68"/>
        <v>0</v>
      </c>
      <c r="AD371" s="13">
        <f t="shared" si="69"/>
        <v>0</v>
      </c>
      <c r="AE371" s="13">
        <f t="shared" si="70"/>
        <v>0</v>
      </c>
      <c r="AF371" s="13">
        <f t="shared" si="71"/>
        <v>0</v>
      </c>
      <c r="AG371" s="93">
        <f t="shared" si="72"/>
        <v>0</v>
      </c>
      <c r="AH371" s="94">
        <f t="shared" si="73"/>
        <v>0</v>
      </c>
      <c r="AI371" s="95">
        <f t="shared" si="74"/>
        <v>0</v>
      </c>
    </row>
    <row r="372" spans="1:35" x14ac:dyDescent="0.25">
      <c r="A372">
        <v>45955</v>
      </c>
      <c r="B372" t="s">
        <v>433</v>
      </c>
      <c r="C372" t="s">
        <v>416</v>
      </c>
      <c r="D372" s="30">
        <v>515477.6</v>
      </c>
      <c r="E372" s="13">
        <v>0</v>
      </c>
      <c r="F372" s="13">
        <v>10160.719999999999</v>
      </c>
      <c r="G372" s="13">
        <v>0</v>
      </c>
      <c r="H372" s="13">
        <v>116526.83</v>
      </c>
      <c r="I372" s="31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31">
        <v>0</v>
      </c>
      <c r="P372" s="13">
        <v>3177475.51</v>
      </c>
      <c r="Q372" s="16">
        <v>2473003</v>
      </c>
      <c r="R372" s="13">
        <v>1424145.74</v>
      </c>
      <c r="S372" s="16">
        <v>41573</v>
      </c>
      <c r="T372" s="20">
        <v>0</v>
      </c>
      <c r="U372" s="41">
        <f t="shared" si="63"/>
        <v>7631674.8499999996</v>
      </c>
      <c r="V372" s="13">
        <f t="shared" si="64"/>
        <v>515477.6</v>
      </c>
      <c r="W372" s="13">
        <f t="shared" si="65"/>
        <v>10160.719999999999</v>
      </c>
      <c r="X372" s="10">
        <v>1.008</v>
      </c>
      <c r="Y372" s="1">
        <v>3</v>
      </c>
      <c r="Z372" s="10">
        <v>1.4999999999999999E-2</v>
      </c>
      <c r="AA372" s="36">
        <f t="shared" si="66"/>
        <v>6.7544491888304178E-2</v>
      </c>
      <c r="AB372" s="13">
        <f t="shared" si="67"/>
        <v>401002.47725</v>
      </c>
      <c r="AC372" s="13">
        <f t="shared" si="68"/>
        <v>5080.3599999999997</v>
      </c>
      <c r="AD372" s="13">
        <f t="shared" si="69"/>
        <v>0</v>
      </c>
      <c r="AE372" s="13">
        <f t="shared" si="70"/>
        <v>116526.83</v>
      </c>
      <c r="AF372" s="13">
        <f t="shared" si="71"/>
        <v>0</v>
      </c>
      <c r="AG372" s="93">
        <f t="shared" si="72"/>
        <v>261304.833625</v>
      </c>
      <c r="AH372" s="94">
        <f t="shared" si="73"/>
        <v>261304.833625</v>
      </c>
      <c r="AI372" s="95">
        <f t="shared" si="74"/>
        <v>522609.66725</v>
      </c>
    </row>
    <row r="373" spans="1:35" x14ac:dyDescent="0.25">
      <c r="A373">
        <v>45963</v>
      </c>
      <c r="B373" t="s">
        <v>434</v>
      </c>
      <c r="C373" t="s">
        <v>416</v>
      </c>
      <c r="D373" s="30">
        <v>0</v>
      </c>
      <c r="E373" s="13">
        <v>0</v>
      </c>
      <c r="F373" s="13">
        <v>1937.38</v>
      </c>
      <c r="G373" s="13">
        <v>0</v>
      </c>
      <c r="H373" s="13">
        <v>0</v>
      </c>
      <c r="I373" s="31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31">
        <v>0</v>
      </c>
      <c r="P373" s="13">
        <v>1948654.26</v>
      </c>
      <c r="Q373" s="16">
        <v>1325500</v>
      </c>
      <c r="R373" s="13">
        <v>625690.59</v>
      </c>
      <c r="S373" s="16">
        <v>21122</v>
      </c>
      <c r="T373" s="20">
        <v>0</v>
      </c>
      <c r="U373" s="41">
        <f t="shared" si="63"/>
        <v>3920966.8499999996</v>
      </c>
      <c r="V373" s="13">
        <f t="shared" si="64"/>
        <v>0</v>
      </c>
      <c r="W373" s="13">
        <f t="shared" si="65"/>
        <v>1937.38</v>
      </c>
      <c r="X373" s="10">
        <v>1.1279999999999999</v>
      </c>
      <c r="Y373" s="1">
        <v>4</v>
      </c>
      <c r="Z373" s="10">
        <v>1.7500000000000002E-2</v>
      </c>
      <c r="AA373" s="36">
        <f t="shared" si="66"/>
        <v>0</v>
      </c>
      <c r="AB373" s="13">
        <f t="shared" si="67"/>
        <v>0</v>
      </c>
      <c r="AC373" s="13">
        <f t="shared" si="68"/>
        <v>968.69</v>
      </c>
      <c r="AD373" s="13">
        <f t="shared" si="69"/>
        <v>0</v>
      </c>
      <c r="AE373" s="13">
        <f t="shared" si="70"/>
        <v>0</v>
      </c>
      <c r="AF373" s="13">
        <f t="shared" si="71"/>
        <v>0</v>
      </c>
      <c r="AG373" s="93">
        <f t="shared" si="72"/>
        <v>484.34500000000003</v>
      </c>
      <c r="AH373" s="94">
        <f t="shared" si="73"/>
        <v>484.34500000000003</v>
      </c>
      <c r="AI373" s="95">
        <f t="shared" si="74"/>
        <v>968.69</v>
      </c>
    </row>
    <row r="374" spans="1:35" x14ac:dyDescent="0.25">
      <c r="A374">
        <v>48710</v>
      </c>
      <c r="B374" t="s">
        <v>435</v>
      </c>
      <c r="C374" t="s">
        <v>102</v>
      </c>
      <c r="D374" s="30">
        <v>0</v>
      </c>
      <c r="E374" s="13">
        <v>0</v>
      </c>
      <c r="F374" s="13">
        <v>2499.6</v>
      </c>
      <c r="G374" s="13">
        <v>446.36</v>
      </c>
      <c r="H374" s="13">
        <v>0</v>
      </c>
      <c r="I374" s="31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31">
        <v>0</v>
      </c>
      <c r="P374" s="13">
        <v>5887075.3799999999</v>
      </c>
      <c r="Q374" s="16">
        <v>2556239</v>
      </c>
      <c r="R374" s="13">
        <v>1484064.27</v>
      </c>
      <c r="S374" s="16">
        <v>59462</v>
      </c>
      <c r="T374" s="20">
        <v>0</v>
      </c>
      <c r="U374" s="41">
        <f t="shared" si="63"/>
        <v>9986840.6499999985</v>
      </c>
      <c r="V374" s="13">
        <f t="shared" si="64"/>
        <v>0</v>
      </c>
      <c r="W374" s="13">
        <f t="shared" si="65"/>
        <v>2945.96</v>
      </c>
      <c r="X374" s="10">
        <v>0.68300000000000005</v>
      </c>
      <c r="Y374" s="1">
        <v>1</v>
      </c>
      <c r="Z374" s="10">
        <v>0.01</v>
      </c>
      <c r="AA374" s="36">
        <f t="shared" si="66"/>
        <v>0</v>
      </c>
      <c r="AB374" s="13">
        <f t="shared" si="67"/>
        <v>0</v>
      </c>
      <c r="AC374" s="13">
        <f t="shared" si="68"/>
        <v>1472.98</v>
      </c>
      <c r="AD374" s="13">
        <f t="shared" si="69"/>
        <v>0</v>
      </c>
      <c r="AE374" s="13">
        <f t="shared" si="70"/>
        <v>0</v>
      </c>
      <c r="AF374" s="13">
        <f t="shared" si="71"/>
        <v>0</v>
      </c>
      <c r="AG374" s="93">
        <f t="shared" si="72"/>
        <v>736.49</v>
      </c>
      <c r="AH374" s="94">
        <f t="shared" si="73"/>
        <v>736.49</v>
      </c>
      <c r="AI374" s="95">
        <f t="shared" si="74"/>
        <v>1472.98</v>
      </c>
    </row>
    <row r="375" spans="1:35" x14ac:dyDescent="0.25">
      <c r="A375">
        <v>44479</v>
      </c>
      <c r="B375" t="s">
        <v>436</v>
      </c>
      <c r="C375" t="s">
        <v>189</v>
      </c>
      <c r="D375" s="30">
        <v>0</v>
      </c>
      <c r="E375" s="13">
        <v>0</v>
      </c>
      <c r="F375" s="13">
        <v>0</v>
      </c>
      <c r="G375" s="13">
        <v>3965.34</v>
      </c>
      <c r="H375" s="13">
        <v>0</v>
      </c>
      <c r="I375" s="31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31">
        <v>0</v>
      </c>
      <c r="P375" s="13">
        <v>14200057.41</v>
      </c>
      <c r="Q375" s="16">
        <v>3247071</v>
      </c>
      <c r="R375" s="13">
        <v>0</v>
      </c>
      <c r="S375" s="16">
        <v>92209</v>
      </c>
      <c r="T375" s="20">
        <v>0</v>
      </c>
      <c r="U375" s="41">
        <f t="shared" si="63"/>
        <v>17539337.41</v>
      </c>
      <c r="V375" s="13">
        <f t="shared" si="64"/>
        <v>0</v>
      </c>
      <c r="W375" s="13">
        <f t="shared" si="65"/>
        <v>3965.34</v>
      </c>
      <c r="X375" s="10">
        <v>0.55200000000000005</v>
      </c>
      <c r="Y375" s="1">
        <v>1</v>
      </c>
      <c r="Z375" s="10">
        <v>0.01</v>
      </c>
      <c r="AA375" s="36">
        <f t="shared" si="66"/>
        <v>0</v>
      </c>
      <c r="AB375" s="13">
        <f t="shared" si="67"/>
        <v>0</v>
      </c>
      <c r="AC375" s="13">
        <f t="shared" si="68"/>
        <v>1982.67</v>
      </c>
      <c r="AD375" s="13">
        <f t="shared" si="69"/>
        <v>0</v>
      </c>
      <c r="AE375" s="13">
        <f t="shared" si="70"/>
        <v>0</v>
      </c>
      <c r="AF375" s="13">
        <f t="shared" si="71"/>
        <v>0</v>
      </c>
      <c r="AG375" s="93">
        <f t="shared" si="72"/>
        <v>991.33500000000004</v>
      </c>
      <c r="AH375" s="94">
        <f t="shared" si="73"/>
        <v>991.33500000000004</v>
      </c>
      <c r="AI375" s="95">
        <f t="shared" si="74"/>
        <v>1982.67</v>
      </c>
    </row>
    <row r="376" spans="1:35" x14ac:dyDescent="0.25">
      <c r="A376">
        <v>47720</v>
      </c>
      <c r="B376" t="s">
        <v>437</v>
      </c>
      <c r="C376" t="s">
        <v>62</v>
      </c>
      <c r="D376" s="30">
        <v>0</v>
      </c>
      <c r="E376" s="13">
        <v>0</v>
      </c>
      <c r="F376" s="13">
        <v>-0.01</v>
      </c>
      <c r="G376" s="13">
        <v>1375.49</v>
      </c>
      <c r="H376" s="13">
        <v>0</v>
      </c>
      <c r="I376" s="31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31">
        <v>0</v>
      </c>
      <c r="P376" s="13">
        <v>6026803.6699999999</v>
      </c>
      <c r="Q376" s="16">
        <v>2296762</v>
      </c>
      <c r="R376" s="13">
        <v>1069442.1100000001</v>
      </c>
      <c r="S376" s="16">
        <v>49683</v>
      </c>
      <c r="T376" s="20">
        <v>0</v>
      </c>
      <c r="U376" s="41">
        <f t="shared" si="63"/>
        <v>9442690.7799999993</v>
      </c>
      <c r="V376" s="13">
        <f t="shared" si="64"/>
        <v>0</v>
      </c>
      <c r="W376" s="13">
        <f t="shared" si="65"/>
        <v>1375.48</v>
      </c>
      <c r="X376" s="10">
        <v>0.72199999999999998</v>
      </c>
      <c r="Y376" s="1">
        <v>2</v>
      </c>
      <c r="Z376" s="10">
        <v>1.2500000000000001E-2</v>
      </c>
      <c r="AA376" s="36">
        <f t="shared" si="66"/>
        <v>0</v>
      </c>
      <c r="AB376" s="13">
        <f t="shared" si="67"/>
        <v>0</v>
      </c>
      <c r="AC376" s="13">
        <f t="shared" si="68"/>
        <v>687.74</v>
      </c>
      <c r="AD376" s="13">
        <f t="shared" si="69"/>
        <v>0</v>
      </c>
      <c r="AE376" s="13">
        <f t="shared" si="70"/>
        <v>0</v>
      </c>
      <c r="AF376" s="13">
        <f t="shared" si="71"/>
        <v>0</v>
      </c>
      <c r="AG376" s="93">
        <f t="shared" si="72"/>
        <v>343.87</v>
      </c>
      <c r="AH376" s="94">
        <f t="shared" si="73"/>
        <v>343.87</v>
      </c>
      <c r="AI376" s="95">
        <f t="shared" si="74"/>
        <v>687.74</v>
      </c>
    </row>
    <row r="377" spans="1:35" x14ac:dyDescent="0.25">
      <c r="A377">
        <v>46136</v>
      </c>
      <c r="B377" t="s">
        <v>438</v>
      </c>
      <c r="C377" t="s">
        <v>221</v>
      </c>
      <c r="D377" s="30">
        <v>0</v>
      </c>
      <c r="E377" s="13">
        <v>0</v>
      </c>
      <c r="F377" s="13">
        <v>-0.01</v>
      </c>
      <c r="G377" s="13">
        <v>1768.61</v>
      </c>
      <c r="H377" s="13">
        <v>6311.19</v>
      </c>
      <c r="I377" s="31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31">
        <v>0</v>
      </c>
      <c r="P377" s="13">
        <v>4896152.42</v>
      </c>
      <c r="Q377" s="16">
        <v>1051793</v>
      </c>
      <c r="R377" s="13">
        <v>521684.7</v>
      </c>
      <c r="S377" s="16">
        <v>35970</v>
      </c>
      <c r="T377" s="20">
        <v>0</v>
      </c>
      <c r="U377" s="41">
        <f t="shared" si="63"/>
        <v>6505600.1200000001</v>
      </c>
      <c r="V377" s="13">
        <f t="shared" si="64"/>
        <v>0</v>
      </c>
      <c r="W377" s="13">
        <f t="shared" si="65"/>
        <v>1768.6</v>
      </c>
      <c r="X377" s="10">
        <v>0.377</v>
      </c>
      <c r="Y377" s="1">
        <v>1</v>
      </c>
      <c r="Z377" s="10">
        <v>0.01</v>
      </c>
      <c r="AA377" s="36">
        <f t="shared" si="66"/>
        <v>0</v>
      </c>
      <c r="AB377" s="13">
        <f t="shared" si="67"/>
        <v>0</v>
      </c>
      <c r="AC377" s="13">
        <f t="shared" si="68"/>
        <v>884.3</v>
      </c>
      <c r="AD377" s="13">
        <f t="shared" si="69"/>
        <v>0</v>
      </c>
      <c r="AE377" s="13">
        <f t="shared" si="70"/>
        <v>6311.19</v>
      </c>
      <c r="AF377" s="13">
        <f t="shared" si="71"/>
        <v>0</v>
      </c>
      <c r="AG377" s="93">
        <f t="shared" si="72"/>
        <v>3597.7449999999999</v>
      </c>
      <c r="AH377" s="94">
        <f t="shared" si="73"/>
        <v>3597.7449999999999</v>
      </c>
      <c r="AI377" s="95">
        <f t="shared" si="74"/>
        <v>7195.49</v>
      </c>
    </row>
    <row r="378" spans="1:35" x14ac:dyDescent="0.25">
      <c r="A378">
        <v>44487</v>
      </c>
      <c r="B378" t="s">
        <v>439</v>
      </c>
      <c r="C378" t="s">
        <v>154</v>
      </c>
      <c r="D378" s="30">
        <v>333009.8</v>
      </c>
      <c r="E378" s="13">
        <v>0</v>
      </c>
      <c r="F378" s="13">
        <v>17732.8</v>
      </c>
      <c r="G378" s="13">
        <v>0</v>
      </c>
      <c r="H378" s="13">
        <v>0</v>
      </c>
      <c r="I378" s="31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31">
        <v>0</v>
      </c>
      <c r="P378" s="13">
        <v>10264771.27</v>
      </c>
      <c r="Q378" s="16">
        <v>15513950</v>
      </c>
      <c r="R378" s="13">
        <v>0</v>
      </c>
      <c r="S378" s="16">
        <v>152818</v>
      </c>
      <c r="T378" s="20">
        <v>0</v>
      </c>
      <c r="U378" s="41">
        <f t="shared" si="63"/>
        <v>26264549.07</v>
      </c>
      <c r="V378" s="13">
        <f t="shared" si="64"/>
        <v>333009.8</v>
      </c>
      <c r="W378" s="13">
        <f t="shared" si="65"/>
        <v>17732.8</v>
      </c>
      <c r="X378" s="10">
        <v>0.93400000000000005</v>
      </c>
      <c r="Y378" s="1">
        <v>3</v>
      </c>
      <c r="Z378" s="10">
        <v>1.4999999999999999E-2</v>
      </c>
      <c r="AA378" s="36">
        <f t="shared" si="66"/>
        <v>1.2679060246283527E-2</v>
      </c>
      <c r="AB378" s="13">
        <f t="shared" si="67"/>
        <v>0</v>
      </c>
      <c r="AC378" s="13">
        <f t="shared" si="68"/>
        <v>8866.4</v>
      </c>
      <c r="AD378" s="13">
        <f t="shared" si="69"/>
        <v>0</v>
      </c>
      <c r="AE378" s="13">
        <f t="shared" si="70"/>
        <v>0</v>
      </c>
      <c r="AF378" s="13">
        <f t="shared" si="71"/>
        <v>0</v>
      </c>
      <c r="AG378" s="93">
        <f t="shared" si="72"/>
        <v>4433.2</v>
      </c>
      <c r="AH378" s="94">
        <f t="shared" si="73"/>
        <v>4433.2</v>
      </c>
      <c r="AI378" s="95">
        <f t="shared" si="74"/>
        <v>8866.4</v>
      </c>
    </row>
    <row r="379" spans="1:35" x14ac:dyDescent="0.25">
      <c r="A379">
        <v>45559</v>
      </c>
      <c r="B379" t="s">
        <v>440</v>
      </c>
      <c r="C379" t="s">
        <v>48</v>
      </c>
      <c r="D379" s="30">
        <v>0</v>
      </c>
      <c r="E379" s="13">
        <v>0</v>
      </c>
      <c r="F379" s="13">
        <v>0</v>
      </c>
      <c r="G379" s="13">
        <v>0</v>
      </c>
      <c r="H379" s="13">
        <v>0</v>
      </c>
      <c r="I379" s="31">
        <v>0</v>
      </c>
      <c r="J379" s="13">
        <v>7144553.4199999999</v>
      </c>
      <c r="K379" s="13">
        <v>0</v>
      </c>
      <c r="L379" s="13">
        <v>0</v>
      </c>
      <c r="M379" s="13">
        <v>0</v>
      </c>
      <c r="N379" s="13">
        <v>0</v>
      </c>
      <c r="O379" s="31">
        <v>0</v>
      </c>
      <c r="P379" s="13">
        <v>3673351.42</v>
      </c>
      <c r="Q379" s="16">
        <v>14375296</v>
      </c>
      <c r="R379" s="13">
        <v>0</v>
      </c>
      <c r="S379" s="16">
        <v>122896</v>
      </c>
      <c r="T379" s="20">
        <v>0</v>
      </c>
      <c r="U379" s="41">
        <f t="shared" si="63"/>
        <v>25316096.84</v>
      </c>
      <c r="V379" s="13">
        <f t="shared" si="64"/>
        <v>7144553.4199999999</v>
      </c>
      <c r="W379" s="13">
        <f t="shared" si="65"/>
        <v>0</v>
      </c>
      <c r="X379" s="10">
        <v>1.708</v>
      </c>
      <c r="Y379" s="1">
        <v>5</v>
      </c>
      <c r="Z379" s="10">
        <v>0.02</v>
      </c>
      <c r="AA379" s="36">
        <f t="shared" si="66"/>
        <v>0.28221386042067298</v>
      </c>
      <c r="AB379" s="13">
        <f t="shared" si="67"/>
        <v>6638231.4831999997</v>
      </c>
      <c r="AC379" s="13">
        <f t="shared" si="68"/>
        <v>0</v>
      </c>
      <c r="AD379" s="13">
        <f t="shared" si="69"/>
        <v>0</v>
      </c>
      <c r="AE379" s="13">
        <f t="shared" si="70"/>
        <v>0</v>
      </c>
      <c r="AF379" s="13">
        <f t="shared" si="71"/>
        <v>0</v>
      </c>
      <c r="AG379" s="93">
        <f t="shared" si="72"/>
        <v>3319115.7415999998</v>
      </c>
      <c r="AH379" s="94">
        <f t="shared" si="73"/>
        <v>3319115.7415999998</v>
      </c>
      <c r="AI379" s="95">
        <f t="shared" si="74"/>
        <v>6638231.4831999997</v>
      </c>
    </row>
    <row r="380" spans="1:35" x14ac:dyDescent="0.25">
      <c r="A380">
        <v>49718</v>
      </c>
      <c r="B380" t="s">
        <v>441</v>
      </c>
      <c r="C380" t="s">
        <v>257</v>
      </c>
      <c r="D380" s="30">
        <v>0</v>
      </c>
      <c r="E380" s="13">
        <v>0</v>
      </c>
      <c r="F380" s="13">
        <v>0</v>
      </c>
      <c r="G380" s="13">
        <v>376.48</v>
      </c>
      <c r="H380" s="13">
        <v>0</v>
      </c>
      <c r="I380" s="31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31">
        <v>0</v>
      </c>
      <c r="P380" s="13">
        <v>1844421.17</v>
      </c>
      <c r="Q380" s="16">
        <v>1161537</v>
      </c>
      <c r="R380" s="13">
        <v>674387.78</v>
      </c>
      <c r="S380" s="16">
        <v>18261</v>
      </c>
      <c r="T380" s="20">
        <v>0</v>
      </c>
      <c r="U380" s="41">
        <f t="shared" si="63"/>
        <v>3698606.95</v>
      </c>
      <c r="V380" s="13">
        <f t="shared" si="64"/>
        <v>0</v>
      </c>
      <c r="W380" s="13">
        <f t="shared" si="65"/>
        <v>376.48</v>
      </c>
      <c r="X380" s="10">
        <v>1.167</v>
      </c>
      <c r="Y380" s="1">
        <v>4</v>
      </c>
      <c r="Z380" s="10">
        <v>1.7500000000000002E-2</v>
      </c>
      <c r="AA380" s="36">
        <f t="shared" si="66"/>
        <v>0</v>
      </c>
      <c r="AB380" s="13">
        <f t="shared" si="67"/>
        <v>0</v>
      </c>
      <c r="AC380" s="13">
        <f t="shared" si="68"/>
        <v>188.24</v>
      </c>
      <c r="AD380" s="13">
        <f t="shared" si="69"/>
        <v>0</v>
      </c>
      <c r="AE380" s="13">
        <f t="shared" si="70"/>
        <v>0</v>
      </c>
      <c r="AF380" s="13">
        <f t="shared" si="71"/>
        <v>0</v>
      </c>
      <c r="AG380" s="93">
        <f t="shared" si="72"/>
        <v>94.12</v>
      </c>
      <c r="AH380" s="94">
        <f t="shared" si="73"/>
        <v>94.12</v>
      </c>
      <c r="AI380" s="95">
        <f t="shared" si="74"/>
        <v>188.24</v>
      </c>
    </row>
    <row r="381" spans="1:35" x14ac:dyDescent="0.25">
      <c r="A381">
        <v>44453</v>
      </c>
      <c r="B381" t="s">
        <v>442</v>
      </c>
      <c r="C381" t="s">
        <v>282</v>
      </c>
      <c r="D381" s="30">
        <v>0</v>
      </c>
      <c r="E381" s="13">
        <v>0</v>
      </c>
      <c r="F381" s="13">
        <v>88670</v>
      </c>
      <c r="G381" s="13">
        <v>0</v>
      </c>
      <c r="H381" s="13">
        <v>67838.490000000005</v>
      </c>
      <c r="I381" s="31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31">
        <v>0</v>
      </c>
      <c r="P381" s="13">
        <v>31197079.739999998</v>
      </c>
      <c r="Q381" s="16">
        <v>22717885</v>
      </c>
      <c r="R381" s="13">
        <v>8311352.6500000004</v>
      </c>
      <c r="S381" s="16">
        <v>314724</v>
      </c>
      <c r="T381" s="20">
        <v>0</v>
      </c>
      <c r="U381" s="41">
        <f t="shared" si="63"/>
        <v>62541041.389999993</v>
      </c>
      <c r="V381" s="13">
        <f t="shared" si="64"/>
        <v>0</v>
      </c>
      <c r="W381" s="13">
        <f t="shared" si="65"/>
        <v>88670</v>
      </c>
      <c r="X381" s="10">
        <v>0.67100000000000004</v>
      </c>
      <c r="Y381" s="1">
        <v>1</v>
      </c>
      <c r="Z381" s="10">
        <v>0.01</v>
      </c>
      <c r="AA381" s="36">
        <f t="shared" si="66"/>
        <v>0</v>
      </c>
      <c r="AB381" s="13">
        <f t="shared" si="67"/>
        <v>0</v>
      </c>
      <c r="AC381" s="13">
        <f t="shared" si="68"/>
        <v>44335</v>
      </c>
      <c r="AD381" s="13">
        <f t="shared" si="69"/>
        <v>0</v>
      </c>
      <c r="AE381" s="13">
        <f t="shared" si="70"/>
        <v>67838.490000000005</v>
      </c>
      <c r="AF381" s="13">
        <f t="shared" si="71"/>
        <v>0</v>
      </c>
      <c r="AG381" s="93">
        <f t="shared" si="72"/>
        <v>56086.745000000003</v>
      </c>
      <c r="AH381" s="94">
        <f t="shared" si="73"/>
        <v>56086.745000000003</v>
      </c>
      <c r="AI381" s="95">
        <f t="shared" si="74"/>
        <v>112173.49</v>
      </c>
    </row>
    <row r="382" spans="1:35" x14ac:dyDescent="0.25">
      <c r="A382">
        <v>47217</v>
      </c>
      <c r="B382" t="s">
        <v>443</v>
      </c>
      <c r="C382" t="s">
        <v>70</v>
      </c>
      <c r="D382" s="30">
        <v>183298.98</v>
      </c>
      <c r="E382" s="13">
        <v>0</v>
      </c>
      <c r="F382" s="13">
        <v>4427.76</v>
      </c>
      <c r="G382" s="13">
        <v>0</v>
      </c>
      <c r="H382" s="13">
        <v>0</v>
      </c>
      <c r="I382" s="31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31">
        <v>0</v>
      </c>
      <c r="P382" s="13">
        <v>1103212.3999999999</v>
      </c>
      <c r="Q382" s="16">
        <v>7714030</v>
      </c>
      <c r="R382" s="13">
        <v>0</v>
      </c>
      <c r="S382" s="16">
        <v>24012</v>
      </c>
      <c r="T382" s="20">
        <v>0</v>
      </c>
      <c r="U382" s="41">
        <f t="shared" si="63"/>
        <v>9024553.379999999</v>
      </c>
      <c r="V382" s="13">
        <f t="shared" si="64"/>
        <v>183298.98</v>
      </c>
      <c r="W382" s="13">
        <f t="shared" si="65"/>
        <v>4427.76</v>
      </c>
      <c r="X382" s="10">
        <v>2.2010000000000001</v>
      </c>
      <c r="Y382" s="1">
        <v>5</v>
      </c>
      <c r="Z382" s="10">
        <v>0.02</v>
      </c>
      <c r="AA382" s="36">
        <f t="shared" si="66"/>
        <v>2.0311141425150506E-2</v>
      </c>
      <c r="AB382" s="13">
        <f t="shared" si="67"/>
        <v>2807.9124000000302</v>
      </c>
      <c r="AC382" s="13">
        <f t="shared" si="68"/>
        <v>2213.88</v>
      </c>
      <c r="AD382" s="13">
        <f t="shared" si="69"/>
        <v>0</v>
      </c>
      <c r="AE382" s="13">
        <f t="shared" si="70"/>
        <v>0</v>
      </c>
      <c r="AF382" s="13">
        <f t="shared" si="71"/>
        <v>0</v>
      </c>
      <c r="AG382" s="93">
        <f t="shared" si="72"/>
        <v>2510.8962000000151</v>
      </c>
      <c r="AH382" s="94">
        <f t="shared" si="73"/>
        <v>2510.8962000000151</v>
      </c>
      <c r="AI382" s="95">
        <f t="shared" si="74"/>
        <v>5021.7924000000303</v>
      </c>
    </row>
    <row r="383" spans="1:35" x14ac:dyDescent="0.25">
      <c r="A383">
        <v>45542</v>
      </c>
      <c r="B383" t="s">
        <v>444</v>
      </c>
      <c r="C383" t="s">
        <v>154</v>
      </c>
      <c r="D383" s="30">
        <v>0</v>
      </c>
      <c r="E383" s="13">
        <v>67545.87</v>
      </c>
      <c r="F383" s="13">
        <v>-0.01</v>
      </c>
      <c r="G383" s="13">
        <v>2966.55</v>
      </c>
      <c r="H383" s="13">
        <v>22796.73</v>
      </c>
      <c r="I383" s="31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31">
        <v>0</v>
      </c>
      <c r="P383" s="13">
        <v>6468649</v>
      </c>
      <c r="Q383" s="16">
        <v>3122025</v>
      </c>
      <c r="R383" s="13">
        <v>0</v>
      </c>
      <c r="S383" s="16">
        <v>53083</v>
      </c>
      <c r="T383" s="20">
        <v>0</v>
      </c>
      <c r="U383" s="41">
        <f t="shared" si="63"/>
        <v>9711302.870000001</v>
      </c>
      <c r="V383" s="13">
        <f t="shared" si="64"/>
        <v>0</v>
      </c>
      <c r="W383" s="13">
        <f t="shared" si="65"/>
        <v>2966.54</v>
      </c>
      <c r="X383" s="10">
        <v>0.56999999999999995</v>
      </c>
      <c r="Y383" s="1">
        <v>1</v>
      </c>
      <c r="Z383" s="10">
        <v>0.01</v>
      </c>
      <c r="AA383" s="36">
        <f t="shared" si="66"/>
        <v>0</v>
      </c>
      <c r="AB383" s="13">
        <f t="shared" si="67"/>
        <v>0</v>
      </c>
      <c r="AC383" s="13">
        <f t="shared" si="68"/>
        <v>1483.27</v>
      </c>
      <c r="AD383" s="13">
        <f t="shared" si="69"/>
        <v>67545.87</v>
      </c>
      <c r="AE383" s="13">
        <f t="shared" si="70"/>
        <v>22796.73</v>
      </c>
      <c r="AF383" s="13">
        <f t="shared" si="71"/>
        <v>0</v>
      </c>
      <c r="AG383" s="93">
        <f t="shared" si="72"/>
        <v>45912.934999999998</v>
      </c>
      <c r="AH383" s="94">
        <f t="shared" si="73"/>
        <v>45912.934999999998</v>
      </c>
      <c r="AI383" s="95">
        <f t="shared" si="74"/>
        <v>91825.87</v>
      </c>
    </row>
    <row r="384" spans="1:35" x14ac:dyDescent="0.25">
      <c r="A384">
        <v>45567</v>
      </c>
      <c r="B384" t="s">
        <v>445</v>
      </c>
      <c r="C384" t="s">
        <v>87</v>
      </c>
      <c r="D384" s="30">
        <v>0</v>
      </c>
      <c r="E384" s="13">
        <v>25652.12</v>
      </c>
      <c r="F384" s="13">
        <v>-0.01</v>
      </c>
      <c r="G384" s="13">
        <v>2189.35</v>
      </c>
      <c r="H384" s="13">
        <v>13580.54</v>
      </c>
      <c r="I384" s="31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31">
        <v>0</v>
      </c>
      <c r="P384" s="13">
        <v>7086641.6200000001</v>
      </c>
      <c r="Q384" s="16">
        <v>3123609</v>
      </c>
      <c r="R384" s="13">
        <v>0</v>
      </c>
      <c r="S384" s="16">
        <v>61096</v>
      </c>
      <c r="T384" s="20">
        <v>0</v>
      </c>
      <c r="U384" s="41">
        <f t="shared" si="63"/>
        <v>10296998.74</v>
      </c>
      <c r="V384" s="13">
        <f t="shared" si="64"/>
        <v>0</v>
      </c>
      <c r="W384" s="13">
        <f t="shared" si="65"/>
        <v>2189.3399999999997</v>
      </c>
      <c r="X384" s="10">
        <v>0.65</v>
      </c>
      <c r="Y384" s="1">
        <v>1</v>
      </c>
      <c r="Z384" s="10">
        <v>0.01</v>
      </c>
      <c r="AA384" s="36">
        <f t="shared" si="66"/>
        <v>0</v>
      </c>
      <c r="AB384" s="13">
        <f t="shared" si="67"/>
        <v>0</v>
      </c>
      <c r="AC384" s="13">
        <f t="shared" si="68"/>
        <v>1094.6699999999998</v>
      </c>
      <c r="AD384" s="13">
        <f t="shared" si="69"/>
        <v>25652.12</v>
      </c>
      <c r="AE384" s="13">
        <f t="shared" si="70"/>
        <v>13580.54</v>
      </c>
      <c r="AF384" s="13">
        <f t="shared" si="71"/>
        <v>0</v>
      </c>
      <c r="AG384" s="93">
        <f t="shared" si="72"/>
        <v>20163.665000000001</v>
      </c>
      <c r="AH384" s="94">
        <f t="shared" si="73"/>
        <v>20163.665000000001</v>
      </c>
      <c r="AI384" s="95">
        <f t="shared" si="74"/>
        <v>40327.33</v>
      </c>
    </row>
    <row r="385" spans="1:35" x14ac:dyDescent="0.25">
      <c r="A385">
        <v>48637</v>
      </c>
      <c r="B385" t="s">
        <v>446</v>
      </c>
      <c r="C385" t="s">
        <v>73</v>
      </c>
      <c r="D385" s="30">
        <v>0</v>
      </c>
      <c r="E385" s="13">
        <v>0</v>
      </c>
      <c r="F385" s="13">
        <v>0</v>
      </c>
      <c r="G385" s="13">
        <v>0</v>
      </c>
      <c r="H385" s="13">
        <v>0</v>
      </c>
      <c r="I385" s="31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31">
        <v>0</v>
      </c>
      <c r="P385" s="13">
        <v>2080899.03</v>
      </c>
      <c r="Q385" s="16">
        <v>1496395</v>
      </c>
      <c r="R385" s="13">
        <v>1353676.18</v>
      </c>
      <c r="S385" s="16">
        <v>30184</v>
      </c>
      <c r="T385" s="20">
        <v>0</v>
      </c>
      <c r="U385" s="41">
        <f t="shared" si="63"/>
        <v>4961154.21</v>
      </c>
      <c r="V385" s="13">
        <f t="shared" si="64"/>
        <v>0</v>
      </c>
      <c r="W385" s="13">
        <f t="shared" si="65"/>
        <v>0</v>
      </c>
      <c r="X385" s="10">
        <v>0.99399999999999999</v>
      </c>
      <c r="Y385" s="1">
        <v>3</v>
      </c>
      <c r="Z385" s="10">
        <v>1.4999999999999999E-2</v>
      </c>
      <c r="AA385" s="36">
        <f t="shared" si="66"/>
        <v>0</v>
      </c>
      <c r="AB385" s="13">
        <f t="shared" si="67"/>
        <v>0</v>
      </c>
      <c r="AC385" s="13">
        <f t="shared" si="68"/>
        <v>0</v>
      </c>
      <c r="AD385" s="13">
        <f t="shared" si="69"/>
        <v>0</v>
      </c>
      <c r="AE385" s="13">
        <f t="shared" si="70"/>
        <v>0</v>
      </c>
      <c r="AF385" s="13">
        <f t="shared" si="71"/>
        <v>0</v>
      </c>
      <c r="AG385" s="93">
        <f t="shared" si="72"/>
        <v>0</v>
      </c>
      <c r="AH385" s="94">
        <f t="shared" si="73"/>
        <v>0</v>
      </c>
      <c r="AI385" s="95">
        <f t="shared" si="74"/>
        <v>0</v>
      </c>
    </row>
    <row r="386" spans="1:35" x14ac:dyDescent="0.25">
      <c r="A386">
        <v>44495</v>
      </c>
      <c r="B386" t="s">
        <v>447</v>
      </c>
      <c r="C386" t="s">
        <v>87</v>
      </c>
      <c r="D386" s="30">
        <v>0</v>
      </c>
      <c r="E386" s="13">
        <v>187661.36</v>
      </c>
      <c r="F386" s="13">
        <v>0</v>
      </c>
      <c r="G386" s="13">
        <v>7220.98</v>
      </c>
      <c r="H386" s="13">
        <v>33682.82</v>
      </c>
      <c r="I386" s="31">
        <v>0</v>
      </c>
      <c r="J386" s="13">
        <v>0</v>
      </c>
      <c r="K386" s="13">
        <v>11374.94</v>
      </c>
      <c r="L386" s="13">
        <v>0</v>
      </c>
      <c r="M386" s="13">
        <v>124.52</v>
      </c>
      <c r="N386" s="13">
        <v>410.92</v>
      </c>
      <c r="O386" s="31">
        <v>0</v>
      </c>
      <c r="P386" s="13">
        <v>15328790.359999999</v>
      </c>
      <c r="Q386" s="16">
        <v>7622435</v>
      </c>
      <c r="R386" s="13">
        <v>0</v>
      </c>
      <c r="S386" s="16">
        <v>126031</v>
      </c>
      <c r="T386" s="20">
        <v>0</v>
      </c>
      <c r="U386" s="41">
        <f t="shared" si="63"/>
        <v>23276292.66</v>
      </c>
      <c r="V386" s="13">
        <f t="shared" si="64"/>
        <v>0</v>
      </c>
      <c r="W386" s="13">
        <f t="shared" si="65"/>
        <v>7345.5</v>
      </c>
      <c r="X386" s="10">
        <v>0.47899999999999998</v>
      </c>
      <c r="Y386" s="1">
        <v>1</v>
      </c>
      <c r="Z386" s="10">
        <v>0.01</v>
      </c>
      <c r="AA386" s="36">
        <f t="shared" si="66"/>
        <v>0</v>
      </c>
      <c r="AB386" s="13">
        <f t="shared" si="67"/>
        <v>0</v>
      </c>
      <c r="AC386" s="13">
        <f t="shared" si="68"/>
        <v>3672.75</v>
      </c>
      <c r="AD386" s="13">
        <f t="shared" si="69"/>
        <v>199036.3</v>
      </c>
      <c r="AE386" s="13">
        <f t="shared" si="70"/>
        <v>34093.74</v>
      </c>
      <c r="AF386" s="13">
        <f t="shared" si="71"/>
        <v>0</v>
      </c>
      <c r="AG386" s="93">
        <f t="shared" si="72"/>
        <v>118401.39499999999</v>
      </c>
      <c r="AH386" s="94">
        <f t="shared" si="73"/>
        <v>118401.39499999999</v>
      </c>
      <c r="AI386" s="95">
        <f t="shared" si="74"/>
        <v>236802.78999999998</v>
      </c>
    </row>
    <row r="387" spans="1:35" x14ac:dyDescent="0.25">
      <c r="A387">
        <v>48900</v>
      </c>
      <c r="B387" t="s">
        <v>448</v>
      </c>
      <c r="C387" t="s">
        <v>115</v>
      </c>
      <c r="D387" s="30">
        <v>0</v>
      </c>
      <c r="E387" s="13">
        <v>0</v>
      </c>
      <c r="F387" s="13">
        <v>0</v>
      </c>
      <c r="G387" s="13">
        <v>0</v>
      </c>
      <c r="H387" s="13">
        <v>0</v>
      </c>
      <c r="I387" s="31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31">
        <v>0</v>
      </c>
      <c r="P387" s="13">
        <v>5264996.51</v>
      </c>
      <c r="Q387" s="16">
        <v>4709331</v>
      </c>
      <c r="R387" s="13">
        <v>0</v>
      </c>
      <c r="S387" s="16">
        <v>49183</v>
      </c>
      <c r="T387" s="20">
        <v>0</v>
      </c>
      <c r="U387" s="41">
        <f t="shared" si="63"/>
        <v>10023510.51</v>
      </c>
      <c r="V387" s="13">
        <f t="shared" si="64"/>
        <v>0</v>
      </c>
      <c r="W387" s="13">
        <f t="shared" si="65"/>
        <v>0</v>
      </c>
      <c r="X387" s="10">
        <v>1.5189999999999999</v>
      </c>
      <c r="Y387" s="1">
        <v>5</v>
      </c>
      <c r="Z387" s="10">
        <v>0.02</v>
      </c>
      <c r="AA387" s="36">
        <f t="shared" si="66"/>
        <v>0</v>
      </c>
      <c r="AB387" s="13">
        <f t="shared" si="67"/>
        <v>0</v>
      </c>
      <c r="AC387" s="13">
        <f t="shared" si="68"/>
        <v>0</v>
      </c>
      <c r="AD387" s="13">
        <f t="shared" si="69"/>
        <v>0</v>
      </c>
      <c r="AE387" s="13">
        <f t="shared" si="70"/>
        <v>0</v>
      </c>
      <c r="AF387" s="13">
        <f t="shared" si="71"/>
        <v>0</v>
      </c>
      <c r="AG387" s="93">
        <f t="shared" si="72"/>
        <v>0</v>
      </c>
      <c r="AH387" s="94">
        <f t="shared" si="73"/>
        <v>0</v>
      </c>
      <c r="AI387" s="95">
        <f t="shared" si="74"/>
        <v>0</v>
      </c>
    </row>
    <row r="388" spans="1:35" x14ac:dyDescent="0.25">
      <c r="A388">
        <v>50047</v>
      </c>
      <c r="B388" t="s">
        <v>449</v>
      </c>
      <c r="C388" t="s">
        <v>6</v>
      </c>
      <c r="D388" s="30">
        <v>1762294.76</v>
      </c>
      <c r="E388" s="13">
        <v>0</v>
      </c>
      <c r="F388" s="13">
        <v>0</v>
      </c>
      <c r="G388" s="13">
        <v>0</v>
      </c>
      <c r="H388" s="13">
        <v>0</v>
      </c>
      <c r="I388" s="31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31">
        <v>0</v>
      </c>
      <c r="P388" s="13">
        <v>4574454.5</v>
      </c>
      <c r="Q388" s="16">
        <v>32971631</v>
      </c>
      <c r="R388" s="13">
        <v>0</v>
      </c>
      <c r="S388" s="16">
        <v>188789</v>
      </c>
      <c r="T388" s="20">
        <v>0</v>
      </c>
      <c r="U388" s="41">
        <f t="shared" si="63"/>
        <v>39497169.259999998</v>
      </c>
      <c r="V388" s="13">
        <f t="shared" si="64"/>
        <v>1762294.76</v>
      </c>
      <c r="W388" s="13">
        <f t="shared" si="65"/>
        <v>0</v>
      </c>
      <c r="X388" s="10">
        <v>1.792</v>
      </c>
      <c r="Y388" s="1">
        <v>5</v>
      </c>
      <c r="Z388" s="10">
        <v>0.02</v>
      </c>
      <c r="AA388" s="36">
        <f t="shared" si="66"/>
        <v>4.4618254751353288E-2</v>
      </c>
      <c r="AB388" s="13">
        <f t="shared" si="67"/>
        <v>972351.37479999999</v>
      </c>
      <c r="AC388" s="13">
        <f t="shared" si="68"/>
        <v>0</v>
      </c>
      <c r="AD388" s="13">
        <f t="shared" si="69"/>
        <v>0</v>
      </c>
      <c r="AE388" s="13">
        <f t="shared" si="70"/>
        <v>0</v>
      </c>
      <c r="AF388" s="13">
        <f t="shared" si="71"/>
        <v>0</v>
      </c>
      <c r="AG388" s="93">
        <f t="shared" si="72"/>
        <v>486175.6874</v>
      </c>
      <c r="AH388" s="94">
        <f t="shared" si="73"/>
        <v>486175.6874</v>
      </c>
      <c r="AI388" s="95">
        <f t="shared" si="74"/>
        <v>972351.37479999999</v>
      </c>
    </row>
    <row r="389" spans="1:35" x14ac:dyDescent="0.25">
      <c r="A389">
        <v>50708</v>
      </c>
      <c r="B389" t="s">
        <v>450</v>
      </c>
      <c r="C389" t="s">
        <v>92</v>
      </c>
      <c r="D389" s="30">
        <v>170713.92</v>
      </c>
      <c r="E389" s="13">
        <v>22623.14</v>
      </c>
      <c r="F389" s="13">
        <v>14819.22</v>
      </c>
      <c r="G389" s="13">
        <v>0</v>
      </c>
      <c r="H389" s="13">
        <v>35991.35</v>
      </c>
      <c r="I389" s="31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31">
        <v>0</v>
      </c>
      <c r="P389" s="13">
        <v>3830868.43</v>
      </c>
      <c r="Q389" s="16">
        <v>2972989</v>
      </c>
      <c r="R389" s="13">
        <v>702111.29</v>
      </c>
      <c r="S389" s="16">
        <v>34238</v>
      </c>
      <c r="T389" s="20">
        <v>0</v>
      </c>
      <c r="U389" s="41">
        <f t="shared" si="63"/>
        <v>7733543.7800000003</v>
      </c>
      <c r="V389" s="13">
        <f t="shared" si="64"/>
        <v>170713.92</v>
      </c>
      <c r="W389" s="13">
        <f t="shared" si="65"/>
        <v>14819.22</v>
      </c>
      <c r="X389" s="10">
        <v>0.98</v>
      </c>
      <c r="Y389" s="1">
        <v>3</v>
      </c>
      <c r="Z389" s="10">
        <v>1.4999999999999999E-2</v>
      </c>
      <c r="AA389" s="36">
        <f t="shared" si="66"/>
        <v>2.2074475150899064E-2</v>
      </c>
      <c r="AB389" s="13">
        <f t="shared" si="67"/>
        <v>54710.763300000006</v>
      </c>
      <c r="AC389" s="13">
        <f t="shared" si="68"/>
        <v>7409.61</v>
      </c>
      <c r="AD389" s="13">
        <f t="shared" si="69"/>
        <v>22623.14</v>
      </c>
      <c r="AE389" s="13">
        <f t="shared" si="70"/>
        <v>35991.35</v>
      </c>
      <c r="AF389" s="13">
        <f t="shared" si="71"/>
        <v>0</v>
      </c>
      <c r="AG389" s="93">
        <f t="shared" si="72"/>
        <v>60367.431649999999</v>
      </c>
      <c r="AH389" s="94">
        <f t="shared" si="73"/>
        <v>60367.431649999999</v>
      </c>
      <c r="AI389" s="95">
        <f t="shared" si="74"/>
        <v>120734.8633</v>
      </c>
    </row>
    <row r="390" spans="1:35" x14ac:dyDescent="0.25">
      <c r="A390">
        <v>48967</v>
      </c>
      <c r="B390" t="s">
        <v>451</v>
      </c>
      <c r="C390" t="s">
        <v>67</v>
      </c>
      <c r="D390" s="30">
        <v>0</v>
      </c>
      <c r="E390" s="13">
        <v>0</v>
      </c>
      <c r="F390" s="13">
        <v>0</v>
      </c>
      <c r="G390" s="13">
        <v>0</v>
      </c>
      <c r="H390" s="13">
        <v>0</v>
      </c>
      <c r="I390" s="31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31">
        <v>0</v>
      </c>
      <c r="P390" s="13">
        <v>19672.64</v>
      </c>
      <c r="Q390" s="16">
        <v>14568</v>
      </c>
      <c r="R390" s="13">
        <v>0</v>
      </c>
      <c r="S390" s="16">
        <v>0</v>
      </c>
      <c r="T390" s="20">
        <v>0</v>
      </c>
      <c r="U390" s="41">
        <f t="shared" si="63"/>
        <v>34240.639999999999</v>
      </c>
      <c r="V390" s="13">
        <f t="shared" si="64"/>
        <v>0</v>
      </c>
      <c r="W390" s="13">
        <f t="shared" si="65"/>
        <v>0</v>
      </c>
      <c r="X390" s="10" t="s">
        <v>703</v>
      </c>
      <c r="Y390" s="1">
        <v>1</v>
      </c>
      <c r="Z390" s="10">
        <v>0.01</v>
      </c>
      <c r="AA390" s="36">
        <f t="shared" si="66"/>
        <v>0</v>
      </c>
      <c r="AB390" s="13">
        <f t="shared" si="67"/>
        <v>0</v>
      </c>
      <c r="AC390" s="13">
        <f t="shared" si="68"/>
        <v>0</v>
      </c>
      <c r="AD390" s="13">
        <f t="shared" si="69"/>
        <v>0</v>
      </c>
      <c r="AE390" s="13">
        <f t="shared" si="70"/>
        <v>0</v>
      </c>
      <c r="AF390" s="13">
        <f t="shared" si="71"/>
        <v>0</v>
      </c>
      <c r="AG390" s="93">
        <f t="shared" si="72"/>
        <v>0</v>
      </c>
      <c r="AH390" s="94">
        <f t="shared" si="73"/>
        <v>0</v>
      </c>
      <c r="AI390" s="95">
        <f t="shared" si="74"/>
        <v>0</v>
      </c>
    </row>
    <row r="391" spans="1:35" x14ac:dyDescent="0.25">
      <c r="A391">
        <v>44503</v>
      </c>
      <c r="B391" t="s">
        <v>452</v>
      </c>
      <c r="C391" t="s">
        <v>12</v>
      </c>
      <c r="D391" s="30">
        <v>1091859.48</v>
      </c>
      <c r="E391" s="13">
        <v>0</v>
      </c>
      <c r="F391" s="13">
        <v>0</v>
      </c>
      <c r="G391" s="13">
        <v>0</v>
      </c>
      <c r="H391" s="13">
        <v>0</v>
      </c>
      <c r="I391" s="31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31">
        <v>0</v>
      </c>
      <c r="P391" s="13">
        <v>15110180.890000001</v>
      </c>
      <c r="Q391" s="16">
        <v>25674247</v>
      </c>
      <c r="R391" s="13">
        <v>0</v>
      </c>
      <c r="S391" s="16">
        <v>225561</v>
      </c>
      <c r="T391" s="20">
        <v>0</v>
      </c>
      <c r="U391" s="41">
        <f t="shared" si="63"/>
        <v>42101848.370000005</v>
      </c>
      <c r="V391" s="13">
        <f t="shared" si="64"/>
        <v>1091859.48</v>
      </c>
      <c r="W391" s="13">
        <f t="shared" si="65"/>
        <v>0</v>
      </c>
      <c r="X391" s="10">
        <v>1.006</v>
      </c>
      <c r="Y391" s="1">
        <v>3</v>
      </c>
      <c r="Z391" s="10">
        <v>1.4999999999999999E-2</v>
      </c>
      <c r="AA391" s="36">
        <f t="shared" si="66"/>
        <v>2.5933765909859977E-2</v>
      </c>
      <c r="AB391" s="13">
        <f t="shared" si="67"/>
        <v>460331.75444999989</v>
      </c>
      <c r="AC391" s="13">
        <f t="shared" si="68"/>
        <v>0</v>
      </c>
      <c r="AD391" s="13">
        <f t="shared" si="69"/>
        <v>0</v>
      </c>
      <c r="AE391" s="13">
        <f t="shared" si="70"/>
        <v>0</v>
      </c>
      <c r="AF391" s="13">
        <f t="shared" si="71"/>
        <v>0</v>
      </c>
      <c r="AG391" s="93">
        <f t="shared" si="72"/>
        <v>230165.87722499995</v>
      </c>
      <c r="AH391" s="94">
        <f t="shared" si="73"/>
        <v>230165.87722499995</v>
      </c>
      <c r="AI391" s="95">
        <f t="shared" si="74"/>
        <v>460331.75444999989</v>
      </c>
    </row>
    <row r="392" spans="1:35" x14ac:dyDescent="0.25">
      <c r="A392">
        <v>50641</v>
      </c>
      <c r="B392" t="s">
        <v>453</v>
      </c>
      <c r="C392" t="s">
        <v>107</v>
      </c>
      <c r="D392" s="30">
        <v>310636.34000000003</v>
      </c>
      <c r="E392" s="13">
        <v>82209.5</v>
      </c>
      <c r="F392" s="13">
        <v>27223.439999999999</v>
      </c>
      <c r="G392" s="13">
        <v>0</v>
      </c>
      <c r="H392" s="13">
        <v>31218.799999999999</v>
      </c>
      <c r="I392" s="31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31">
        <v>0</v>
      </c>
      <c r="P392" s="13">
        <v>3043649.3</v>
      </c>
      <c r="Q392" s="16">
        <v>2595919</v>
      </c>
      <c r="R392" s="13">
        <v>0</v>
      </c>
      <c r="S392" s="16">
        <v>29498</v>
      </c>
      <c r="T392" s="20">
        <v>0</v>
      </c>
      <c r="U392" s="41">
        <f t="shared" si="63"/>
        <v>6061912.1399999997</v>
      </c>
      <c r="V392" s="13">
        <f t="shared" si="64"/>
        <v>310636.34000000003</v>
      </c>
      <c r="W392" s="13">
        <f t="shared" si="65"/>
        <v>27223.439999999999</v>
      </c>
      <c r="X392" s="10">
        <v>0.997</v>
      </c>
      <c r="Y392" s="1">
        <v>3</v>
      </c>
      <c r="Z392" s="10">
        <v>1.4999999999999999E-2</v>
      </c>
      <c r="AA392" s="36">
        <f t="shared" si="66"/>
        <v>5.1243952869300419E-2</v>
      </c>
      <c r="AB392" s="13">
        <f t="shared" si="67"/>
        <v>219707.65790000005</v>
      </c>
      <c r="AC392" s="13">
        <f t="shared" si="68"/>
        <v>13611.72</v>
      </c>
      <c r="AD392" s="13">
        <f t="shared" si="69"/>
        <v>82209.5</v>
      </c>
      <c r="AE392" s="13">
        <f t="shared" si="70"/>
        <v>31218.799999999999</v>
      </c>
      <c r="AF392" s="13">
        <f t="shared" si="71"/>
        <v>0</v>
      </c>
      <c r="AG392" s="93">
        <f t="shared" si="72"/>
        <v>173373.83895000003</v>
      </c>
      <c r="AH392" s="94">
        <f t="shared" si="73"/>
        <v>173373.83895000003</v>
      </c>
      <c r="AI392" s="95">
        <f t="shared" si="74"/>
        <v>346747.67790000007</v>
      </c>
    </row>
    <row r="393" spans="1:35" x14ac:dyDescent="0.25">
      <c r="A393">
        <v>44511</v>
      </c>
      <c r="B393" t="s">
        <v>454</v>
      </c>
      <c r="C393" t="s">
        <v>147</v>
      </c>
      <c r="D393" s="30">
        <v>0</v>
      </c>
      <c r="E393" s="13">
        <v>0</v>
      </c>
      <c r="F393" s="13">
        <v>8110</v>
      </c>
      <c r="G393" s="13">
        <v>0</v>
      </c>
      <c r="H393" s="13">
        <v>0</v>
      </c>
      <c r="I393" s="31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31">
        <v>0</v>
      </c>
      <c r="P393" s="13">
        <v>9127006.9900000002</v>
      </c>
      <c r="Q393" s="16">
        <v>4097585</v>
      </c>
      <c r="R393" s="13">
        <v>0</v>
      </c>
      <c r="S393" s="16">
        <v>83361</v>
      </c>
      <c r="T393" s="20">
        <v>0</v>
      </c>
      <c r="U393" s="41">
        <f t="shared" si="63"/>
        <v>13307952.99</v>
      </c>
      <c r="V393" s="13">
        <f t="shared" si="64"/>
        <v>0</v>
      </c>
      <c r="W393" s="13">
        <f t="shared" si="65"/>
        <v>8110</v>
      </c>
      <c r="X393" s="10">
        <v>0.42499999999999999</v>
      </c>
      <c r="Y393" s="1">
        <v>1</v>
      </c>
      <c r="Z393" s="10">
        <v>0.01</v>
      </c>
      <c r="AA393" s="36">
        <f t="shared" si="66"/>
        <v>0</v>
      </c>
      <c r="AB393" s="13">
        <f t="shared" si="67"/>
        <v>0</v>
      </c>
      <c r="AC393" s="13">
        <f t="shared" si="68"/>
        <v>4055</v>
      </c>
      <c r="AD393" s="13">
        <f t="shared" si="69"/>
        <v>0</v>
      </c>
      <c r="AE393" s="13">
        <f t="shared" si="70"/>
        <v>0</v>
      </c>
      <c r="AF393" s="13">
        <f t="shared" si="71"/>
        <v>0</v>
      </c>
      <c r="AG393" s="93">
        <f t="shared" si="72"/>
        <v>2027.5</v>
      </c>
      <c r="AH393" s="94">
        <f t="shared" si="73"/>
        <v>2027.5</v>
      </c>
      <c r="AI393" s="95">
        <f t="shared" si="74"/>
        <v>4055</v>
      </c>
    </row>
    <row r="394" spans="1:35" x14ac:dyDescent="0.25">
      <c r="A394">
        <v>48025</v>
      </c>
      <c r="B394" t="s">
        <v>455</v>
      </c>
      <c r="C394" t="s">
        <v>282</v>
      </c>
      <c r="D394" s="30">
        <v>0</v>
      </c>
      <c r="E394" s="13">
        <v>0</v>
      </c>
      <c r="F394" s="13">
        <v>3934.18</v>
      </c>
      <c r="G394" s="13">
        <v>0</v>
      </c>
      <c r="H394" s="13">
        <v>0</v>
      </c>
      <c r="I394" s="31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31">
        <v>0</v>
      </c>
      <c r="P394" s="13">
        <v>7900267.2599999998</v>
      </c>
      <c r="Q394" s="16">
        <v>5319979</v>
      </c>
      <c r="R394" s="13">
        <v>1959600.33</v>
      </c>
      <c r="S394" s="16">
        <v>84978</v>
      </c>
      <c r="T394" s="20">
        <v>0</v>
      </c>
      <c r="U394" s="41">
        <f t="shared" si="63"/>
        <v>15264824.59</v>
      </c>
      <c r="V394" s="13">
        <f t="shared" si="64"/>
        <v>0</v>
      </c>
      <c r="W394" s="13">
        <f t="shared" si="65"/>
        <v>3934.18</v>
      </c>
      <c r="X394" s="10">
        <v>1.079</v>
      </c>
      <c r="Y394" s="1">
        <v>4</v>
      </c>
      <c r="Z394" s="10">
        <v>1.7500000000000002E-2</v>
      </c>
      <c r="AA394" s="36">
        <f t="shared" si="66"/>
        <v>0</v>
      </c>
      <c r="AB394" s="13">
        <f t="shared" si="67"/>
        <v>0</v>
      </c>
      <c r="AC394" s="13">
        <f t="shared" si="68"/>
        <v>1967.09</v>
      </c>
      <c r="AD394" s="13">
        <f t="shared" si="69"/>
        <v>0</v>
      </c>
      <c r="AE394" s="13">
        <f t="shared" si="70"/>
        <v>0</v>
      </c>
      <c r="AF394" s="13">
        <f t="shared" si="71"/>
        <v>0</v>
      </c>
      <c r="AG394" s="93">
        <f t="shared" si="72"/>
        <v>983.54499999999996</v>
      </c>
      <c r="AH394" s="94">
        <f t="shared" si="73"/>
        <v>983.54499999999996</v>
      </c>
      <c r="AI394" s="95">
        <f t="shared" si="74"/>
        <v>1967.09</v>
      </c>
    </row>
    <row r="395" spans="1:35" x14ac:dyDescent="0.25">
      <c r="A395">
        <v>44529</v>
      </c>
      <c r="B395" t="s">
        <v>456</v>
      </c>
      <c r="C395" t="s">
        <v>51</v>
      </c>
      <c r="D395" s="30">
        <v>1332799.54</v>
      </c>
      <c r="E395" s="13">
        <v>0</v>
      </c>
      <c r="F395" s="13">
        <v>40871.660000000003</v>
      </c>
      <c r="G395" s="13">
        <v>0</v>
      </c>
      <c r="H395" s="13">
        <v>0</v>
      </c>
      <c r="I395" s="31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31">
        <v>0</v>
      </c>
      <c r="P395" s="13">
        <v>7095877.21</v>
      </c>
      <c r="Q395" s="16">
        <v>43258258</v>
      </c>
      <c r="R395" s="13">
        <v>0</v>
      </c>
      <c r="S395" s="16">
        <v>196118</v>
      </c>
      <c r="T395" s="20">
        <v>0</v>
      </c>
      <c r="U395" s="41">
        <f t="shared" si="63"/>
        <v>51883052.75</v>
      </c>
      <c r="V395" s="13">
        <f t="shared" si="64"/>
        <v>1332799.54</v>
      </c>
      <c r="W395" s="13">
        <f t="shared" si="65"/>
        <v>40871.660000000003</v>
      </c>
      <c r="X395" s="10">
        <v>1.4139999999999999</v>
      </c>
      <c r="Y395" s="1">
        <v>5</v>
      </c>
      <c r="Z395" s="10">
        <v>0.02</v>
      </c>
      <c r="AA395" s="36">
        <f t="shared" si="66"/>
        <v>2.5688533526007681E-2</v>
      </c>
      <c r="AB395" s="13">
        <f t="shared" si="67"/>
        <v>295138.48499999999</v>
      </c>
      <c r="AC395" s="13">
        <f t="shared" si="68"/>
        <v>20435.830000000002</v>
      </c>
      <c r="AD395" s="13">
        <f t="shared" si="69"/>
        <v>0</v>
      </c>
      <c r="AE395" s="13">
        <f t="shared" si="70"/>
        <v>0</v>
      </c>
      <c r="AF395" s="13">
        <f t="shared" si="71"/>
        <v>0</v>
      </c>
      <c r="AG395" s="93">
        <f t="shared" si="72"/>
        <v>157787.1575</v>
      </c>
      <c r="AH395" s="94">
        <f t="shared" si="73"/>
        <v>157787.1575</v>
      </c>
      <c r="AI395" s="95">
        <f t="shared" si="74"/>
        <v>315574.315</v>
      </c>
    </row>
    <row r="396" spans="1:35" x14ac:dyDescent="0.25">
      <c r="A396">
        <v>44537</v>
      </c>
      <c r="B396" t="s">
        <v>457</v>
      </c>
      <c r="C396" t="s">
        <v>16</v>
      </c>
      <c r="D396" s="30">
        <v>0</v>
      </c>
      <c r="E396" s="13">
        <v>0</v>
      </c>
      <c r="F396" s="13">
        <v>33428.300000000003</v>
      </c>
      <c r="G396" s="13">
        <v>0</v>
      </c>
      <c r="H396" s="13">
        <v>0</v>
      </c>
      <c r="I396" s="31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31">
        <v>0</v>
      </c>
      <c r="P396" s="13">
        <v>9568482.1600000001</v>
      </c>
      <c r="Q396" s="16">
        <v>26785514</v>
      </c>
      <c r="R396" s="13">
        <v>0</v>
      </c>
      <c r="S396" s="16">
        <v>206913</v>
      </c>
      <c r="T396" s="20">
        <v>0</v>
      </c>
      <c r="U396" s="41">
        <f t="shared" ref="U396:U459" si="75">D396+E396+J396+K396+P396+Q396+R396+S396+T396</f>
        <v>36560909.159999996</v>
      </c>
      <c r="V396" s="13">
        <f t="shared" ref="V396:V459" si="76">D396+J396</f>
        <v>0</v>
      </c>
      <c r="W396" s="13">
        <f t="shared" ref="W396:W459" si="77">F396+G396+L396+M396</f>
        <v>33428.300000000003</v>
      </c>
      <c r="X396" s="10">
        <v>1.2549999999999999</v>
      </c>
      <c r="Y396" s="1">
        <v>4</v>
      </c>
      <c r="Z396" s="10">
        <v>1.7500000000000002E-2</v>
      </c>
      <c r="AA396" s="36">
        <f t="shared" ref="AA396:AA459" si="78">V396/U396</f>
        <v>0</v>
      </c>
      <c r="AB396" s="13">
        <f t="shared" ref="AB396:AB459" si="79">IF(AA396&lt;=Z396,0,V396-(U396*Z396))</f>
        <v>0</v>
      </c>
      <c r="AC396" s="13">
        <f t="shared" ref="AC396:AC459" si="80">W396*0.5</f>
        <v>16714.150000000001</v>
      </c>
      <c r="AD396" s="13">
        <f t="shared" ref="AD396:AD459" si="81">E396+K396</f>
        <v>0</v>
      </c>
      <c r="AE396" s="13">
        <f t="shared" ref="AE396:AE459" si="82">H396+N396</f>
        <v>0</v>
      </c>
      <c r="AF396" s="13">
        <f t="shared" ref="AF396:AF459" si="83">I396+O396</f>
        <v>0</v>
      </c>
      <c r="AG396" s="93">
        <f t="shared" si="72"/>
        <v>8357.0750000000007</v>
      </c>
      <c r="AH396" s="94">
        <f t="shared" si="73"/>
        <v>8357.0750000000007</v>
      </c>
      <c r="AI396" s="95">
        <f t="shared" si="74"/>
        <v>16714.150000000001</v>
      </c>
    </row>
    <row r="397" spans="1:35" x14ac:dyDescent="0.25">
      <c r="A397">
        <v>44545</v>
      </c>
      <c r="B397" t="s">
        <v>458</v>
      </c>
      <c r="C397" t="s">
        <v>51</v>
      </c>
      <c r="D397" s="30">
        <v>0</v>
      </c>
      <c r="E397" s="13">
        <v>0</v>
      </c>
      <c r="F397" s="13">
        <v>12851.32</v>
      </c>
      <c r="G397" s="13">
        <v>0</v>
      </c>
      <c r="H397" s="13">
        <v>0</v>
      </c>
      <c r="I397" s="31">
        <v>0</v>
      </c>
      <c r="J397" s="13">
        <v>0</v>
      </c>
      <c r="K397" s="13">
        <v>0</v>
      </c>
      <c r="L397" s="13">
        <v>3762.76</v>
      </c>
      <c r="M397" s="13">
        <v>0</v>
      </c>
      <c r="N397" s="13">
        <v>0</v>
      </c>
      <c r="O397" s="31">
        <v>0</v>
      </c>
      <c r="P397" s="13">
        <v>5597781.9299999997</v>
      </c>
      <c r="Q397" s="16">
        <v>41271877</v>
      </c>
      <c r="R397" s="13">
        <v>0</v>
      </c>
      <c r="S397" s="16">
        <v>228233</v>
      </c>
      <c r="T397" s="20">
        <v>0</v>
      </c>
      <c r="U397" s="41">
        <f t="shared" si="75"/>
        <v>47097891.93</v>
      </c>
      <c r="V397" s="13">
        <f t="shared" si="76"/>
        <v>0</v>
      </c>
      <c r="W397" s="13">
        <f t="shared" si="77"/>
        <v>16614.080000000002</v>
      </c>
      <c r="X397" s="10">
        <v>1.6830000000000001</v>
      </c>
      <c r="Y397" s="1">
        <v>5</v>
      </c>
      <c r="Z397" s="10">
        <v>0.02</v>
      </c>
      <c r="AA397" s="36">
        <f t="shared" si="78"/>
        <v>0</v>
      </c>
      <c r="AB397" s="13">
        <f t="shared" si="79"/>
        <v>0</v>
      </c>
      <c r="AC397" s="13">
        <f t="shared" si="80"/>
        <v>8307.0400000000009</v>
      </c>
      <c r="AD397" s="13">
        <f t="shared" si="81"/>
        <v>0</v>
      </c>
      <c r="AE397" s="13">
        <f t="shared" si="82"/>
        <v>0</v>
      </c>
      <c r="AF397" s="13">
        <f t="shared" si="83"/>
        <v>0</v>
      </c>
      <c r="AG397" s="93">
        <f t="shared" si="72"/>
        <v>4153.5200000000004</v>
      </c>
      <c r="AH397" s="94">
        <f t="shared" si="73"/>
        <v>4153.5200000000004</v>
      </c>
      <c r="AI397" s="95">
        <f t="shared" si="74"/>
        <v>8307.0400000000009</v>
      </c>
    </row>
    <row r="398" spans="1:35" x14ac:dyDescent="0.25">
      <c r="A398">
        <v>50336</v>
      </c>
      <c r="B398" t="s">
        <v>459</v>
      </c>
      <c r="C398" t="s">
        <v>233</v>
      </c>
      <c r="D398" s="30">
        <v>0</v>
      </c>
      <c r="E398" s="13">
        <v>0</v>
      </c>
      <c r="F398" s="13">
        <v>1985.08</v>
      </c>
      <c r="G398" s="13">
        <v>0</v>
      </c>
      <c r="H398" s="13">
        <v>0</v>
      </c>
      <c r="I398" s="31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31">
        <v>0</v>
      </c>
      <c r="P398" s="13">
        <v>7035311.3399999999</v>
      </c>
      <c r="Q398" s="16">
        <v>5232778</v>
      </c>
      <c r="R398" s="13">
        <v>1840636.67</v>
      </c>
      <c r="S398" s="16">
        <v>78057</v>
      </c>
      <c r="T398" s="20">
        <v>0</v>
      </c>
      <c r="U398" s="41">
        <f t="shared" si="75"/>
        <v>14186783.01</v>
      </c>
      <c r="V398" s="13">
        <f t="shared" si="76"/>
        <v>0</v>
      </c>
      <c r="W398" s="13">
        <f t="shared" si="77"/>
        <v>1985.08</v>
      </c>
      <c r="X398" s="10">
        <v>1.01</v>
      </c>
      <c r="Y398" s="1">
        <v>3</v>
      </c>
      <c r="Z398" s="10">
        <v>1.4999999999999999E-2</v>
      </c>
      <c r="AA398" s="36">
        <f t="shared" si="78"/>
        <v>0</v>
      </c>
      <c r="AB398" s="13">
        <f t="shared" si="79"/>
        <v>0</v>
      </c>
      <c r="AC398" s="13">
        <f t="shared" si="80"/>
        <v>992.54</v>
      </c>
      <c r="AD398" s="13">
        <f t="shared" si="81"/>
        <v>0</v>
      </c>
      <c r="AE398" s="13">
        <f t="shared" si="82"/>
        <v>0</v>
      </c>
      <c r="AF398" s="13">
        <f t="shared" si="83"/>
        <v>0</v>
      </c>
      <c r="AG398" s="93">
        <f t="shared" si="72"/>
        <v>496.27</v>
      </c>
      <c r="AH398" s="94">
        <f t="shared" si="73"/>
        <v>496.27</v>
      </c>
      <c r="AI398" s="95">
        <f t="shared" si="74"/>
        <v>992.54</v>
      </c>
    </row>
    <row r="399" spans="1:35" x14ac:dyDescent="0.25">
      <c r="A399">
        <v>46250</v>
      </c>
      <c r="B399" t="s">
        <v>460</v>
      </c>
      <c r="C399" t="s">
        <v>151</v>
      </c>
      <c r="D399" s="30">
        <v>192089.94</v>
      </c>
      <c r="E399" s="13">
        <v>0</v>
      </c>
      <c r="F399" s="13">
        <v>0</v>
      </c>
      <c r="G399" s="13">
        <v>0</v>
      </c>
      <c r="H399" s="13">
        <v>0</v>
      </c>
      <c r="I399" s="31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31">
        <v>0</v>
      </c>
      <c r="P399" s="13">
        <v>12825946.949999999</v>
      </c>
      <c r="Q399" s="16">
        <v>12903570</v>
      </c>
      <c r="R399" s="13">
        <v>0</v>
      </c>
      <c r="S399" s="16">
        <v>179046</v>
      </c>
      <c r="T399" s="20">
        <v>0</v>
      </c>
      <c r="U399" s="41">
        <f t="shared" si="75"/>
        <v>26100652.890000001</v>
      </c>
      <c r="V399" s="13">
        <f t="shared" si="76"/>
        <v>192089.94</v>
      </c>
      <c r="W399" s="13">
        <f t="shared" si="77"/>
        <v>0</v>
      </c>
      <c r="X399" s="10">
        <v>0.98199999999999998</v>
      </c>
      <c r="Y399" s="1">
        <v>3</v>
      </c>
      <c r="Z399" s="10">
        <v>1.4999999999999999E-2</v>
      </c>
      <c r="AA399" s="36">
        <f t="shared" si="78"/>
        <v>7.3595837165282493E-3</v>
      </c>
      <c r="AB399" s="13">
        <f t="shared" si="79"/>
        <v>0</v>
      </c>
      <c r="AC399" s="13">
        <f t="shared" si="80"/>
        <v>0</v>
      </c>
      <c r="AD399" s="13">
        <f t="shared" si="81"/>
        <v>0</v>
      </c>
      <c r="AE399" s="13">
        <f t="shared" si="82"/>
        <v>0</v>
      </c>
      <c r="AF399" s="13">
        <f t="shared" si="83"/>
        <v>0</v>
      </c>
      <c r="AG399" s="93">
        <f t="shared" si="72"/>
        <v>0</v>
      </c>
      <c r="AH399" s="94">
        <f t="shared" si="73"/>
        <v>0</v>
      </c>
      <c r="AI399" s="95">
        <f t="shared" si="74"/>
        <v>0</v>
      </c>
    </row>
    <row r="400" spans="1:35" x14ac:dyDescent="0.25">
      <c r="A400">
        <v>46722</v>
      </c>
      <c r="B400" t="s">
        <v>460</v>
      </c>
      <c r="C400" t="s">
        <v>43</v>
      </c>
      <c r="D400" s="30">
        <v>465537.5</v>
      </c>
      <c r="E400" s="13">
        <v>0</v>
      </c>
      <c r="F400" s="13">
        <v>4867.76</v>
      </c>
      <c r="G400" s="13">
        <v>0</v>
      </c>
      <c r="H400" s="13">
        <v>0</v>
      </c>
      <c r="I400" s="31">
        <v>0</v>
      </c>
      <c r="J400" s="13">
        <v>0</v>
      </c>
      <c r="K400" s="13">
        <v>0</v>
      </c>
      <c r="L400" s="13">
        <v>94.5</v>
      </c>
      <c r="M400" s="13">
        <v>0</v>
      </c>
      <c r="N400" s="13">
        <v>0</v>
      </c>
      <c r="O400" s="31">
        <v>0</v>
      </c>
      <c r="P400" s="13">
        <v>2467276.4</v>
      </c>
      <c r="Q400" s="16">
        <v>7939678</v>
      </c>
      <c r="R400" s="13">
        <v>0</v>
      </c>
      <c r="S400" s="16">
        <v>60022</v>
      </c>
      <c r="T400" s="20">
        <v>0</v>
      </c>
      <c r="U400" s="41">
        <f t="shared" si="75"/>
        <v>10932513.9</v>
      </c>
      <c r="V400" s="13">
        <f t="shared" si="76"/>
        <v>465537.5</v>
      </c>
      <c r="W400" s="13">
        <f t="shared" si="77"/>
        <v>4962.26</v>
      </c>
      <c r="X400" s="10">
        <v>1.6240000000000001</v>
      </c>
      <c r="Y400" s="1">
        <v>5</v>
      </c>
      <c r="Z400" s="10">
        <v>0.02</v>
      </c>
      <c r="AA400" s="36">
        <f t="shared" si="78"/>
        <v>4.2582840896273635E-2</v>
      </c>
      <c r="AB400" s="13">
        <f t="shared" si="79"/>
        <v>246887.22199999998</v>
      </c>
      <c r="AC400" s="13">
        <f t="shared" si="80"/>
        <v>2481.13</v>
      </c>
      <c r="AD400" s="13">
        <f t="shared" si="81"/>
        <v>0</v>
      </c>
      <c r="AE400" s="13">
        <f t="shared" si="82"/>
        <v>0</v>
      </c>
      <c r="AF400" s="13">
        <f t="shared" si="83"/>
        <v>0</v>
      </c>
      <c r="AG400" s="93">
        <f t="shared" si="72"/>
        <v>124684.17599999999</v>
      </c>
      <c r="AH400" s="94">
        <f t="shared" si="73"/>
        <v>124684.17599999999</v>
      </c>
      <c r="AI400" s="95">
        <f t="shared" si="74"/>
        <v>249368.35199999998</v>
      </c>
    </row>
    <row r="401" spans="1:35" x14ac:dyDescent="0.25">
      <c r="A401">
        <v>49056</v>
      </c>
      <c r="B401" t="s">
        <v>461</v>
      </c>
      <c r="C401" t="s">
        <v>189</v>
      </c>
      <c r="D401" s="30">
        <v>0</v>
      </c>
      <c r="E401" s="13">
        <v>0</v>
      </c>
      <c r="F401" s="13">
        <v>12767.06</v>
      </c>
      <c r="G401" s="13">
        <v>0</v>
      </c>
      <c r="H401" s="13">
        <v>0</v>
      </c>
      <c r="I401" s="31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31">
        <v>0</v>
      </c>
      <c r="P401" s="13">
        <v>11490809.77</v>
      </c>
      <c r="Q401" s="16">
        <v>7972329</v>
      </c>
      <c r="R401" s="13">
        <v>0</v>
      </c>
      <c r="S401" s="16">
        <v>111769</v>
      </c>
      <c r="T401" s="20">
        <v>0</v>
      </c>
      <c r="U401" s="41">
        <f t="shared" si="75"/>
        <v>19574907.77</v>
      </c>
      <c r="V401" s="13">
        <f t="shared" si="76"/>
        <v>0</v>
      </c>
      <c r="W401" s="13">
        <f t="shared" si="77"/>
        <v>12767.06</v>
      </c>
      <c r="X401" s="10">
        <v>1.153</v>
      </c>
      <c r="Y401" s="1">
        <v>4</v>
      </c>
      <c r="Z401" s="10">
        <v>1.7500000000000002E-2</v>
      </c>
      <c r="AA401" s="36">
        <f t="shared" si="78"/>
        <v>0</v>
      </c>
      <c r="AB401" s="13">
        <f t="shared" si="79"/>
        <v>0</v>
      </c>
      <c r="AC401" s="13">
        <f t="shared" si="80"/>
        <v>6383.53</v>
      </c>
      <c r="AD401" s="13">
        <f t="shared" si="81"/>
        <v>0</v>
      </c>
      <c r="AE401" s="13">
        <f t="shared" si="82"/>
        <v>0</v>
      </c>
      <c r="AF401" s="13">
        <f t="shared" si="83"/>
        <v>0</v>
      </c>
      <c r="AG401" s="93">
        <f t="shared" si="72"/>
        <v>3191.7649999999999</v>
      </c>
      <c r="AH401" s="94">
        <f t="shared" si="73"/>
        <v>3191.7649999999999</v>
      </c>
      <c r="AI401" s="95">
        <f t="shared" si="74"/>
        <v>6383.53</v>
      </c>
    </row>
    <row r="402" spans="1:35" x14ac:dyDescent="0.25">
      <c r="A402">
        <v>48728</v>
      </c>
      <c r="B402" t="s">
        <v>462</v>
      </c>
      <c r="C402" t="s">
        <v>102</v>
      </c>
      <c r="D402" s="30">
        <v>0</v>
      </c>
      <c r="E402" s="13">
        <v>0</v>
      </c>
      <c r="F402" s="13">
        <v>0</v>
      </c>
      <c r="G402" s="13">
        <v>0</v>
      </c>
      <c r="H402" s="13">
        <v>0</v>
      </c>
      <c r="I402" s="31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31">
        <v>0</v>
      </c>
      <c r="P402" s="13">
        <v>22443374.82</v>
      </c>
      <c r="Q402" s="16">
        <v>28398337</v>
      </c>
      <c r="R402" s="13">
        <v>0</v>
      </c>
      <c r="S402" s="16">
        <v>262778</v>
      </c>
      <c r="T402" s="20">
        <v>0</v>
      </c>
      <c r="U402" s="41">
        <f t="shared" si="75"/>
        <v>51104489.82</v>
      </c>
      <c r="V402" s="13">
        <f t="shared" si="76"/>
        <v>0</v>
      </c>
      <c r="W402" s="13">
        <f t="shared" si="77"/>
        <v>0</v>
      </c>
      <c r="X402" s="10">
        <v>0.80100000000000005</v>
      </c>
      <c r="Y402" s="1">
        <v>2</v>
      </c>
      <c r="Z402" s="10">
        <v>1.2500000000000001E-2</v>
      </c>
      <c r="AA402" s="36">
        <f t="shared" si="78"/>
        <v>0</v>
      </c>
      <c r="AB402" s="13">
        <f t="shared" si="79"/>
        <v>0</v>
      </c>
      <c r="AC402" s="13">
        <f t="shared" si="80"/>
        <v>0</v>
      </c>
      <c r="AD402" s="13">
        <f t="shared" si="81"/>
        <v>0</v>
      </c>
      <c r="AE402" s="13">
        <f t="shared" si="82"/>
        <v>0</v>
      </c>
      <c r="AF402" s="13">
        <f t="shared" si="83"/>
        <v>0</v>
      </c>
      <c r="AG402" s="93">
        <f t="shared" si="72"/>
        <v>0</v>
      </c>
      <c r="AH402" s="94">
        <f t="shared" si="73"/>
        <v>0</v>
      </c>
      <c r="AI402" s="95">
        <f t="shared" si="74"/>
        <v>0</v>
      </c>
    </row>
    <row r="403" spans="1:35" x14ac:dyDescent="0.25">
      <c r="A403">
        <v>48819</v>
      </c>
      <c r="B403" t="s">
        <v>463</v>
      </c>
      <c r="C403" t="s">
        <v>125</v>
      </c>
      <c r="D403" s="30">
        <v>0</v>
      </c>
      <c r="E403" s="13">
        <v>0</v>
      </c>
      <c r="F403" s="13">
        <v>0</v>
      </c>
      <c r="G403" s="13">
        <v>0</v>
      </c>
      <c r="H403" s="13">
        <v>0</v>
      </c>
      <c r="I403" s="31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31">
        <v>0</v>
      </c>
      <c r="P403" s="13">
        <v>5049401.33</v>
      </c>
      <c r="Q403" s="16">
        <v>3849581</v>
      </c>
      <c r="R403" s="13">
        <v>1387138.12</v>
      </c>
      <c r="S403" s="16">
        <v>56819</v>
      </c>
      <c r="T403" s="20">
        <v>0</v>
      </c>
      <c r="U403" s="41">
        <f t="shared" si="75"/>
        <v>10342939.449999999</v>
      </c>
      <c r="V403" s="13">
        <f t="shared" si="76"/>
        <v>0</v>
      </c>
      <c r="W403" s="13">
        <f t="shared" si="77"/>
        <v>0</v>
      </c>
      <c r="X403" s="10">
        <v>1.123</v>
      </c>
      <c r="Y403" s="1">
        <v>4</v>
      </c>
      <c r="Z403" s="10">
        <v>1.7500000000000002E-2</v>
      </c>
      <c r="AA403" s="36">
        <f t="shared" si="78"/>
        <v>0</v>
      </c>
      <c r="AB403" s="13">
        <f t="shared" si="79"/>
        <v>0</v>
      </c>
      <c r="AC403" s="13">
        <f t="shared" si="80"/>
        <v>0</v>
      </c>
      <c r="AD403" s="13">
        <f t="shared" si="81"/>
        <v>0</v>
      </c>
      <c r="AE403" s="13">
        <f t="shared" si="82"/>
        <v>0</v>
      </c>
      <c r="AF403" s="13">
        <f t="shared" si="83"/>
        <v>0</v>
      </c>
      <c r="AG403" s="93">
        <f t="shared" si="72"/>
        <v>0</v>
      </c>
      <c r="AH403" s="94">
        <f t="shared" si="73"/>
        <v>0</v>
      </c>
      <c r="AI403" s="95">
        <f t="shared" si="74"/>
        <v>0</v>
      </c>
    </row>
    <row r="404" spans="1:35" x14ac:dyDescent="0.25">
      <c r="A404">
        <v>48033</v>
      </c>
      <c r="B404" t="s">
        <v>464</v>
      </c>
      <c r="C404" t="s">
        <v>282</v>
      </c>
      <c r="D404" s="30">
        <v>0</v>
      </c>
      <c r="E404" s="13">
        <v>0</v>
      </c>
      <c r="F404" s="13">
        <v>0</v>
      </c>
      <c r="G404" s="13">
        <v>707.04</v>
      </c>
      <c r="H404" s="13">
        <v>0</v>
      </c>
      <c r="I404" s="31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31">
        <v>0</v>
      </c>
      <c r="P404" s="13">
        <v>4209895.6100000003</v>
      </c>
      <c r="Q404" s="16">
        <v>7844287</v>
      </c>
      <c r="R404" s="13">
        <v>76037.53</v>
      </c>
      <c r="S404" s="16">
        <v>63435</v>
      </c>
      <c r="T404" s="20">
        <v>0</v>
      </c>
      <c r="U404" s="41">
        <f t="shared" si="75"/>
        <v>12193655.139999999</v>
      </c>
      <c r="V404" s="13">
        <f t="shared" si="76"/>
        <v>0</v>
      </c>
      <c r="W404" s="13">
        <f t="shared" si="77"/>
        <v>707.04</v>
      </c>
      <c r="X404" s="10">
        <v>1.4159999999999999</v>
      </c>
      <c r="Y404" s="1">
        <v>5</v>
      </c>
      <c r="Z404" s="10">
        <v>0.02</v>
      </c>
      <c r="AA404" s="36">
        <f t="shared" si="78"/>
        <v>0</v>
      </c>
      <c r="AB404" s="13">
        <f t="shared" si="79"/>
        <v>0</v>
      </c>
      <c r="AC404" s="13">
        <f t="shared" si="80"/>
        <v>353.52</v>
      </c>
      <c r="AD404" s="13">
        <f t="shared" si="81"/>
        <v>0</v>
      </c>
      <c r="AE404" s="13">
        <f t="shared" si="82"/>
        <v>0</v>
      </c>
      <c r="AF404" s="13">
        <f t="shared" si="83"/>
        <v>0</v>
      </c>
      <c r="AG404" s="93">
        <f t="shared" si="72"/>
        <v>176.76</v>
      </c>
      <c r="AH404" s="94">
        <f t="shared" si="73"/>
        <v>176.76</v>
      </c>
      <c r="AI404" s="95">
        <f t="shared" si="74"/>
        <v>353.52</v>
      </c>
    </row>
    <row r="405" spans="1:35" x14ac:dyDescent="0.25">
      <c r="A405">
        <v>48736</v>
      </c>
      <c r="B405" t="s">
        <v>464</v>
      </c>
      <c r="C405" t="s">
        <v>102</v>
      </c>
      <c r="D405" s="30">
        <v>2100380.2799999998</v>
      </c>
      <c r="E405" s="13">
        <v>0</v>
      </c>
      <c r="F405" s="13">
        <v>0</v>
      </c>
      <c r="G405" s="13">
        <v>0</v>
      </c>
      <c r="H405" s="13">
        <v>56592.72</v>
      </c>
      <c r="I405" s="31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31">
        <v>0</v>
      </c>
      <c r="P405" s="13">
        <v>9303303.1600000001</v>
      </c>
      <c r="Q405" s="16">
        <v>7527566</v>
      </c>
      <c r="R405" s="13">
        <v>0</v>
      </c>
      <c r="S405" s="16">
        <v>85145</v>
      </c>
      <c r="T405" s="20">
        <v>0</v>
      </c>
      <c r="U405" s="41">
        <f t="shared" si="75"/>
        <v>19016394.439999998</v>
      </c>
      <c r="V405" s="13">
        <f t="shared" si="76"/>
        <v>2100380.2799999998</v>
      </c>
      <c r="W405" s="13">
        <f t="shared" si="77"/>
        <v>0</v>
      </c>
      <c r="X405" s="10">
        <v>0.42599999999999999</v>
      </c>
      <c r="Y405" s="1">
        <v>1</v>
      </c>
      <c r="Z405" s="10">
        <v>0.01</v>
      </c>
      <c r="AA405" s="36">
        <f t="shared" si="78"/>
        <v>0.11045102617255136</v>
      </c>
      <c r="AB405" s="13">
        <f t="shared" si="79"/>
        <v>1910216.3355999999</v>
      </c>
      <c r="AC405" s="13">
        <f t="shared" si="80"/>
        <v>0</v>
      </c>
      <c r="AD405" s="13">
        <f t="shared" si="81"/>
        <v>0</v>
      </c>
      <c r="AE405" s="13">
        <f t="shared" si="82"/>
        <v>56592.72</v>
      </c>
      <c r="AF405" s="13">
        <f t="shared" si="83"/>
        <v>0</v>
      </c>
      <c r="AG405" s="93">
        <f t="shared" si="72"/>
        <v>983404.52779999992</v>
      </c>
      <c r="AH405" s="94">
        <f t="shared" si="73"/>
        <v>983404.52779999992</v>
      </c>
      <c r="AI405" s="95">
        <f t="shared" si="74"/>
        <v>1966809.0555999998</v>
      </c>
    </row>
    <row r="406" spans="1:35" x14ac:dyDescent="0.25">
      <c r="A406">
        <v>47365</v>
      </c>
      <c r="B406" t="s">
        <v>465</v>
      </c>
      <c r="C406" t="s">
        <v>147</v>
      </c>
      <c r="D406" s="30">
        <v>654021.64</v>
      </c>
      <c r="E406" s="13">
        <v>0</v>
      </c>
      <c r="F406" s="13">
        <v>78671.72</v>
      </c>
      <c r="G406" s="13">
        <v>0</v>
      </c>
      <c r="H406" s="13">
        <v>0</v>
      </c>
      <c r="I406" s="31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31">
        <v>0</v>
      </c>
      <c r="P406" s="13">
        <v>28544198.629999999</v>
      </c>
      <c r="Q406" s="16">
        <v>51299403</v>
      </c>
      <c r="R406" s="13">
        <v>0</v>
      </c>
      <c r="S406" s="16">
        <v>460647</v>
      </c>
      <c r="T406" s="20">
        <v>0</v>
      </c>
      <c r="U406" s="41">
        <f t="shared" si="75"/>
        <v>80958270.269999996</v>
      </c>
      <c r="V406" s="13">
        <f t="shared" si="76"/>
        <v>654021.64</v>
      </c>
      <c r="W406" s="13">
        <f t="shared" si="77"/>
        <v>78671.72</v>
      </c>
      <c r="X406" s="10">
        <v>1.073</v>
      </c>
      <c r="Y406" s="1">
        <v>4</v>
      </c>
      <c r="Z406" s="10">
        <v>1.7500000000000002E-2</v>
      </c>
      <c r="AA406" s="36">
        <f t="shared" si="78"/>
        <v>8.0785031327720337E-3</v>
      </c>
      <c r="AB406" s="13">
        <f t="shared" si="79"/>
        <v>0</v>
      </c>
      <c r="AC406" s="13">
        <f t="shared" si="80"/>
        <v>39335.86</v>
      </c>
      <c r="AD406" s="13">
        <f t="shared" si="81"/>
        <v>0</v>
      </c>
      <c r="AE406" s="13">
        <f t="shared" si="82"/>
        <v>0</v>
      </c>
      <c r="AF406" s="13">
        <f t="shared" si="83"/>
        <v>0</v>
      </c>
      <c r="AG406" s="93">
        <f t="shared" si="72"/>
        <v>19667.93</v>
      </c>
      <c r="AH406" s="94">
        <f t="shared" si="73"/>
        <v>19667.93</v>
      </c>
      <c r="AI406" s="95">
        <f t="shared" si="74"/>
        <v>39335.86</v>
      </c>
    </row>
    <row r="407" spans="1:35" x14ac:dyDescent="0.25">
      <c r="A407">
        <v>49635</v>
      </c>
      <c r="B407" t="s">
        <v>465</v>
      </c>
      <c r="C407" t="s">
        <v>85</v>
      </c>
      <c r="D407" s="30">
        <v>0</v>
      </c>
      <c r="E407" s="13">
        <v>0</v>
      </c>
      <c r="F407" s="13">
        <v>0</v>
      </c>
      <c r="G407" s="13">
        <v>0</v>
      </c>
      <c r="H407" s="13">
        <v>0</v>
      </c>
      <c r="I407" s="31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31">
        <v>0</v>
      </c>
      <c r="P407" s="13">
        <v>14530585.25</v>
      </c>
      <c r="Q407" s="16">
        <v>2215725</v>
      </c>
      <c r="R407" s="13">
        <v>0</v>
      </c>
      <c r="S407" s="16">
        <v>82429</v>
      </c>
      <c r="T407" s="20">
        <v>0</v>
      </c>
      <c r="U407" s="41">
        <f t="shared" si="75"/>
        <v>16828739.25</v>
      </c>
      <c r="V407" s="13">
        <f t="shared" si="76"/>
        <v>0</v>
      </c>
      <c r="W407" s="13">
        <f t="shared" si="77"/>
        <v>0</v>
      </c>
      <c r="X407" s="10">
        <v>0.40100000000000002</v>
      </c>
      <c r="Y407" s="1">
        <v>1</v>
      </c>
      <c r="Z407" s="10">
        <v>0.01</v>
      </c>
      <c r="AA407" s="36">
        <f t="shared" si="78"/>
        <v>0</v>
      </c>
      <c r="AB407" s="13">
        <f t="shared" si="79"/>
        <v>0</v>
      </c>
      <c r="AC407" s="13">
        <f t="shared" si="80"/>
        <v>0</v>
      </c>
      <c r="AD407" s="13">
        <f t="shared" si="81"/>
        <v>0</v>
      </c>
      <c r="AE407" s="13">
        <f t="shared" si="82"/>
        <v>0</v>
      </c>
      <c r="AF407" s="13">
        <f t="shared" si="83"/>
        <v>0</v>
      </c>
      <c r="AG407" s="93">
        <f t="shared" si="72"/>
        <v>0</v>
      </c>
      <c r="AH407" s="94">
        <f t="shared" si="73"/>
        <v>0</v>
      </c>
      <c r="AI407" s="95">
        <f t="shared" si="74"/>
        <v>0</v>
      </c>
    </row>
    <row r="408" spans="1:35" x14ac:dyDescent="0.25">
      <c r="A408">
        <v>49908</v>
      </c>
      <c r="B408" t="s">
        <v>465</v>
      </c>
      <c r="C408" t="s">
        <v>12</v>
      </c>
      <c r="D408" s="30">
        <v>0</v>
      </c>
      <c r="E408" s="13">
        <v>23524.880000000001</v>
      </c>
      <c r="F408" s="13">
        <v>18581.48</v>
      </c>
      <c r="G408" s="13">
        <v>0</v>
      </c>
      <c r="H408" s="13">
        <v>24645.11</v>
      </c>
      <c r="I408" s="31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31">
        <v>0</v>
      </c>
      <c r="P408" s="13">
        <v>8525604.1300000008</v>
      </c>
      <c r="Q408" s="16">
        <v>7302368</v>
      </c>
      <c r="R408" s="13">
        <v>2942982.05</v>
      </c>
      <c r="S408" s="16">
        <v>99448</v>
      </c>
      <c r="T408" s="20">
        <v>0</v>
      </c>
      <c r="U408" s="41">
        <f t="shared" si="75"/>
        <v>18893927.060000002</v>
      </c>
      <c r="V408" s="13">
        <f t="shared" si="76"/>
        <v>0</v>
      </c>
      <c r="W408" s="13">
        <f t="shared" si="77"/>
        <v>18581.48</v>
      </c>
      <c r="X408" s="10">
        <v>0.85699999999999998</v>
      </c>
      <c r="Y408" s="1">
        <v>2</v>
      </c>
      <c r="Z408" s="10">
        <v>1.2500000000000001E-2</v>
      </c>
      <c r="AA408" s="36">
        <f t="shared" si="78"/>
        <v>0</v>
      </c>
      <c r="AB408" s="13">
        <f t="shared" si="79"/>
        <v>0</v>
      </c>
      <c r="AC408" s="13">
        <f t="shared" si="80"/>
        <v>9290.74</v>
      </c>
      <c r="AD408" s="13">
        <f t="shared" si="81"/>
        <v>23524.880000000001</v>
      </c>
      <c r="AE408" s="13">
        <f t="shared" si="82"/>
        <v>24645.11</v>
      </c>
      <c r="AF408" s="13">
        <f t="shared" si="83"/>
        <v>0</v>
      </c>
      <c r="AG408" s="93">
        <f t="shared" si="72"/>
        <v>28730.365000000002</v>
      </c>
      <c r="AH408" s="94">
        <f t="shared" si="73"/>
        <v>28730.365000000002</v>
      </c>
      <c r="AI408" s="95">
        <f t="shared" si="74"/>
        <v>57460.73</v>
      </c>
    </row>
    <row r="409" spans="1:35" x14ac:dyDescent="0.25">
      <c r="A409">
        <v>46268</v>
      </c>
      <c r="B409" t="s">
        <v>466</v>
      </c>
      <c r="C409" t="s">
        <v>151</v>
      </c>
      <c r="D409" s="30">
        <v>0</v>
      </c>
      <c r="E409" s="13">
        <v>26618.27</v>
      </c>
      <c r="F409" s="13">
        <v>7192.58</v>
      </c>
      <c r="G409" s="13">
        <v>0</v>
      </c>
      <c r="H409" s="13">
        <v>0.02</v>
      </c>
      <c r="I409" s="31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31">
        <v>0</v>
      </c>
      <c r="P409" s="13">
        <v>6780663.7800000003</v>
      </c>
      <c r="Q409" s="16">
        <v>6346893</v>
      </c>
      <c r="R409" s="13">
        <v>1956151.19</v>
      </c>
      <c r="S409" s="16">
        <v>89642</v>
      </c>
      <c r="T409" s="20">
        <v>0</v>
      </c>
      <c r="U409" s="41">
        <f t="shared" si="75"/>
        <v>15199968.24</v>
      </c>
      <c r="V409" s="13">
        <f t="shared" si="76"/>
        <v>0</v>
      </c>
      <c r="W409" s="13">
        <f t="shared" si="77"/>
        <v>7192.58</v>
      </c>
      <c r="X409" s="10">
        <v>0.96499999999999997</v>
      </c>
      <c r="Y409" s="1">
        <v>3</v>
      </c>
      <c r="Z409" s="10">
        <v>1.4999999999999999E-2</v>
      </c>
      <c r="AA409" s="36">
        <f t="shared" si="78"/>
        <v>0</v>
      </c>
      <c r="AB409" s="13">
        <f t="shared" si="79"/>
        <v>0</v>
      </c>
      <c r="AC409" s="13">
        <f t="shared" si="80"/>
        <v>3596.29</v>
      </c>
      <c r="AD409" s="13">
        <f t="shared" si="81"/>
        <v>26618.27</v>
      </c>
      <c r="AE409" s="13">
        <f t="shared" si="82"/>
        <v>0.02</v>
      </c>
      <c r="AF409" s="13">
        <f t="shared" si="83"/>
        <v>0</v>
      </c>
      <c r="AG409" s="93">
        <f t="shared" si="72"/>
        <v>15107.29</v>
      </c>
      <c r="AH409" s="94">
        <f t="shared" si="73"/>
        <v>15107.29</v>
      </c>
      <c r="AI409" s="95">
        <f t="shared" si="74"/>
        <v>30214.58</v>
      </c>
    </row>
    <row r="410" spans="1:35" x14ac:dyDescent="0.25">
      <c r="A410">
        <v>50575</v>
      </c>
      <c r="B410" t="s">
        <v>466</v>
      </c>
      <c r="C410" t="s">
        <v>145</v>
      </c>
      <c r="D410" s="30">
        <v>0</v>
      </c>
      <c r="E410" s="13">
        <v>0</v>
      </c>
      <c r="F410" s="13">
        <v>11000.21</v>
      </c>
      <c r="G410" s="13">
        <v>1964.33</v>
      </c>
      <c r="H410" s="13">
        <v>11956.95</v>
      </c>
      <c r="I410" s="31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31">
        <v>0</v>
      </c>
      <c r="P410" s="13">
        <v>6673027.6299999999</v>
      </c>
      <c r="Q410" s="16">
        <v>3294926</v>
      </c>
      <c r="R410" s="13">
        <v>2002301.77</v>
      </c>
      <c r="S410" s="16">
        <v>72972</v>
      </c>
      <c r="T410" s="20">
        <v>0</v>
      </c>
      <c r="U410" s="41">
        <f t="shared" si="75"/>
        <v>12043227.399999999</v>
      </c>
      <c r="V410" s="13">
        <f t="shared" si="76"/>
        <v>0</v>
      </c>
      <c r="W410" s="13">
        <f t="shared" si="77"/>
        <v>12964.539999999999</v>
      </c>
      <c r="X410" s="10">
        <v>0.91500000000000004</v>
      </c>
      <c r="Y410" s="1">
        <v>3</v>
      </c>
      <c r="Z410" s="10">
        <v>1.4999999999999999E-2</v>
      </c>
      <c r="AA410" s="36">
        <f t="shared" si="78"/>
        <v>0</v>
      </c>
      <c r="AB410" s="13">
        <f t="shared" si="79"/>
        <v>0</v>
      </c>
      <c r="AC410" s="13">
        <f t="shared" si="80"/>
        <v>6482.2699999999995</v>
      </c>
      <c r="AD410" s="13">
        <f t="shared" si="81"/>
        <v>0</v>
      </c>
      <c r="AE410" s="13">
        <f t="shared" si="82"/>
        <v>11956.95</v>
      </c>
      <c r="AF410" s="13">
        <f t="shared" si="83"/>
        <v>0</v>
      </c>
      <c r="AG410" s="93">
        <f t="shared" si="72"/>
        <v>9219.61</v>
      </c>
      <c r="AH410" s="94">
        <f t="shared" si="73"/>
        <v>9219.61</v>
      </c>
      <c r="AI410" s="95">
        <f t="shared" si="74"/>
        <v>18439.22</v>
      </c>
    </row>
    <row r="411" spans="1:35" x14ac:dyDescent="0.25">
      <c r="A411">
        <v>50716</v>
      </c>
      <c r="B411" t="s">
        <v>467</v>
      </c>
      <c r="C411" t="s">
        <v>92</v>
      </c>
      <c r="D411" s="30">
        <v>425370.28</v>
      </c>
      <c r="E411" s="13">
        <v>0</v>
      </c>
      <c r="F411" s="13">
        <v>9100.6</v>
      </c>
      <c r="G411" s="13">
        <v>0</v>
      </c>
      <c r="H411" s="13">
        <v>0</v>
      </c>
      <c r="I411" s="31">
        <v>0</v>
      </c>
      <c r="J411" s="13">
        <v>0</v>
      </c>
      <c r="K411" s="13">
        <v>0</v>
      </c>
      <c r="L411" s="13">
        <v>1111.3399999999999</v>
      </c>
      <c r="M411" s="13">
        <v>0</v>
      </c>
      <c r="N411" s="13">
        <v>0</v>
      </c>
      <c r="O411" s="31">
        <v>0</v>
      </c>
      <c r="P411" s="13">
        <v>2872461.51</v>
      </c>
      <c r="Q411" s="16">
        <v>5860173</v>
      </c>
      <c r="R411" s="13">
        <v>5100.51</v>
      </c>
      <c r="S411" s="16">
        <v>50407</v>
      </c>
      <c r="T411" s="20">
        <v>0</v>
      </c>
      <c r="U411" s="41">
        <f t="shared" si="75"/>
        <v>9213512.2999999989</v>
      </c>
      <c r="V411" s="13">
        <f t="shared" si="76"/>
        <v>425370.28</v>
      </c>
      <c r="W411" s="13">
        <f t="shared" si="77"/>
        <v>10211.94</v>
      </c>
      <c r="X411" s="10">
        <v>0.96499999999999997</v>
      </c>
      <c r="Y411" s="1">
        <v>3</v>
      </c>
      <c r="Z411" s="10">
        <v>1.4999999999999999E-2</v>
      </c>
      <c r="AA411" s="36">
        <f t="shared" si="78"/>
        <v>4.6168091619088636E-2</v>
      </c>
      <c r="AB411" s="13">
        <f t="shared" si="79"/>
        <v>287167.59550000005</v>
      </c>
      <c r="AC411" s="13">
        <f t="shared" si="80"/>
        <v>5105.97</v>
      </c>
      <c r="AD411" s="13">
        <f t="shared" si="81"/>
        <v>0</v>
      </c>
      <c r="AE411" s="13">
        <f t="shared" si="82"/>
        <v>0</v>
      </c>
      <c r="AF411" s="13">
        <f t="shared" si="83"/>
        <v>0</v>
      </c>
      <c r="AG411" s="93">
        <f t="shared" si="72"/>
        <v>146136.78275000001</v>
      </c>
      <c r="AH411" s="94">
        <f t="shared" si="73"/>
        <v>146136.78275000001</v>
      </c>
      <c r="AI411" s="95">
        <f t="shared" si="74"/>
        <v>292273.56550000003</v>
      </c>
    </row>
    <row r="412" spans="1:35" x14ac:dyDescent="0.25">
      <c r="A412">
        <v>44552</v>
      </c>
      <c r="B412" t="s">
        <v>468</v>
      </c>
      <c r="C412" t="s">
        <v>6</v>
      </c>
      <c r="D412" s="30">
        <v>453306.92</v>
      </c>
      <c r="E412" s="13">
        <v>0</v>
      </c>
      <c r="F412" s="13">
        <v>29944.5</v>
      </c>
      <c r="G412" s="13">
        <v>0</v>
      </c>
      <c r="H412" s="13">
        <v>0</v>
      </c>
      <c r="I412" s="31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31">
        <v>0</v>
      </c>
      <c r="P412" s="13">
        <v>7718276.2699999996</v>
      </c>
      <c r="Q412" s="16">
        <v>9310655</v>
      </c>
      <c r="R412" s="13">
        <v>0</v>
      </c>
      <c r="S412" s="16">
        <v>123909</v>
      </c>
      <c r="T412" s="20">
        <v>0</v>
      </c>
      <c r="U412" s="41">
        <f t="shared" si="75"/>
        <v>17606147.189999998</v>
      </c>
      <c r="V412" s="13">
        <f t="shared" si="76"/>
        <v>453306.92</v>
      </c>
      <c r="W412" s="13">
        <f t="shared" si="77"/>
        <v>29944.5</v>
      </c>
      <c r="X412" s="10">
        <v>0.96499999999999997</v>
      </c>
      <c r="Y412" s="1">
        <v>3</v>
      </c>
      <c r="Z412" s="10">
        <v>1.4999999999999999E-2</v>
      </c>
      <c r="AA412" s="36">
        <f t="shared" si="78"/>
        <v>2.5747082260988416E-2</v>
      </c>
      <c r="AB412" s="13">
        <f t="shared" si="79"/>
        <v>189214.71215000004</v>
      </c>
      <c r="AC412" s="13">
        <f t="shared" si="80"/>
        <v>14972.25</v>
      </c>
      <c r="AD412" s="13">
        <f t="shared" si="81"/>
        <v>0</v>
      </c>
      <c r="AE412" s="13">
        <f t="shared" si="82"/>
        <v>0</v>
      </c>
      <c r="AF412" s="13">
        <f t="shared" si="83"/>
        <v>0</v>
      </c>
      <c r="AG412" s="93">
        <f t="shared" si="72"/>
        <v>102093.48107500002</v>
      </c>
      <c r="AH412" s="94">
        <f t="shared" si="73"/>
        <v>102093.48107500002</v>
      </c>
      <c r="AI412" s="95">
        <f t="shared" si="74"/>
        <v>204186.96215000004</v>
      </c>
    </row>
    <row r="413" spans="1:35" x14ac:dyDescent="0.25">
      <c r="A413">
        <v>44560</v>
      </c>
      <c r="B413" t="s">
        <v>469</v>
      </c>
      <c r="C413" t="s">
        <v>62</v>
      </c>
      <c r="D413" s="30">
        <v>14799.84</v>
      </c>
      <c r="E413" s="13">
        <v>0</v>
      </c>
      <c r="F413" s="13">
        <v>48174.720000000001</v>
      </c>
      <c r="G413" s="13">
        <v>0</v>
      </c>
      <c r="H413" s="13">
        <v>0</v>
      </c>
      <c r="I413" s="31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31">
        <v>0</v>
      </c>
      <c r="P413" s="13">
        <v>13167890.300000001</v>
      </c>
      <c r="Q413" s="16">
        <v>8502499</v>
      </c>
      <c r="R413" s="13">
        <v>1928126.37</v>
      </c>
      <c r="S413" s="16">
        <v>147059</v>
      </c>
      <c r="T413" s="20">
        <v>0</v>
      </c>
      <c r="U413" s="41">
        <f t="shared" si="75"/>
        <v>23760374.510000002</v>
      </c>
      <c r="V413" s="13">
        <f t="shared" si="76"/>
        <v>14799.84</v>
      </c>
      <c r="W413" s="13">
        <f t="shared" si="77"/>
        <v>48174.720000000001</v>
      </c>
      <c r="X413" s="10">
        <v>0.69199999999999995</v>
      </c>
      <c r="Y413" s="1">
        <v>1</v>
      </c>
      <c r="Z413" s="10">
        <v>0.01</v>
      </c>
      <c r="AA413" s="36">
        <f t="shared" si="78"/>
        <v>6.2287907094104125E-4</v>
      </c>
      <c r="AB413" s="13">
        <f t="shared" si="79"/>
        <v>0</v>
      </c>
      <c r="AC413" s="13">
        <f t="shared" si="80"/>
        <v>24087.360000000001</v>
      </c>
      <c r="AD413" s="13">
        <f t="shared" si="81"/>
        <v>0</v>
      </c>
      <c r="AE413" s="13">
        <f t="shared" si="82"/>
        <v>0</v>
      </c>
      <c r="AF413" s="13">
        <f t="shared" si="83"/>
        <v>0</v>
      </c>
      <c r="AG413" s="93">
        <f t="shared" si="72"/>
        <v>12043.68</v>
      </c>
      <c r="AH413" s="94">
        <f t="shared" si="73"/>
        <v>12043.68</v>
      </c>
      <c r="AI413" s="95">
        <f t="shared" si="74"/>
        <v>24087.360000000001</v>
      </c>
    </row>
    <row r="414" spans="1:35" x14ac:dyDescent="0.25">
      <c r="A414">
        <v>50567</v>
      </c>
      <c r="B414" t="s">
        <v>470</v>
      </c>
      <c r="C414" t="s">
        <v>145</v>
      </c>
      <c r="D414" s="30">
        <v>0</v>
      </c>
      <c r="E414" s="13">
        <v>0</v>
      </c>
      <c r="F414" s="13">
        <v>7484.92</v>
      </c>
      <c r="G414" s="13">
        <v>0</v>
      </c>
      <c r="H414" s="13">
        <v>0</v>
      </c>
      <c r="I414" s="31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31">
        <v>0</v>
      </c>
      <c r="P414" s="13">
        <v>6153003.0199999996</v>
      </c>
      <c r="Q414" s="16">
        <v>3935725</v>
      </c>
      <c r="R414" s="13">
        <v>624560.34</v>
      </c>
      <c r="S414" s="16">
        <v>71212</v>
      </c>
      <c r="T414" s="20">
        <v>0</v>
      </c>
      <c r="U414" s="41">
        <f t="shared" si="75"/>
        <v>10784500.359999999</v>
      </c>
      <c r="V414" s="13">
        <f t="shared" si="76"/>
        <v>0</v>
      </c>
      <c r="W414" s="13">
        <f t="shared" si="77"/>
        <v>7484.92</v>
      </c>
      <c r="X414" s="10">
        <v>0.94099999999999995</v>
      </c>
      <c r="Y414" s="1">
        <v>3</v>
      </c>
      <c r="Z414" s="10">
        <v>1.4999999999999999E-2</v>
      </c>
      <c r="AA414" s="36">
        <f t="shared" si="78"/>
        <v>0</v>
      </c>
      <c r="AB414" s="13">
        <f t="shared" si="79"/>
        <v>0</v>
      </c>
      <c r="AC414" s="13">
        <f t="shared" si="80"/>
        <v>3742.46</v>
      </c>
      <c r="AD414" s="13">
        <f t="shared" si="81"/>
        <v>0</v>
      </c>
      <c r="AE414" s="13">
        <f t="shared" si="82"/>
        <v>0</v>
      </c>
      <c r="AF414" s="13">
        <f t="shared" si="83"/>
        <v>0</v>
      </c>
      <c r="AG414" s="93">
        <f t="shared" si="72"/>
        <v>1871.23</v>
      </c>
      <c r="AH414" s="94">
        <f t="shared" si="73"/>
        <v>1871.23</v>
      </c>
      <c r="AI414" s="95">
        <f t="shared" si="74"/>
        <v>3742.46</v>
      </c>
    </row>
    <row r="415" spans="1:35" x14ac:dyDescent="0.25">
      <c r="A415">
        <v>44578</v>
      </c>
      <c r="B415" t="s">
        <v>471</v>
      </c>
      <c r="C415" t="s">
        <v>147</v>
      </c>
      <c r="D415" s="30">
        <v>1271029.6200000001</v>
      </c>
      <c r="E415" s="13">
        <v>502415.06</v>
      </c>
      <c r="F415" s="13">
        <v>0</v>
      </c>
      <c r="G415" s="13">
        <v>0</v>
      </c>
      <c r="H415" s="13">
        <v>0.02</v>
      </c>
      <c r="I415" s="31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31">
        <v>0</v>
      </c>
      <c r="P415" s="13">
        <v>7345836.4100000001</v>
      </c>
      <c r="Q415" s="16">
        <v>16794901</v>
      </c>
      <c r="R415" s="13">
        <v>0</v>
      </c>
      <c r="S415" s="16">
        <v>101436</v>
      </c>
      <c r="T415" s="20">
        <v>0</v>
      </c>
      <c r="U415" s="41">
        <f t="shared" si="75"/>
        <v>26015618.09</v>
      </c>
      <c r="V415" s="13">
        <f t="shared" si="76"/>
        <v>1271029.6200000001</v>
      </c>
      <c r="W415" s="13">
        <f t="shared" si="77"/>
        <v>0</v>
      </c>
      <c r="X415" s="10">
        <v>1.198</v>
      </c>
      <c r="Y415" s="1">
        <v>4</v>
      </c>
      <c r="Z415" s="10">
        <v>1.7500000000000002E-2</v>
      </c>
      <c r="AA415" s="36">
        <f t="shared" si="78"/>
        <v>4.8856406778532938E-2</v>
      </c>
      <c r="AB415" s="13">
        <f t="shared" si="79"/>
        <v>815756.30342500005</v>
      </c>
      <c r="AC415" s="13">
        <f t="shared" si="80"/>
        <v>0</v>
      </c>
      <c r="AD415" s="13">
        <f t="shared" si="81"/>
        <v>502415.06</v>
      </c>
      <c r="AE415" s="13">
        <f t="shared" si="82"/>
        <v>0.02</v>
      </c>
      <c r="AF415" s="13">
        <f t="shared" si="83"/>
        <v>0</v>
      </c>
      <c r="AG415" s="93">
        <f t="shared" si="72"/>
        <v>659085.69171250006</v>
      </c>
      <c r="AH415" s="94">
        <f t="shared" si="73"/>
        <v>659085.69171250006</v>
      </c>
      <c r="AI415" s="95">
        <f t="shared" si="74"/>
        <v>1318171.3834250001</v>
      </c>
    </row>
    <row r="416" spans="1:35" x14ac:dyDescent="0.25">
      <c r="A416">
        <v>47761</v>
      </c>
      <c r="B416" t="s">
        <v>472</v>
      </c>
      <c r="C416" t="s">
        <v>317</v>
      </c>
      <c r="D416" s="30">
        <v>0</v>
      </c>
      <c r="E416" s="13">
        <v>0</v>
      </c>
      <c r="F416" s="13">
        <v>-0.01</v>
      </c>
      <c r="G416" s="13">
        <v>1815.03</v>
      </c>
      <c r="H416" s="13">
        <v>0</v>
      </c>
      <c r="I416" s="31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31">
        <v>0</v>
      </c>
      <c r="P416" s="13">
        <v>8741422.3800000008</v>
      </c>
      <c r="Q416" s="16">
        <v>2398057</v>
      </c>
      <c r="R416" s="13">
        <v>0</v>
      </c>
      <c r="S416" s="16">
        <v>65274</v>
      </c>
      <c r="T416" s="20">
        <v>0</v>
      </c>
      <c r="U416" s="41">
        <f t="shared" si="75"/>
        <v>11204753.380000001</v>
      </c>
      <c r="V416" s="13">
        <f t="shared" si="76"/>
        <v>0</v>
      </c>
      <c r="W416" s="13">
        <f t="shared" si="77"/>
        <v>1815.02</v>
      </c>
      <c r="X416" s="10">
        <v>0.60399999999999998</v>
      </c>
      <c r="Y416" s="1">
        <v>1</v>
      </c>
      <c r="Z416" s="10">
        <v>0.01</v>
      </c>
      <c r="AA416" s="36">
        <f t="shared" si="78"/>
        <v>0</v>
      </c>
      <c r="AB416" s="13">
        <f t="shared" si="79"/>
        <v>0</v>
      </c>
      <c r="AC416" s="13">
        <f t="shared" si="80"/>
        <v>907.51</v>
      </c>
      <c r="AD416" s="13">
        <f t="shared" si="81"/>
        <v>0</v>
      </c>
      <c r="AE416" s="13">
        <f t="shared" si="82"/>
        <v>0</v>
      </c>
      <c r="AF416" s="13">
        <f t="shared" si="83"/>
        <v>0</v>
      </c>
      <c r="AG416" s="93">
        <f t="shared" si="72"/>
        <v>453.755</v>
      </c>
      <c r="AH416" s="94">
        <f t="shared" si="73"/>
        <v>453.755</v>
      </c>
      <c r="AI416" s="95">
        <f t="shared" si="74"/>
        <v>907.51</v>
      </c>
    </row>
    <row r="417" spans="1:35" x14ac:dyDescent="0.25">
      <c r="A417">
        <v>47373</v>
      </c>
      <c r="B417" t="s">
        <v>473</v>
      </c>
      <c r="C417" t="s">
        <v>147</v>
      </c>
      <c r="D417" s="30">
        <v>0</v>
      </c>
      <c r="E417" s="13">
        <v>0</v>
      </c>
      <c r="F417" s="13">
        <v>60040.74</v>
      </c>
      <c r="G417" s="13">
        <v>0</v>
      </c>
      <c r="H417" s="13">
        <v>0</v>
      </c>
      <c r="I417" s="31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31">
        <v>0</v>
      </c>
      <c r="P417" s="13">
        <v>25029329.809999999</v>
      </c>
      <c r="Q417" s="16">
        <v>30720905</v>
      </c>
      <c r="R417" s="13">
        <v>0</v>
      </c>
      <c r="S417" s="16">
        <v>400660</v>
      </c>
      <c r="T417" s="20">
        <v>0</v>
      </c>
      <c r="U417" s="41">
        <f t="shared" si="75"/>
        <v>56150894.810000002</v>
      </c>
      <c r="V417" s="13">
        <f t="shared" si="76"/>
        <v>0</v>
      </c>
      <c r="W417" s="13">
        <f t="shared" si="77"/>
        <v>60040.74</v>
      </c>
      <c r="X417" s="10">
        <v>0.97199999999999998</v>
      </c>
      <c r="Y417" s="1">
        <v>3</v>
      </c>
      <c r="Z417" s="10">
        <v>1.4999999999999999E-2</v>
      </c>
      <c r="AA417" s="36">
        <f t="shared" si="78"/>
        <v>0</v>
      </c>
      <c r="AB417" s="13">
        <f t="shared" si="79"/>
        <v>0</v>
      </c>
      <c r="AC417" s="13">
        <f t="shared" si="80"/>
        <v>30020.37</v>
      </c>
      <c r="AD417" s="13">
        <f t="shared" si="81"/>
        <v>0</v>
      </c>
      <c r="AE417" s="13">
        <f t="shared" si="82"/>
        <v>0</v>
      </c>
      <c r="AF417" s="13">
        <f t="shared" si="83"/>
        <v>0</v>
      </c>
      <c r="AG417" s="93">
        <f t="shared" si="72"/>
        <v>15010.184999999999</v>
      </c>
      <c r="AH417" s="94">
        <f t="shared" si="73"/>
        <v>15010.184999999999</v>
      </c>
      <c r="AI417" s="95">
        <f t="shared" si="74"/>
        <v>30020.37</v>
      </c>
    </row>
    <row r="418" spans="1:35" x14ac:dyDescent="0.25">
      <c r="A418">
        <v>44586</v>
      </c>
      <c r="B418" t="s">
        <v>474</v>
      </c>
      <c r="C418" t="s">
        <v>102</v>
      </c>
      <c r="D418" s="30">
        <v>0</v>
      </c>
      <c r="E418" s="13">
        <v>0</v>
      </c>
      <c r="F418" s="13">
        <v>2672.66</v>
      </c>
      <c r="G418" s="13">
        <v>0</v>
      </c>
      <c r="H418" s="13">
        <v>0</v>
      </c>
      <c r="I418" s="31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31">
        <v>0</v>
      </c>
      <c r="P418" s="13">
        <v>5972126.7599999998</v>
      </c>
      <c r="Q418" s="16">
        <v>19202668</v>
      </c>
      <c r="R418" s="13">
        <v>0</v>
      </c>
      <c r="S418" s="16">
        <v>105609</v>
      </c>
      <c r="T418" s="20">
        <v>0</v>
      </c>
      <c r="U418" s="41">
        <f t="shared" si="75"/>
        <v>25280403.759999998</v>
      </c>
      <c r="V418" s="13">
        <f t="shared" si="76"/>
        <v>0</v>
      </c>
      <c r="W418" s="13">
        <f t="shared" si="77"/>
        <v>2672.66</v>
      </c>
      <c r="X418" s="10">
        <v>1.153</v>
      </c>
      <c r="Y418" s="1">
        <v>4</v>
      </c>
      <c r="Z418" s="10">
        <v>1.7500000000000002E-2</v>
      </c>
      <c r="AA418" s="36">
        <f t="shared" si="78"/>
        <v>0</v>
      </c>
      <c r="AB418" s="13">
        <f t="shared" si="79"/>
        <v>0</v>
      </c>
      <c r="AC418" s="13">
        <f t="shared" si="80"/>
        <v>1336.33</v>
      </c>
      <c r="AD418" s="13">
        <f t="shared" si="81"/>
        <v>0</v>
      </c>
      <c r="AE418" s="13">
        <f t="shared" si="82"/>
        <v>0</v>
      </c>
      <c r="AF418" s="13">
        <f t="shared" si="83"/>
        <v>0</v>
      </c>
      <c r="AG418" s="93">
        <f t="shared" si="72"/>
        <v>668.16499999999996</v>
      </c>
      <c r="AH418" s="94">
        <f t="shared" si="73"/>
        <v>668.16499999999996</v>
      </c>
      <c r="AI418" s="95">
        <f t="shared" si="74"/>
        <v>1336.33</v>
      </c>
    </row>
    <row r="419" spans="1:35" x14ac:dyDescent="0.25">
      <c r="A419">
        <v>44594</v>
      </c>
      <c r="B419" t="s">
        <v>475</v>
      </c>
      <c r="C419" t="s">
        <v>16</v>
      </c>
      <c r="D419" s="30">
        <v>0</v>
      </c>
      <c r="E419" s="13">
        <v>0</v>
      </c>
      <c r="F419" s="13">
        <v>13320.92</v>
      </c>
      <c r="G419" s="13">
        <v>0</v>
      </c>
      <c r="H419" s="13">
        <v>0</v>
      </c>
      <c r="I419" s="31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31">
        <v>0</v>
      </c>
      <c r="P419" s="13">
        <v>3548082.68</v>
      </c>
      <c r="Q419" s="16">
        <v>5346020</v>
      </c>
      <c r="R419" s="13">
        <v>4169777.95</v>
      </c>
      <c r="S419" s="16">
        <v>51352</v>
      </c>
      <c r="T419" s="20">
        <v>0</v>
      </c>
      <c r="U419" s="41">
        <f t="shared" si="75"/>
        <v>13115232.629999999</v>
      </c>
      <c r="V419" s="13">
        <f t="shared" si="76"/>
        <v>0</v>
      </c>
      <c r="W419" s="13">
        <f t="shared" si="77"/>
        <v>13320.92</v>
      </c>
      <c r="X419" s="10">
        <v>1.2569999999999999</v>
      </c>
      <c r="Y419" s="1">
        <v>4</v>
      </c>
      <c r="Z419" s="10">
        <v>1.7500000000000002E-2</v>
      </c>
      <c r="AA419" s="36">
        <f t="shared" si="78"/>
        <v>0</v>
      </c>
      <c r="AB419" s="13">
        <f t="shared" si="79"/>
        <v>0</v>
      </c>
      <c r="AC419" s="13">
        <f t="shared" si="80"/>
        <v>6660.46</v>
      </c>
      <c r="AD419" s="13">
        <f t="shared" si="81"/>
        <v>0</v>
      </c>
      <c r="AE419" s="13">
        <f t="shared" si="82"/>
        <v>0</v>
      </c>
      <c r="AF419" s="13">
        <f t="shared" si="83"/>
        <v>0</v>
      </c>
      <c r="AG419" s="93">
        <f t="shared" si="72"/>
        <v>3330.23</v>
      </c>
      <c r="AH419" s="94">
        <f t="shared" si="73"/>
        <v>3330.23</v>
      </c>
      <c r="AI419" s="95">
        <f t="shared" si="74"/>
        <v>6660.46</v>
      </c>
    </row>
    <row r="420" spans="1:35" x14ac:dyDescent="0.25">
      <c r="A420">
        <v>61903</v>
      </c>
      <c r="B420" t="s">
        <v>476</v>
      </c>
      <c r="C420" t="s">
        <v>377</v>
      </c>
      <c r="D420" s="30">
        <v>0</v>
      </c>
      <c r="E420" s="13">
        <v>0</v>
      </c>
      <c r="F420" s="13">
        <v>5245.7</v>
      </c>
      <c r="G420" s="13">
        <v>0</v>
      </c>
      <c r="H420" s="13">
        <v>524.22</v>
      </c>
      <c r="I420" s="31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897651.19999999995</v>
      </c>
      <c r="O420" s="31">
        <v>0</v>
      </c>
      <c r="P420" s="13">
        <v>30141206.640000001</v>
      </c>
      <c r="Q420" s="16">
        <v>7589227</v>
      </c>
      <c r="R420" s="13">
        <v>0</v>
      </c>
      <c r="S420" s="16">
        <v>197356</v>
      </c>
      <c r="T420" s="20">
        <v>0</v>
      </c>
      <c r="U420" s="41">
        <f t="shared" si="75"/>
        <v>37927789.640000001</v>
      </c>
      <c r="V420" s="13">
        <f t="shared" si="76"/>
        <v>0</v>
      </c>
      <c r="W420" s="13">
        <f t="shared" si="77"/>
        <v>5245.7</v>
      </c>
      <c r="X420" s="10">
        <v>0.51300000000000001</v>
      </c>
      <c r="Y420" s="1">
        <v>1</v>
      </c>
      <c r="Z420" s="10">
        <v>0.01</v>
      </c>
      <c r="AA420" s="36">
        <f t="shared" si="78"/>
        <v>0</v>
      </c>
      <c r="AB420" s="13">
        <f t="shared" si="79"/>
        <v>0</v>
      </c>
      <c r="AC420" s="13">
        <f t="shared" si="80"/>
        <v>2622.85</v>
      </c>
      <c r="AD420" s="13">
        <f t="shared" si="81"/>
        <v>0</v>
      </c>
      <c r="AE420" s="13">
        <f t="shared" si="82"/>
        <v>898175.41999999993</v>
      </c>
      <c r="AF420" s="13">
        <f t="shared" si="83"/>
        <v>0</v>
      </c>
      <c r="AG420" s="93">
        <f t="shared" si="72"/>
        <v>450399.13499999995</v>
      </c>
      <c r="AH420" s="94">
        <f t="shared" si="73"/>
        <v>450399.13499999995</v>
      </c>
      <c r="AI420" s="95">
        <f t="shared" si="74"/>
        <v>900798.2699999999</v>
      </c>
    </row>
    <row r="421" spans="1:35" x14ac:dyDescent="0.25">
      <c r="A421">
        <v>49726</v>
      </c>
      <c r="B421" t="s">
        <v>477</v>
      </c>
      <c r="C421" t="s">
        <v>257</v>
      </c>
      <c r="D421" s="30">
        <v>148393.01999999999</v>
      </c>
      <c r="E421" s="13">
        <v>0</v>
      </c>
      <c r="F421" s="13">
        <v>8214.0400000000009</v>
      </c>
      <c r="G421" s="13">
        <v>0</v>
      </c>
      <c r="H421" s="13">
        <v>3142.71</v>
      </c>
      <c r="I421" s="31">
        <v>0</v>
      </c>
      <c r="J421" s="13">
        <v>0</v>
      </c>
      <c r="K421" s="13">
        <v>0</v>
      </c>
      <c r="L421" s="13">
        <v>76.34</v>
      </c>
      <c r="M421" s="13">
        <v>0</v>
      </c>
      <c r="N421" s="13">
        <v>0</v>
      </c>
      <c r="O421" s="31">
        <v>0</v>
      </c>
      <c r="P421" s="13">
        <v>2818500.87</v>
      </c>
      <c r="Q421" s="16">
        <v>2089492</v>
      </c>
      <c r="R421" s="13">
        <v>654860.52</v>
      </c>
      <c r="S421" s="16">
        <v>30914</v>
      </c>
      <c r="T421" s="20">
        <v>0</v>
      </c>
      <c r="U421" s="41">
        <f t="shared" si="75"/>
        <v>5742160.4100000001</v>
      </c>
      <c r="V421" s="13">
        <f t="shared" si="76"/>
        <v>148393.01999999999</v>
      </c>
      <c r="W421" s="13">
        <f t="shared" si="77"/>
        <v>8290.380000000001</v>
      </c>
      <c r="X421" s="10">
        <v>1.2470000000000001</v>
      </c>
      <c r="Y421" s="1">
        <v>4</v>
      </c>
      <c r="Z421" s="10">
        <v>1.7500000000000002E-2</v>
      </c>
      <c r="AA421" s="36">
        <f t="shared" si="78"/>
        <v>2.5842715877733548E-2</v>
      </c>
      <c r="AB421" s="13">
        <f t="shared" si="79"/>
        <v>47905.212824999981</v>
      </c>
      <c r="AC421" s="13">
        <f t="shared" si="80"/>
        <v>4145.1900000000005</v>
      </c>
      <c r="AD421" s="13">
        <f t="shared" si="81"/>
        <v>0</v>
      </c>
      <c r="AE421" s="13">
        <f t="shared" si="82"/>
        <v>3142.71</v>
      </c>
      <c r="AF421" s="13">
        <f t="shared" si="83"/>
        <v>0</v>
      </c>
      <c r="AG421" s="93">
        <f t="shared" ref="AG421:AG484" si="84">(AB421+AC421+AD421+AE421+AF421)/2</f>
        <v>27596.556412499991</v>
      </c>
      <c r="AH421" s="94">
        <f t="shared" ref="AH421:AH484" si="85">(AB421+AC421+AD421+AE421+AF421)/2</f>
        <v>27596.556412499991</v>
      </c>
      <c r="AI421" s="95">
        <f t="shared" ref="AI421:AI484" si="86">AG421+AH421</f>
        <v>55193.112824999982</v>
      </c>
    </row>
    <row r="422" spans="1:35" x14ac:dyDescent="0.25">
      <c r="A422">
        <v>46763</v>
      </c>
      <c r="B422" t="s">
        <v>478</v>
      </c>
      <c r="C422" t="s">
        <v>78</v>
      </c>
      <c r="D422" s="30">
        <v>0</v>
      </c>
      <c r="E422" s="13">
        <v>0</v>
      </c>
      <c r="F422" s="13">
        <v>0</v>
      </c>
      <c r="G422" s="13">
        <v>0</v>
      </c>
      <c r="H422" s="13">
        <v>0</v>
      </c>
      <c r="I422" s="31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31">
        <v>0</v>
      </c>
      <c r="P422" s="13">
        <v>9106934.9299999997</v>
      </c>
      <c r="Q422" s="16">
        <v>148080399</v>
      </c>
      <c r="R422" s="13">
        <v>0</v>
      </c>
      <c r="S422" s="16">
        <v>938973</v>
      </c>
      <c r="T422" s="20">
        <v>0</v>
      </c>
      <c r="U422" s="41">
        <f t="shared" si="75"/>
        <v>158126306.93000001</v>
      </c>
      <c r="V422" s="13">
        <f t="shared" si="76"/>
        <v>0</v>
      </c>
      <c r="W422" s="13">
        <f t="shared" si="77"/>
        <v>0</v>
      </c>
      <c r="X422" s="10">
        <v>1.492</v>
      </c>
      <c r="Y422" s="1">
        <v>5</v>
      </c>
      <c r="Z422" s="10">
        <v>0.02</v>
      </c>
      <c r="AA422" s="36">
        <f t="shared" si="78"/>
        <v>0</v>
      </c>
      <c r="AB422" s="13">
        <f t="shared" si="79"/>
        <v>0</v>
      </c>
      <c r="AC422" s="13">
        <f t="shared" si="80"/>
        <v>0</v>
      </c>
      <c r="AD422" s="13">
        <f t="shared" si="81"/>
        <v>0</v>
      </c>
      <c r="AE422" s="13">
        <f t="shared" si="82"/>
        <v>0</v>
      </c>
      <c r="AF422" s="13">
        <f t="shared" si="83"/>
        <v>0</v>
      </c>
      <c r="AG422" s="93">
        <f t="shared" si="84"/>
        <v>0</v>
      </c>
      <c r="AH422" s="94">
        <f t="shared" si="85"/>
        <v>0</v>
      </c>
      <c r="AI422" s="95">
        <f t="shared" si="86"/>
        <v>0</v>
      </c>
    </row>
    <row r="423" spans="1:35" x14ac:dyDescent="0.25">
      <c r="A423">
        <v>46573</v>
      </c>
      <c r="B423" t="s">
        <v>479</v>
      </c>
      <c r="C423" t="s">
        <v>51</v>
      </c>
      <c r="D423" s="30">
        <v>0</v>
      </c>
      <c r="E423" s="13">
        <v>0</v>
      </c>
      <c r="F423" s="13">
        <v>-0.01</v>
      </c>
      <c r="G423" s="13">
        <v>3673.85</v>
      </c>
      <c r="H423" s="13">
        <v>0</v>
      </c>
      <c r="I423" s="31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31">
        <v>0</v>
      </c>
      <c r="P423" s="13">
        <v>12539905.220000001</v>
      </c>
      <c r="Q423" s="16">
        <v>25634326</v>
      </c>
      <c r="R423" s="13">
        <v>0</v>
      </c>
      <c r="S423" s="16">
        <v>186752</v>
      </c>
      <c r="T423" s="20">
        <v>0</v>
      </c>
      <c r="U423" s="41">
        <f t="shared" si="75"/>
        <v>38360983.219999999</v>
      </c>
      <c r="V423" s="13">
        <f t="shared" si="76"/>
        <v>0</v>
      </c>
      <c r="W423" s="13">
        <f t="shared" si="77"/>
        <v>3673.8399999999997</v>
      </c>
      <c r="X423" s="10">
        <v>1.0249999999999999</v>
      </c>
      <c r="Y423" s="1">
        <v>3</v>
      </c>
      <c r="Z423" s="10">
        <v>1.4999999999999999E-2</v>
      </c>
      <c r="AA423" s="36">
        <f t="shared" si="78"/>
        <v>0</v>
      </c>
      <c r="AB423" s="13">
        <f t="shared" si="79"/>
        <v>0</v>
      </c>
      <c r="AC423" s="13">
        <f t="shared" si="80"/>
        <v>1836.9199999999998</v>
      </c>
      <c r="AD423" s="13">
        <f t="shared" si="81"/>
        <v>0</v>
      </c>
      <c r="AE423" s="13">
        <f t="shared" si="82"/>
        <v>0</v>
      </c>
      <c r="AF423" s="13">
        <f t="shared" si="83"/>
        <v>0</v>
      </c>
      <c r="AG423" s="93">
        <f t="shared" si="84"/>
        <v>918.45999999999992</v>
      </c>
      <c r="AH423" s="94">
        <f t="shared" si="85"/>
        <v>918.45999999999992</v>
      </c>
      <c r="AI423" s="95">
        <f t="shared" si="86"/>
        <v>1836.9199999999998</v>
      </c>
    </row>
    <row r="424" spans="1:35" x14ac:dyDescent="0.25">
      <c r="A424">
        <v>49478</v>
      </c>
      <c r="B424" t="s">
        <v>480</v>
      </c>
      <c r="C424" t="s">
        <v>156</v>
      </c>
      <c r="D424" s="30">
        <v>1248434.98</v>
      </c>
      <c r="E424" s="13">
        <v>231810.14</v>
      </c>
      <c r="F424" s="13">
        <v>36696.46</v>
      </c>
      <c r="G424" s="13">
        <v>0</v>
      </c>
      <c r="H424" s="13">
        <v>272376.92</v>
      </c>
      <c r="I424" s="31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31">
        <v>0</v>
      </c>
      <c r="P424" s="13">
        <v>2611156.54</v>
      </c>
      <c r="Q424" s="16">
        <v>9736038</v>
      </c>
      <c r="R424" s="13">
        <v>0</v>
      </c>
      <c r="S424" s="16">
        <v>97664</v>
      </c>
      <c r="T424" s="20">
        <v>0</v>
      </c>
      <c r="U424" s="41">
        <f t="shared" si="75"/>
        <v>13925103.66</v>
      </c>
      <c r="V424" s="13">
        <f t="shared" si="76"/>
        <v>1248434.98</v>
      </c>
      <c r="W424" s="13">
        <f t="shared" si="77"/>
        <v>36696.46</v>
      </c>
      <c r="X424" s="10">
        <v>1.1020000000000001</v>
      </c>
      <c r="Y424" s="1">
        <v>4</v>
      </c>
      <c r="Z424" s="10">
        <v>1.7500000000000002E-2</v>
      </c>
      <c r="AA424" s="36">
        <f t="shared" si="78"/>
        <v>8.9653550198419127E-2</v>
      </c>
      <c r="AB424" s="13">
        <f t="shared" si="79"/>
        <v>1004745.6659499999</v>
      </c>
      <c r="AC424" s="13">
        <f t="shared" si="80"/>
        <v>18348.23</v>
      </c>
      <c r="AD424" s="13">
        <f t="shared" si="81"/>
        <v>231810.14</v>
      </c>
      <c r="AE424" s="13">
        <f t="shared" si="82"/>
        <v>272376.92</v>
      </c>
      <c r="AF424" s="13">
        <f t="shared" si="83"/>
        <v>0</v>
      </c>
      <c r="AG424" s="93">
        <f t="shared" si="84"/>
        <v>763640.47797499993</v>
      </c>
      <c r="AH424" s="94">
        <f t="shared" si="85"/>
        <v>763640.47797499993</v>
      </c>
      <c r="AI424" s="95">
        <f t="shared" si="86"/>
        <v>1527280.9559499999</v>
      </c>
    </row>
    <row r="425" spans="1:35" x14ac:dyDescent="0.25">
      <c r="A425">
        <v>46581</v>
      </c>
      <c r="B425" t="s">
        <v>481</v>
      </c>
      <c r="C425" t="s">
        <v>51</v>
      </c>
      <c r="D425" s="30">
        <v>1178870.68</v>
      </c>
      <c r="E425" s="13">
        <v>0</v>
      </c>
      <c r="F425" s="13">
        <v>35061.86</v>
      </c>
      <c r="G425" s="13">
        <v>0</v>
      </c>
      <c r="H425" s="13">
        <v>0</v>
      </c>
      <c r="I425" s="31">
        <v>0</v>
      </c>
      <c r="J425" s="13">
        <v>0</v>
      </c>
      <c r="K425" s="13">
        <v>0</v>
      </c>
      <c r="L425" s="13">
        <v>2425.7600000000002</v>
      </c>
      <c r="M425" s="13">
        <v>0</v>
      </c>
      <c r="N425" s="13">
        <v>0</v>
      </c>
      <c r="O425" s="31">
        <v>0</v>
      </c>
      <c r="P425" s="13">
        <v>1357149.8</v>
      </c>
      <c r="Q425" s="16">
        <v>46234495</v>
      </c>
      <c r="R425" s="13">
        <v>0</v>
      </c>
      <c r="S425" s="16">
        <v>104695</v>
      </c>
      <c r="T425" s="20">
        <v>0</v>
      </c>
      <c r="U425" s="41">
        <f t="shared" si="75"/>
        <v>48875210.479999997</v>
      </c>
      <c r="V425" s="13">
        <f t="shared" si="76"/>
        <v>1178870.68</v>
      </c>
      <c r="W425" s="13">
        <f t="shared" si="77"/>
        <v>37487.620000000003</v>
      </c>
      <c r="X425" s="10">
        <v>3.6629999999999998</v>
      </c>
      <c r="Y425" s="1">
        <v>5</v>
      </c>
      <c r="Z425" s="10">
        <v>0.02</v>
      </c>
      <c r="AA425" s="36">
        <f t="shared" si="78"/>
        <v>2.4120012342093142E-2</v>
      </c>
      <c r="AB425" s="13">
        <f t="shared" si="79"/>
        <v>201366.47039999999</v>
      </c>
      <c r="AC425" s="13">
        <f t="shared" si="80"/>
        <v>18743.810000000001</v>
      </c>
      <c r="AD425" s="13">
        <f t="shared" si="81"/>
        <v>0</v>
      </c>
      <c r="AE425" s="13">
        <f t="shared" si="82"/>
        <v>0</v>
      </c>
      <c r="AF425" s="13">
        <f t="shared" si="83"/>
        <v>0</v>
      </c>
      <c r="AG425" s="93">
        <f t="shared" si="84"/>
        <v>110055.14019999999</v>
      </c>
      <c r="AH425" s="94">
        <f t="shared" si="85"/>
        <v>110055.14019999999</v>
      </c>
      <c r="AI425" s="95">
        <f t="shared" si="86"/>
        <v>220110.28039999999</v>
      </c>
    </row>
    <row r="426" spans="1:35" x14ac:dyDescent="0.25">
      <c r="A426">
        <v>44602</v>
      </c>
      <c r="B426" t="s">
        <v>482</v>
      </c>
      <c r="C426" t="s">
        <v>22</v>
      </c>
      <c r="D426" s="30">
        <v>4811046.8</v>
      </c>
      <c r="E426" s="13">
        <v>0</v>
      </c>
      <c r="F426" s="13">
        <v>128478.12</v>
      </c>
      <c r="G426" s="13">
        <v>0</v>
      </c>
      <c r="H426" s="13">
        <v>304731.53999999998</v>
      </c>
      <c r="I426" s="31">
        <v>0</v>
      </c>
      <c r="J426" s="13">
        <v>0</v>
      </c>
      <c r="K426" s="13">
        <v>0</v>
      </c>
      <c r="L426" s="13">
        <v>41564.18</v>
      </c>
      <c r="M426" s="13">
        <v>0</v>
      </c>
      <c r="N426" s="13">
        <v>0</v>
      </c>
      <c r="O426" s="31">
        <v>0</v>
      </c>
      <c r="P426" s="13">
        <v>10391029.5</v>
      </c>
      <c r="Q426" s="16">
        <v>20528870</v>
      </c>
      <c r="R426" s="13">
        <v>0</v>
      </c>
      <c r="S426" s="16">
        <v>187661</v>
      </c>
      <c r="T426" s="20">
        <v>0</v>
      </c>
      <c r="U426" s="41">
        <f t="shared" si="75"/>
        <v>35918607.299999997</v>
      </c>
      <c r="V426" s="13">
        <f t="shared" si="76"/>
        <v>4811046.8</v>
      </c>
      <c r="W426" s="13">
        <f t="shared" si="77"/>
        <v>170042.3</v>
      </c>
      <c r="X426" s="10">
        <v>0.94199999999999995</v>
      </c>
      <c r="Y426" s="1">
        <v>3</v>
      </c>
      <c r="Z426" s="10">
        <v>1.4999999999999999E-2</v>
      </c>
      <c r="AA426" s="36">
        <f t="shared" si="78"/>
        <v>0.13394302178303</v>
      </c>
      <c r="AB426" s="13">
        <f t="shared" si="79"/>
        <v>4272267.6904999996</v>
      </c>
      <c r="AC426" s="13">
        <f t="shared" si="80"/>
        <v>85021.15</v>
      </c>
      <c r="AD426" s="13">
        <f t="shared" si="81"/>
        <v>0</v>
      </c>
      <c r="AE426" s="13">
        <f t="shared" si="82"/>
        <v>304731.53999999998</v>
      </c>
      <c r="AF426" s="13">
        <f t="shared" si="83"/>
        <v>0</v>
      </c>
      <c r="AG426" s="93">
        <f t="shared" si="84"/>
        <v>2331010.19025</v>
      </c>
      <c r="AH426" s="94">
        <f t="shared" si="85"/>
        <v>2331010.19025</v>
      </c>
      <c r="AI426" s="95">
        <f t="shared" si="86"/>
        <v>4662020.3805</v>
      </c>
    </row>
    <row r="427" spans="1:35" x14ac:dyDescent="0.25">
      <c r="A427">
        <v>44610</v>
      </c>
      <c r="B427" t="s">
        <v>483</v>
      </c>
      <c r="C427" t="s">
        <v>145</v>
      </c>
      <c r="D427" s="30">
        <v>427876</v>
      </c>
      <c r="E427" s="13">
        <v>216106.94</v>
      </c>
      <c r="F427" s="13">
        <v>90498.18</v>
      </c>
      <c r="G427" s="13">
        <v>0</v>
      </c>
      <c r="H427" s="13">
        <v>33679.01</v>
      </c>
      <c r="I427" s="31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31">
        <v>0</v>
      </c>
      <c r="P427" s="13">
        <v>6411654.5599999996</v>
      </c>
      <c r="Q427" s="16">
        <v>8758508</v>
      </c>
      <c r="R427" s="13">
        <v>0</v>
      </c>
      <c r="S427" s="16">
        <v>81826</v>
      </c>
      <c r="T427" s="20">
        <v>0</v>
      </c>
      <c r="U427" s="41">
        <f t="shared" si="75"/>
        <v>15895971.5</v>
      </c>
      <c r="V427" s="13">
        <f t="shared" si="76"/>
        <v>427876</v>
      </c>
      <c r="W427" s="13">
        <f t="shared" si="77"/>
        <v>90498.18</v>
      </c>
      <c r="X427" s="10">
        <v>0.997</v>
      </c>
      <c r="Y427" s="1">
        <v>3</v>
      </c>
      <c r="Z427" s="10">
        <v>1.4999999999999999E-2</v>
      </c>
      <c r="AA427" s="36">
        <f t="shared" si="78"/>
        <v>2.6917260137261822E-2</v>
      </c>
      <c r="AB427" s="13">
        <f t="shared" si="79"/>
        <v>189436.42750000002</v>
      </c>
      <c r="AC427" s="13">
        <f t="shared" si="80"/>
        <v>45249.09</v>
      </c>
      <c r="AD427" s="13">
        <f t="shared" si="81"/>
        <v>216106.94</v>
      </c>
      <c r="AE427" s="13">
        <f t="shared" si="82"/>
        <v>33679.01</v>
      </c>
      <c r="AF427" s="13">
        <f t="shared" si="83"/>
        <v>0</v>
      </c>
      <c r="AG427" s="93">
        <f t="shared" si="84"/>
        <v>242235.73375000001</v>
      </c>
      <c r="AH427" s="94">
        <f t="shared" si="85"/>
        <v>242235.73375000001</v>
      </c>
      <c r="AI427" s="95">
        <f t="shared" si="86"/>
        <v>484471.46750000003</v>
      </c>
    </row>
    <row r="428" spans="1:35" x14ac:dyDescent="0.25">
      <c r="A428">
        <v>49916</v>
      </c>
      <c r="B428" t="s">
        <v>484</v>
      </c>
      <c r="C428" t="s">
        <v>12</v>
      </c>
      <c r="D428" s="30">
        <v>236035.20000000001</v>
      </c>
      <c r="E428" s="13">
        <v>0</v>
      </c>
      <c r="F428" s="13">
        <v>0</v>
      </c>
      <c r="G428" s="13">
        <v>0</v>
      </c>
      <c r="H428" s="13">
        <v>0</v>
      </c>
      <c r="I428" s="31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31">
        <v>0</v>
      </c>
      <c r="P428" s="13">
        <v>3949776.2</v>
      </c>
      <c r="Q428" s="16">
        <v>2555579</v>
      </c>
      <c r="R428" s="13">
        <v>0</v>
      </c>
      <c r="S428" s="16">
        <v>41437</v>
      </c>
      <c r="T428" s="20">
        <v>0</v>
      </c>
      <c r="U428" s="41">
        <f t="shared" si="75"/>
        <v>6782827.4000000004</v>
      </c>
      <c r="V428" s="13">
        <f t="shared" si="76"/>
        <v>236035.20000000001</v>
      </c>
      <c r="W428" s="13">
        <f t="shared" si="77"/>
        <v>0</v>
      </c>
      <c r="X428" s="10">
        <v>0.77100000000000002</v>
      </c>
      <c r="Y428" s="1">
        <v>2</v>
      </c>
      <c r="Z428" s="10">
        <v>1.2500000000000001E-2</v>
      </c>
      <c r="AA428" s="36">
        <f t="shared" si="78"/>
        <v>3.4798939451120336E-2</v>
      </c>
      <c r="AB428" s="13">
        <f t="shared" si="79"/>
        <v>151249.85749999998</v>
      </c>
      <c r="AC428" s="13">
        <f t="shared" si="80"/>
        <v>0</v>
      </c>
      <c r="AD428" s="13">
        <f t="shared" si="81"/>
        <v>0</v>
      </c>
      <c r="AE428" s="13">
        <f t="shared" si="82"/>
        <v>0</v>
      </c>
      <c r="AF428" s="13">
        <f t="shared" si="83"/>
        <v>0</v>
      </c>
      <c r="AG428" s="93">
        <f t="shared" si="84"/>
        <v>75624.928749999992</v>
      </c>
      <c r="AH428" s="94">
        <f t="shared" si="85"/>
        <v>75624.928749999992</v>
      </c>
      <c r="AI428" s="95">
        <f t="shared" si="86"/>
        <v>151249.85749999998</v>
      </c>
    </row>
    <row r="429" spans="1:35" x14ac:dyDescent="0.25">
      <c r="A429">
        <v>50724</v>
      </c>
      <c r="B429" t="s">
        <v>485</v>
      </c>
      <c r="C429" t="s">
        <v>92</v>
      </c>
      <c r="D429" s="30">
        <v>0</v>
      </c>
      <c r="E429" s="13">
        <v>0</v>
      </c>
      <c r="F429" s="13">
        <v>3045.9</v>
      </c>
      <c r="G429" s="13">
        <v>0</v>
      </c>
      <c r="H429" s="13">
        <v>0</v>
      </c>
      <c r="I429" s="31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31">
        <v>0</v>
      </c>
      <c r="P429" s="13">
        <v>5217652.18</v>
      </c>
      <c r="Q429" s="16">
        <v>5204023</v>
      </c>
      <c r="R429" s="13">
        <v>2700081.8</v>
      </c>
      <c r="S429" s="16">
        <v>75760</v>
      </c>
      <c r="T429" s="20">
        <v>0</v>
      </c>
      <c r="U429" s="41">
        <f t="shared" si="75"/>
        <v>13197516.98</v>
      </c>
      <c r="V429" s="13">
        <f t="shared" si="76"/>
        <v>0</v>
      </c>
      <c r="W429" s="13">
        <f t="shared" si="77"/>
        <v>3045.9</v>
      </c>
      <c r="X429" s="10">
        <v>1.145</v>
      </c>
      <c r="Y429" s="1">
        <v>4</v>
      </c>
      <c r="Z429" s="10">
        <v>1.7500000000000002E-2</v>
      </c>
      <c r="AA429" s="36">
        <f t="shared" si="78"/>
        <v>0</v>
      </c>
      <c r="AB429" s="13">
        <f t="shared" si="79"/>
        <v>0</v>
      </c>
      <c r="AC429" s="13">
        <f t="shared" si="80"/>
        <v>1522.95</v>
      </c>
      <c r="AD429" s="13">
        <f t="shared" si="81"/>
        <v>0</v>
      </c>
      <c r="AE429" s="13">
        <f t="shared" si="82"/>
        <v>0</v>
      </c>
      <c r="AF429" s="13">
        <f t="shared" si="83"/>
        <v>0</v>
      </c>
      <c r="AG429" s="93">
        <f t="shared" si="84"/>
        <v>761.47500000000002</v>
      </c>
      <c r="AH429" s="94">
        <f t="shared" si="85"/>
        <v>761.47500000000002</v>
      </c>
      <c r="AI429" s="95">
        <f t="shared" si="86"/>
        <v>1522.95</v>
      </c>
    </row>
    <row r="430" spans="1:35" x14ac:dyDescent="0.25">
      <c r="A430">
        <v>48215</v>
      </c>
      <c r="B430" t="s">
        <v>486</v>
      </c>
      <c r="C430" t="s">
        <v>22</v>
      </c>
      <c r="D430" s="30">
        <v>0</v>
      </c>
      <c r="E430" s="13">
        <v>0</v>
      </c>
      <c r="F430" s="13">
        <v>897.76</v>
      </c>
      <c r="G430" s="13">
        <v>0</v>
      </c>
      <c r="H430" s="13">
        <v>0</v>
      </c>
      <c r="I430" s="31">
        <v>0</v>
      </c>
      <c r="J430" s="13">
        <v>0</v>
      </c>
      <c r="K430" s="13">
        <v>0</v>
      </c>
      <c r="L430" s="13">
        <v>861.72</v>
      </c>
      <c r="M430" s="13">
        <v>0</v>
      </c>
      <c r="N430" s="13">
        <v>0</v>
      </c>
      <c r="O430" s="31">
        <v>0</v>
      </c>
      <c r="P430" s="13">
        <v>1808326.41</v>
      </c>
      <c r="Q430" s="16">
        <v>12188862</v>
      </c>
      <c r="R430" s="13">
        <v>0</v>
      </c>
      <c r="S430" s="16">
        <v>47156</v>
      </c>
      <c r="T430" s="20">
        <v>0</v>
      </c>
      <c r="U430" s="41">
        <f t="shared" si="75"/>
        <v>14044344.41</v>
      </c>
      <c r="V430" s="13">
        <f t="shared" si="76"/>
        <v>0</v>
      </c>
      <c r="W430" s="13">
        <f t="shared" si="77"/>
        <v>1759.48</v>
      </c>
      <c r="X430" s="10">
        <v>1.343</v>
      </c>
      <c r="Y430" s="1">
        <v>5</v>
      </c>
      <c r="Z430" s="10">
        <v>0.02</v>
      </c>
      <c r="AA430" s="36">
        <f t="shared" si="78"/>
        <v>0</v>
      </c>
      <c r="AB430" s="13">
        <f t="shared" si="79"/>
        <v>0</v>
      </c>
      <c r="AC430" s="13">
        <f t="shared" si="80"/>
        <v>879.74</v>
      </c>
      <c r="AD430" s="13">
        <f t="shared" si="81"/>
        <v>0</v>
      </c>
      <c r="AE430" s="13">
        <f t="shared" si="82"/>
        <v>0</v>
      </c>
      <c r="AF430" s="13">
        <f t="shared" si="83"/>
        <v>0</v>
      </c>
      <c r="AG430" s="93">
        <f t="shared" si="84"/>
        <v>439.87</v>
      </c>
      <c r="AH430" s="94">
        <f t="shared" si="85"/>
        <v>439.87</v>
      </c>
      <c r="AI430" s="95">
        <f t="shared" si="86"/>
        <v>879.74</v>
      </c>
    </row>
    <row r="431" spans="1:35" x14ac:dyDescent="0.25">
      <c r="A431">
        <v>49379</v>
      </c>
      <c r="B431" t="s">
        <v>487</v>
      </c>
      <c r="C431" t="s">
        <v>173</v>
      </c>
      <c r="D431" s="30">
        <v>0</v>
      </c>
      <c r="E431" s="13">
        <v>16172.63</v>
      </c>
      <c r="F431" s="13">
        <v>10617.2</v>
      </c>
      <c r="G431" s="13">
        <v>0</v>
      </c>
      <c r="H431" s="13">
        <v>35040.71</v>
      </c>
      <c r="I431" s="31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31">
        <v>0</v>
      </c>
      <c r="P431" s="13">
        <v>5657950.2199999997</v>
      </c>
      <c r="Q431" s="16">
        <v>4786833</v>
      </c>
      <c r="R431" s="13">
        <v>1142841.82</v>
      </c>
      <c r="S431" s="16">
        <v>76210</v>
      </c>
      <c r="T431" s="20">
        <v>0</v>
      </c>
      <c r="U431" s="41">
        <f t="shared" si="75"/>
        <v>11680007.67</v>
      </c>
      <c r="V431" s="13">
        <f t="shared" si="76"/>
        <v>0</v>
      </c>
      <c r="W431" s="13">
        <f t="shared" si="77"/>
        <v>10617.2</v>
      </c>
      <c r="X431" s="10">
        <v>1.054</v>
      </c>
      <c r="Y431" s="1">
        <v>3</v>
      </c>
      <c r="Z431" s="10">
        <v>1.4999999999999999E-2</v>
      </c>
      <c r="AA431" s="36">
        <f t="shared" si="78"/>
        <v>0</v>
      </c>
      <c r="AB431" s="13">
        <f t="shared" si="79"/>
        <v>0</v>
      </c>
      <c r="AC431" s="13">
        <f t="shared" si="80"/>
        <v>5308.6</v>
      </c>
      <c r="AD431" s="13">
        <f t="shared" si="81"/>
        <v>16172.63</v>
      </c>
      <c r="AE431" s="13">
        <f t="shared" si="82"/>
        <v>35040.71</v>
      </c>
      <c r="AF431" s="13">
        <f t="shared" si="83"/>
        <v>0</v>
      </c>
      <c r="AG431" s="93">
        <f t="shared" si="84"/>
        <v>28260.97</v>
      </c>
      <c r="AH431" s="94">
        <f t="shared" si="85"/>
        <v>28260.97</v>
      </c>
      <c r="AI431" s="95">
        <f t="shared" si="86"/>
        <v>56521.94</v>
      </c>
    </row>
    <row r="432" spans="1:35" x14ac:dyDescent="0.25">
      <c r="A432">
        <v>49387</v>
      </c>
      <c r="B432" t="s">
        <v>488</v>
      </c>
      <c r="C432" t="s">
        <v>173</v>
      </c>
      <c r="D432" s="30">
        <v>0</v>
      </c>
      <c r="E432" s="13">
        <v>0</v>
      </c>
      <c r="F432" s="13">
        <v>0</v>
      </c>
      <c r="G432" s="13">
        <v>1194.8</v>
      </c>
      <c r="H432" s="13">
        <v>20586.12</v>
      </c>
      <c r="I432" s="31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31">
        <v>0</v>
      </c>
      <c r="P432" s="13">
        <v>2424038.4300000002</v>
      </c>
      <c r="Q432" s="16">
        <v>1621780</v>
      </c>
      <c r="R432" s="13">
        <v>583061.97</v>
      </c>
      <c r="S432" s="16">
        <v>20835</v>
      </c>
      <c r="T432" s="20">
        <v>0</v>
      </c>
      <c r="U432" s="41">
        <f t="shared" si="75"/>
        <v>4649715.4000000004</v>
      </c>
      <c r="V432" s="13">
        <f t="shared" si="76"/>
        <v>0</v>
      </c>
      <c r="W432" s="13">
        <f t="shared" si="77"/>
        <v>1194.8</v>
      </c>
      <c r="X432" s="10">
        <v>1.339</v>
      </c>
      <c r="Y432" s="1">
        <v>5</v>
      </c>
      <c r="Z432" s="10">
        <v>0.02</v>
      </c>
      <c r="AA432" s="36">
        <f t="shared" si="78"/>
        <v>0</v>
      </c>
      <c r="AB432" s="13">
        <f t="shared" si="79"/>
        <v>0</v>
      </c>
      <c r="AC432" s="13">
        <f t="shared" si="80"/>
        <v>597.4</v>
      </c>
      <c r="AD432" s="13">
        <f t="shared" si="81"/>
        <v>0</v>
      </c>
      <c r="AE432" s="13">
        <f t="shared" si="82"/>
        <v>20586.12</v>
      </c>
      <c r="AF432" s="13">
        <f t="shared" si="83"/>
        <v>0</v>
      </c>
      <c r="AG432" s="93">
        <f t="shared" si="84"/>
        <v>10591.76</v>
      </c>
      <c r="AH432" s="94">
        <f t="shared" si="85"/>
        <v>10591.76</v>
      </c>
      <c r="AI432" s="95">
        <f t="shared" si="86"/>
        <v>21183.52</v>
      </c>
    </row>
    <row r="433" spans="1:35" x14ac:dyDescent="0.25">
      <c r="A433">
        <v>44628</v>
      </c>
      <c r="B433" t="s">
        <v>489</v>
      </c>
      <c r="C433" t="s">
        <v>242</v>
      </c>
      <c r="D433" s="30">
        <v>758835.58</v>
      </c>
      <c r="E433" s="13">
        <v>0</v>
      </c>
      <c r="F433" s="13">
        <v>14871.12</v>
      </c>
      <c r="G433" s="13">
        <v>0</v>
      </c>
      <c r="H433" s="13">
        <v>135173.88</v>
      </c>
      <c r="I433" s="31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31">
        <v>0</v>
      </c>
      <c r="P433" s="13">
        <v>22305380.600000001</v>
      </c>
      <c r="Q433" s="16">
        <v>7781723</v>
      </c>
      <c r="R433" s="13">
        <v>0</v>
      </c>
      <c r="S433" s="16">
        <v>152683</v>
      </c>
      <c r="T433" s="20">
        <v>0</v>
      </c>
      <c r="U433" s="41">
        <f t="shared" si="75"/>
        <v>30998622.18</v>
      </c>
      <c r="V433" s="13">
        <f t="shared" si="76"/>
        <v>758835.58</v>
      </c>
      <c r="W433" s="13">
        <f t="shared" si="77"/>
        <v>14871.12</v>
      </c>
      <c r="X433" s="10">
        <v>0.21099999999999999</v>
      </c>
      <c r="Y433" s="1">
        <v>1</v>
      </c>
      <c r="Z433" s="10">
        <v>0.01</v>
      </c>
      <c r="AA433" s="36">
        <f t="shared" si="78"/>
        <v>2.4479655114787426E-2</v>
      </c>
      <c r="AB433" s="13">
        <f t="shared" si="79"/>
        <v>448849.35819999996</v>
      </c>
      <c r="AC433" s="13">
        <f t="shared" si="80"/>
        <v>7435.56</v>
      </c>
      <c r="AD433" s="13">
        <f t="shared" si="81"/>
        <v>0</v>
      </c>
      <c r="AE433" s="13">
        <f t="shared" si="82"/>
        <v>135173.88</v>
      </c>
      <c r="AF433" s="13">
        <f t="shared" si="83"/>
        <v>0</v>
      </c>
      <c r="AG433" s="93">
        <f t="shared" si="84"/>
        <v>295729.39909999998</v>
      </c>
      <c r="AH433" s="94">
        <f t="shared" si="85"/>
        <v>295729.39909999998</v>
      </c>
      <c r="AI433" s="95">
        <f t="shared" si="86"/>
        <v>591458.79819999996</v>
      </c>
    </row>
    <row r="434" spans="1:35" x14ac:dyDescent="0.25">
      <c r="A434">
        <v>49510</v>
      </c>
      <c r="B434" t="s">
        <v>490</v>
      </c>
      <c r="C434" t="s">
        <v>4</v>
      </c>
      <c r="D434" s="30">
        <v>0</v>
      </c>
      <c r="E434" s="13">
        <v>0</v>
      </c>
      <c r="F434" s="13">
        <v>3158.93</v>
      </c>
      <c r="G434" s="13">
        <v>631.79</v>
      </c>
      <c r="H434" s="13">
        <v>0</v>
      </c>
      <c r="I434" s="31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31">
        <v>0</v>
      </c>
      <c r="P434" s="13">
        <v>6573226.4500000002</v>
      </c>
      <c r="Q434" s="16">
        <v>1941357</v>
      </c>
      <c r="R434" s="13">
        <v>0</v>
      </c>
      <c r="S434" s="16">
        <v>45811</v>
      </c>
      <c r="T434" s="20">
        <v>0</v>
      </c>
      <c r="U434" s="41">
        <f t="shared" si="75"/>
        <v>8560394.4499999993</v>
      </c>
      <c r="V434" s="13">
        <f t="shared" si="76"/>
        <v>0</v>
      </c>
      <c r="W434" s="13">
        <f t="shared" si="77"/>
        <v>3790.72</v>
      </c>
      <c r="X434" s="10">
        <v>0.69599999999999995</v>
      </c>
      <c r="Y434" s="1">
        <v>2</v>
      </c>
      <c r="Z434" s="10">
        <v>1.2500000000000001E-2</v>
      </c>
      <c r="AA434" s="36">
        <f t="shared" si="78"/>
        <v>0</v>
      </c>
      <c r="AB434" s="13">
        <f t="shared" si="79"/>
        <v>0</v>
      </c>
      <c r="AC434" s="13">
        <f t="shared" si="80"/>
        <v>1895.36</v>
      </c>
      <c r="AD434" s="13">
        <f t="shared" si="81"/>
        <v>0</v>
      </c>
      <c r="AE434" s="13">
        <f t="shared" si="82"/>
        <v>0</v>
      </c>
      <c r="AF434" s="13">
        <f t="shared" si="83"/>
        <v>0</v>
      </c>
      <c r="AG434" s="93">
        <f t="shared" si="84"/>
        <v>947.68</v>
      </c>
      <c r="AH434" s="94">
        <f t="shared" si="85"/>
        <v>947.68</v>
      </c>
      <c r="AI434" s="95">
        <f t="shared" si="86"/>
        <v>1895.36</v>
      </c>
    </row>
    <row r="435" spans="1:35" x14ac:dyDescent="0.25">
      <c r="A435">
        <v>49395</v>
      </c>
      <c r="B435" t="s">
        <v>491</v>
      </c>
      <c r="C435" t="s">
        <v>173</v>
      </c>
      <c r="D435" s="30">
        <v>0</v>
      </c>
      <c r="E435" s="13">
        <v>0</v>
      </c>
      <c r="F435" s="13">
        <v>-0.01</v>
      </c>
      <c r="G435" s="13">
        <v>850.31</v>
      </c>
      <c r="H435" s="13">
        <v>0</v>
      </c>
      <c r="I435" s="31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31">
        <v>0</v>
      </c>
      <c r="P435" s="13">
        <v>2765319.77</v>
      </c>
      <c r="Q435" s="16">
        <v>2188004</v>
      </c>
      <c r="R435" s="13">
        <v>1364904.41</v>
      </c>
      <c r="S435" s="16">
        <v>28066</v>
      </c>
      <c r="T435" s="20">
        <v>0</v>
      </c>
      <c r="U435" s="41">
        <f t="shared" si="75"/>
        <v>6346294.1799999997</v>
      </c>
      <c r="V435" s="13">
        <f t="shared" si="76"/>
        <v>0</v>
      </c>
      <c r="W435" s="13">
        <f t="shared" si="77"/>
        <v>850.3</v>
      </c>
      <c r="X435" s="10">
        <v>1.3009999999999999</v>
      </c>
      <c r="Y435" s="1">
        <v>4</v>
      </c>
      <c r="Z435" s="10">
        <v>1.7500000000000002E-2</v>
      </c>
      <c r="AA435" s="36">
        <f t="shared" si="78"/>
        <v>0</v>
      </c>
      <c r="AB435" s="13">
        <f t="shared" si="79"/>
        <v>0</v>
      </c>
      <c r="AC435" s="13">
        <f t="shared" si="80"/>
        <v>425.15</v>
      </c>
      <c r="AD435" s="13">
        <f t="shared" si="81"/>
        <v>0</v>
      </c>
      <c r="AE435" s="13">
        <f t="shared" si="82"/>
        <v>0</v>
      </c>
      <c r="AF435" s="13">
        <f t="shared" si="83"/>
        <v>0</v>
      </c>
      <c r="AG435" s="93">
        <f t="shared" si="84"/>
        <v>212.57499999999999</v>
      </c>
      <c r="AH435" s="94">
        <f t="shared" si="85"/>
        <v>212.57499999999999</v>
      </c>
      <c r="AI435" s="95">
        <f t="shared" si="86"/>
        <v>425.15</v>
      </c>
    </row>
    <row r="436" spans="1:35" x14ac:dyDescent="0.25">
      <c r="A436">
        <v>48579</v>
      </c>
      <c r="B436" t="s">
        <v>492</v>
      </c>
      <c r="C436" t="s">
        <v>133</v>
      </c>
      <c r="D436" s="30">
        <v>0</v>
      </c>
      <c r="E436" s="13">
        <v>0</v>
      </c>
      <c r="F436" s="13">
        <v>3026.63</v>
      </c>
      <c r="G436" s="13">
        <v>1008.89</v>
      </c>
      <c r="H436" s="13">
        <v>0</v>
      </c>
      <c r="I436" s="31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31">
        <v>0</v>
      </c>
      <c r="P436" s="13">
        <v>5420049.54</v>
      </c>
      <c r="Q436" s="16">
        <v>3848846</v>
      </c>
      <c r="R436" s="13">
        <v>1140350.6100000001</v>
      </c>
      <c r="S436" s="16">
        <v>52373</v>
      </c>
      <c r="T436" s="20">
        <v>0</v>
      </c>
      <c r="U436" s="41">
        <f t="shared" si="75"/>
        <v>10461619.149999999</v>
      </c>
      <c r="V436" s="13">
        <f t="shared" si="76"/>
        <v>0</v>
      </c>
      <c r="W436" s="13">
        <f t="shared" si="77"/>
        <v>4035.52</v>
      </c>
      <c r="X436" s="10">
        <v>1.349</v>
      </c>
      <c r="Y436" s="1">
        <v>5</v>
      </c>
      <c r="Z436" s="10">
        <v>0.02</v>
      </c>
      <c r="AA436" s="36">
        <f t="shared" si="78"/>
        <v>0</v>
      </c>
      <c r="AB436" s="13">
        <f t="shared" si="79"/>
        <v>0</v>
      </c>
      <c r="AC436" s="13">
        <f t="shared" si="80"/>
        <v>2017.76</v>
      </c>
      <c r="AD436" s="13">
        <f t="shared" si="81"/>
        <v>0</v>
      </c>
      <c r="AE436" s="13">
        <f t="shared" si="82"/>
        <v>0</v>
      </c>
      <c r="AF436" s="13">
        <f t="shared" si="83"/>
        <v>0</v>
      </c>
      <c r="AG436" s="93">
        <f t="shared" si="84"/>
        <v>1008.88</v>
      </c>
      <c r="AH436" s="94">
        <f t="shared" si="85"/>
        <v>1008.88</v>
      </c>
      <c r="AI436" s="95">
        <f t="shared" si="86"/>
        <v>2017.76</v>
      </c>
    </row>
    <row r="437" spans="1:35" x14ac:dyDescent="0.25">
      <c r="A437">
        <v>44636</v>
      </c>
      <c r="B437" t="s">
        <v>493</v>
      </c>
      <c r="C437" t="s">
        <v>51</v>
      </c>
      <c r="D437" s="30">
        <v>0</v>
      </c>
      <c r="E437" s="13">
        <v>14334.6</v>
      </c>
      <c r="F437" s="13">
        <v>157668.14000000001</v>
      </c>
      <c r="G437" s="13">
        <v>0</v>
      </c>
      <c r="H437" s="13">
        <v>0</v>
      </c>
      <c r="I437" s="31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31">
        <v>0</v>
      </c>
      <c r="P437" s="13">
        <v>28515468.219999999</v>
      </c>
      <c r="Q437" s="16">
        <v>106324210</v>
      </c>
      <c r="R437" s="13">
        <v>0</v>
      </c>
      <c r="S437" s="16">
        <v>552895</v>
      </c>
      <c r="T437" s="20">
        <v>0</v>
      </c>
      <c r="U437" s="41">
        <f t="shared" si="75"/>
        <v>135406907.81999999</v>
      </c>
      <c r="V437" s="13">
        <f t="shared" si="76"/>
        <v>0</v>
      </c>
      <c r="W437" s="13">
        <f t="shared" si="77"/>
        <v>157668.14000000001</v>
      </c>
      <c r="X437" s="10">
        <v>1.161</v>
      </c>
      <c r="Y437" s="1">
        <v>4</v>
      </c>
      <c r="Z437" s="10">
        <v>1.7500000000000002E-2</v>
      </c>
      <c r="AA437" s="36">
        <f t="shared" si="78"/>
        <v>0</v>
      </c>
      <c r="AB437" s="13">
        <f t="shared" si="79"/>
        <v>0</v>
      </c>
      <c r="AC437" s="13">
        <f t="shared" si="80"/>
        <v>78834.070000000007</v>
      </c>
      <c r="AD437" s="13">
        <f t="shared" si="81"/>
        <v>14334.6</v>
      </c>
      <c r="AE437" s="13">
        <f t="shared" si="82"/>
        <v>0</v>
      </c>
      <c r="AF437" s="13">
        <f t="shared" si="83"/>
        <v>0</v>
      </c>
      <c r="AG437" s="93">
        <f t="shared" si="84"/>
        <v>46584.335000000006</v>
      </c>
      <c r="AH437" s="94">
        <f t="shared" si="85"/>
        <v>46584.335000000006</v>
      </c>
      <c r="AI437" s="95">
        <f t="shared" si="86"/>
        <v>93168.670000000013</v>
      </c>
    </row>
    <row r="438" spans="1:35" x14ac:dyDescent="0.25">
      <c r="A438">
        <v>47597</v>
      </c>
      <c r="B438" t="s">
        <v>494</v>
      </c>
      <c r="C438" t="s">
        <v>301</v>
      </c>
      <c r="D438" s="30">
        <v>0</v>
      </c>
      <c r="E438" s="13">
        <v>0</v>
      </c>
      <c r="F438" s="13">
        <v>11481.4</v>
      </c>
      <c r="G438" s="13">
        <v>0</v>
      </c>
      <c r="H438" s="13">
        <v>0</v>
      </c>
      <c r="I438" s="31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31">
        <v>0</v>
      </c>
      <c r="P438" s="13">
        <v>4492208.18</v>
      </c>
      <c r="Q438" s="16">
        <v>5109574</v>
      </c>
      <c r="R438" s="13">
        <v>1938406.08</v>
      </c>
      <c r="S438" s="16">
        <v>47859</v>
      </c>
      <c r="T438" s="20">
        <v>0</v>
      </c>
      <c r="U438" s="41">
        <f t="shared" si="75"/>
        <v>11588047.26</v>
      </c>
      <c r="V438" s="13">
        <f t="shared" si="76"/>
        <v>0</v>
      </c>
      <c r="W438" s="13">
        <f t="shared" si="77"/>
        <v>11481.4</v>
      </c>
      <c r="X438" s="10">
        <v>1.4970000000000001</v>
      </c>
      <c r="Y438" s="1">
        <v>5</v>
      </c>
      <c r="Z438" s="10">
        <v>0.02</v>
      </c>
      <c r="AA438" s="36">
        <f t="shared" si="78"/>
        <v>0</v>
      </c>
      <c r="AB438" s="13">
        <f t="shared" si="79"/>
        <v>0</v>
      </c>
      <c r="AC438" s="13">
        <f t="shared" si="80"/>
        <v>5740.7</v>
      </c>
      <c r="AD438" s="13">
        <f t="shared" si="81"/>
        <v>0</v>
      </c>
      <c r="AE438" s="13">
        <f t="shared" si="82"/>
        <v>0</v>
      </c>
      <c r="AF438" s="13">
        <f t="shared" si="83"/>
        <v>0</v>
      </c>
      <c r="AG438" s="93">
        <f t="shared" si="84"/>
        <v>2870.35</v>
      </c>
      <c r="AH438" s="94">
        <f t="shared" si="85"/>
        <v>2870.35</v>
      </c>
      <c r="AI438" s="95">
        <f t="shared" si="86"/>
        <v>5740.7</v>
      </c>
    </row>
    <row r="439" spans="1:35" x14ac:dyDescent="0.25">
      <c r="A439">
        <v>45575</v>
      </c>
      <c r="B439" t="s">
        <v>495</v>
      </c>
      <c r="C439" t="s">
        <v>24</v>
      </c>
      <c r="D439" s="30">
        <v>0</v>
      </c>
      <c r="E439" s="13">
        <v>19934.759999999998</v>
      </c>
      <c r="F439" s="13">
        <v>8608.77</v>
      </c>
      <c r="G439" s="13">
        <v>4304.3900000000003</v>
      </c>
      <c r="H439" s="13">
        <v>28271.13</v>
      </c>
      <c r="I439" s="31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31">
        <v>0</v>
      </c>
      <c r="P439" s="13">
        <v>8784595.3900000006</v>
      </c>
      <c r="Q439" s="16">
        <v>4634498</v>
      </c>
      <c r="R439" s="13">
        <v>1790929.16</v>
      </c>
      <c r="S439" s="16">
        <v>72715</v>
      </c>
      <c r="T439" s="20">
        <v>0</v>
      </c>
      <c r="U439" s="41">
        <f t="shared" si="75"/>
        <v>15302672.310000001</v>
      </c>
      <c r="V439" s="13">
        <f t="shared" si="76"/>
        <v>0</v>
      </c>
      <c r="W439" s="13">
        <f t="shared" si="77"/>
        <v>12913.16</v>
      </c>
      <c r="X439" s="10">
        <v>0.878</v>
      </c>
      <c r="Y439" s="1">
        <v>2</v>
      </c>
      <c r="Z439" s="10">
        <v>1.2500000000000001E-2</v>
      </c>
      <c r="AA439" s="36">
        <f t="shared" si="78"/>
        <v>0</v>
      </c>
      <c r="AB439" s="13">
        <f t="shared" si="79"/>
        <v>0</v>
      </c>
      <c r="AC439" s="13">
        <f t="shared" si="80"/>
        <v>6456.58</v>
      </c>
      <c r="AD439" s="13">
        <f t="shared" si="81"/>
        <v>19934.759999999998</v>
      </c>
      <c r="AE439" s="13">
        <f t="shared" si="82"/>
        <v>28271.13</v>
      </c>
      <c r="AF439" s="13">
        <f t="shared" si="83"/>
        <v>0</v>
      </c>
      <c r="AG439" s="93">
        <f t="shared" si="84"/>
        <v>27331.235000000001</v>
      </c>
      <c r="AH439" s="94">
        <f t="shared" si="85"/>
        <v>27331.235000000001</v>
      </c>
      <c r="AI439" s="95">
        <f t="shared" si="86"/>
        <v>54662.47</v>
      </c>
    </row>
    <row r="440" spans="1:35" x14ac:dyDescent="0.25">
      <c r="A440">
        <v>46813</v>
      </c>
      <c r="B440" t="s">
        <v>496</v>
      </c>
      <c r="C440" t="s">
        <v>223</v>
      </c>
      <c r="D440" s="30">
        <v>1975493.26</v>
      </c>
      <c r="E440" s="13">
        <v>0</v>
      </c>
      <c r="F440" s="13">
        <v>221468.7</v>
      </c>
      <c r="G440" s="13">
        <v>0</v>
      </c>
      <c r="H440" s="13">
        <v>0</v>
      </c>
      <c r="I440" s="31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31">
        <v>0</v>
      </c>
      <c r="P440" s="13">
        <v>3571436.99</v>
      </c>
      <c r="Q440" s="16">
        <v>12581047</v>
      </c>
      <c r="R440" s="13">
        <v>0</v>
      </c>
      <c r="S440" s="16">
        <v>115161</v>
      </c>
      <c r="T440" s="20">
        <v>0</v>
      </c>
      <c r="U440" s="41">
        <f t="shared" si="75"/>
        <v>18243138.25</v>
      </c>
      <c r="V440" s="13">
        <f t="shared" si="76"/>
        <v>1975493.26</v>
      </c>
      <c r="W440" s="13">
        <f t="shared" si="77"/>
        <v>221468.7</v>
      </c>
      <c r="X440" s="10">
        <v>1.6359999999999999</v>
      </c>
      <c r="Y440" s="1">
        <v>5</v>
      </c>
      <c r="Z440" s="10">
        <v>0.02</v>
      </c>
      <c r="AA440" s="36">
        <f t="shared" si="78"/>
        <v>0.108286920426095</v>
      </c>
      <c r="AB440" s="13">
        <f t="shared" si="79"/>
        <v>1610630.4950000001</v>
      </c>
      <c r="AC440" s="13">
        <f t="shared" si="80"/>
        <v>110734.35</v>
      </c>
      <c r="AD440" s="13">
        <f t="shared" si="81"/>
        <v>0</v>
      </c>
      <c r="AE440" s="13">
        <f t="shared" si="82"/>
        <v>0</v>
      </c>
      <c r="AF440" s="13">
        <f t="shared" si="83"/>
        <v>0</v>
      </c>
      <c r="AG440" s="93">
        <f t="shared" si="84"/>
        <v>860682.4225000001</v>
      </c>
      <c r="AH440" s="94">
        <f t="shared" si="85"/>
        <v>860682.4225000001</v>
      </c>
      <c r="AI440" s="95">
        <f t="shared" si="86"/>
        <v>1721364.8450000002</v>
      </c>
    </row>
    <row r="441" spans="1:35" x14ac:dyDescent="0.25">
      <c r="A441">
        <v>45781</v>
      </c>
      <c r="B441" t="s">
        <v>497</v>
      </c>
      <c r="C441" t="s">
        <v>10</v>
      </c>
      <c r="D441" s="30">
        <v>551801.68000000005</v>
      </c>
      <c r="E441" s="13">
        <v>81501.95</v>
      </c>
      <c r="F441" s="13">
        <v>15712.36</v>
      </c>
      <c r="G441" s="13">
        <v>0</v>
      </c>
      <c r="H441" s="13">
        <v>52581.919999999998</v>
      </c>
      <c r="I441" s="31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31">
        <v>0</v>
      </c>
      <c r="P441" s="13">
        <v>1720821.44</v>
      </c>
      <c r="Q441" s="16">
        <v>3013927</v>
      </c>
      <c r="R441" s="13">
        <v>0</v>
      </c>
      <c r="S441" s="16">
        <v>43896</v>
      </c>
      <c r="T441" s="20">
        <v>0</v>
      </c>
      <c r="U441" s="41">
        <f t="shared" si="75"/>
        <v>5411948.0700000003</v>
      </c>
      <c r="V441" s="13">
        <f t="shared" si="76"/>
        <v>551801.68000000005</v>
      </c>
      <c r="W441" s="13">
        <f t="shared" si="77"/>
        <v>15712.36</v>
      </c>
      <c r="X441" s="10">
        <v>1.3580000000000001</v>
      </c>
      <c r="Y441" s="1">
        <v>5</v>
      </c>
      <c r="Z441" s="10">
        <v>0.02</v>
      </c>
      <c r="AA441" s="36">
        <f t="shared" si="78"/>
        <v>0.10195989925675691</v>
      </c>
      <c r="AB441" s="13">
        <f t="shared" si="79"/>
        <v>443562.71860000002</v>
      </c>
      <c r="AC441" s="13">
        <f t="shared" si="80"/>
        <v>7856.18</v>
      </c>
      <c r="AD441" s="13">
        <f t="shared" si="81"/>
        <v>81501.95</v>
      </c>
      <c r="AE441" s="13">
        <f t="shared" si="82"/>
        <v>52581.919999999998</v>
      </c>
      <c r="AF441" s="13">
        <f t="shared" si="83"/>
        <v>0</v>
      </c>
      <c r="AG441" s="93">
        <f t="shared" si="84"/>
        <v>292751.38430000003</v>
      </c>
      <c r="AH441" s="94">
        <f t="shared" si="85"/>
        <v>292751.38430000003</v>
      </c>
      <c r="AI441" s="95">
        <f t="shared" si="86"/>
        <v>585502.76860000007</v>
      </c>
    </row>
    <row r="442" spans="1:35" x14ac:dyDescent="0.25">
      <c r="A442">
        <v>47902</v>
      </c>
      <c r="B442" t="s">
        <v>497</v>
      </c>
      <c r="C442" t="s">
        <v>242</v>
      </c>
      <c r="D442" s="30">
        <v>0</v>
      </c>
      <c r="E442" s="13">
        <v>0</v>
      </c>
      <c r="F442" s="13">
        <v>0</v>
      </c>
      <c r="G442" s="13">
        <v>0</v>
      </c>
      <c r="H442" s="13">
        <v>0</v>
      </c>
      <c r="I442" s="31">
        <v>0</v>
      </c>
      <c r="J442" s="13">
        <v>9133950.3599999994</v>
      </c>
      <c r="K442" s="13">
        <v>0</v>
      </c>
      <c r="L442" s="13">
        <v>0</v>
      </c>
      <c r="M442" s="13">
        <v>0</v>
      </c>
      <c r="N442" s="13">
        <v>0</v>
      </c>
      <c r="O442" s="31">
        <v>0</v>
      </c>
      <c r="P442" s="13">
        <v>908814.11</v>
      </c>
      <c r="Q442" s="16">
        <v>14408196</v>
      </c>
      <c r="R442" s="13">
        <v>0</v>
      </c>
      <c r="S442" s="16">
        <v>88040</v>
      </c>
      <c r="T442" s="20">
        <v>0</v>
      </c>
      <c r="U442" s="41">
        <f t="shared" si="75"/>
        <v>24539000.469999999</v>
      </c>
      <c r="V442" s="13">
        <f t="shared" si="76"/>
        <v>9133950.3599999994</v>
      </c>
      <c r="W442" s="13">
        <f t="shared" si="77"/>
        <v>0</v>
      </c>
      <c r="X442" s="10">
        <v>1.6819999999999999</v>
      </c>
      <c r="Y442" s="1">
        <v>5</v>
      </c>
      <c r="Z442" s="10">
        <v>0.02</v>
      </c>
      <c r="AA442" s="36">
        <f t="shared" si="78"/>
        <v>0.37222177696954906</v>
      </c>
      <c r="AB442" s="13">
        <f t="shared" si="79"/>
        <v>8643170.3505999986</v>
      </c>
      <c r="AC442" s="13">
        <f t="shared" si="80"/>
        <v>0</v>
      </c>
      <c r="AD442" s="13">
        <f t="shared" si="81"/>
        <v>0</v>
      </c>
      <c r="AE442" s="13">
        <f t="shared" si="82"/>
        <v>0</v>
      </c>
      <c r="AF442" s="13">
        <f t="shared" si="83"/>
        <v>0</v>
      </c>
      <c r="AG442" s="93">
        <f t="shared" si="84"/>
        <v>4321585.1752999993</v>
      </c>
      <c r="AH442" s="94">
        <f t="shared" si="85"/>
        <v>4321585.1752999993</v>
      </c>
      <c r="AI442" s="95">
        <f t="shared" si="86"/>
        <v>8643170.3505999986</v>
      </c>
    </row>
    <row r="443" spans="1:35" x14ac:dyDescent="0.25">
      <c r="A443">
        <v>49924</v>
      </c>
      <c r="B443" t="s">
        <v>497</v>
      </c>
      <c r="C443" t="s">
        <v>12</v>
      </c>
      <c r="D443" s="30">
        <v>579857.34</v>
      </c>
      <c r="E443" s="13">
        <v>677204.93</v>
      </c>
      <c r="F443" s="13">
        <v>54923.32</v>
      </c>
      <c r="G443" s="13">
        <v>0</v>
      </c>
      <c r="H443" s="13">
        <v>0.02</v>
      </c>
      <c r="I443" s="31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31">
        <v>0</v>
      </c>
      <c r="P443" s="13">
        <v>16858468.199999999</v>
      </c>
      <c r="Q443" s="16">
        <v>21102557</v>
      </c>
      <c r="R443" s="13">
        <v>0</v>
      </c>
      <c r="S443" s="16">
        <v>243068</v>
      </c>
      <c r="T443" s="20">
        <v>0</v>
      </c>
      <c r="U443" s="41">
        <f t="shared" si="75"/>
        <v>39461155.469999999</v>
      </c>
      <c r="V443" s="13">
        <f t="shared" si="76"/>
        <v>579857.34</v>
      </c>
      <c r="W443" s="13">
        <f t="shared" si="77"/>
        <v>54923.32</v>
      </c>
      <c r="X443" s="10">
        <v>0.89200000000000002</v>
      </c>
      <c r="Y443" s="1">
        <v>2</v>
      </c>
      <c r="Z443" s="10">
        <v>1.2500000000000001E-2</v>
      </c>
      <c r="AA443" s="36">
        <f t="shared" si="78"/>
        <v>1.4694383200229184E-2</v>
      </c>
      <c r="AB443" s="13">
        <f t="shared" si="79"/>
        <v>86592.896624999936</v>
      </c>
      <c r="AC443" s="13">
        <f t="shared" si="80"/>
        <v>27461.66</v>
      </c>
      <c r="AD443" s="13">
        <f t="shared" si="81"/>
        <v>677204.93</v>
      </c>
      <c r="AE443" s="13">
        <f t="shared" si="82"/>
        <v>0.02</v>
      </c>
      <c r="AF443" s="13">
        <f t="shared" si="83"/>
        <v>0</v>
      </c>
      <c r="AG443" s="93">
        <f t="shared" si="84"/>
        <v>395629.75331250002</v>
      </c>
      <c r="AH443" s="94">
        <f t="shared" si="85"/>
        <v>395629.75331250002</v>
      </c>
      <c r="AI443" s="95">
        <f t="shared" si="86"/>
        <v>791259.50662500004</v>
      </c>
    </row>
    <row r="444" spans="1:35" x14ac:dyDescent="0.25">
      <c r="A444">
        <v>45583</v>
      </c>
      <c r="B444" t="s">
        <v>498</v>
      </c>
      <c r="C444" t="s">
        <v>92</v>
      </c>
      <c r="D444" s="30">
        <v>580372.56000000006</v>
      </c>
      <c r="E444" s="13">
        <v>116742.05</v>
      </c>
      <c r="F444" s="13">
        <v>49838.78</v>
      </c>
      <c r="G444" s="13">
        <v>0</v>
      </c>
      <c r="H444" s="13">
        <v>58371.02</v>
      </c>
      <c r="I444" s="31">
        <v>0</v>
      </c>
      <c r="J444" s="13">
        <v>0</v>
      </c>
      <c r="K444" s="13">
        <v>0</v>
      </c>
      <c r="L444" s="13">
        <v>5774.88</v>
      </c>
      <c r="M444" s="13">
        <v>0</v>
      </c>
      <c r="N444" s="13">
        <v>0</v>
      </c>
      <c r="O444" s="31">
        <v>0</v>
      </c>
      <c r="P444" s="13">
        <v>9346765.2200000007</v>
      </c>
      <c r="Q444" s="16">
        <v>29909824</v>
      </c>
      <c r="R444" s="13">
        <v>6067023.6200000001</v>
      </c>
      <c r="S444" s="16">
        <v>246400</v>
      </c>
      <c r="T444" s="20">
        <v>0</v>
      </c>
      <c r="U444" s="41">
        <f t="shared" si="75"/>
        <v>46267127.449999996</v>
      </c>
      <c r="V444" s="13">
        <f t="shared" si="76"/>
        <v>580372.56000000006</v>
      </c>
      <c r="W444" s="13">
        <f t="shared" si="77"/>
        <v>55613.659999999996</v>
      </c>
      <c r="X444" s="10">
        <v>1.252</v>
      </c>
      <c r="Y444" s="1">
        <v>4</v>
      </c>
      <c r="Z444" s="10">
        <v>1.7500000000000002E-2</v>
      </c>
      <c r="AA444" s="36">
        <f t="shared" si="78"/>
        <v>1.2543950575431718E-2</v>
      </c>
      <c r="AB444" s="13">
        <f t="shared" si="79"/>
        <v>0</v>
      </c>
      <c r="AC444" s="13">
        <f t="shared" si="80"/>
        <v>27806.829999999998</v>
      </c>
      <c r="AD444" s="13">
        <f t="shared" si="81"/>
        <v>116742.05</v>
      </c>
      <c r="AE444" s="13">
        <f t="shared" si="82"/>
        <v>58371.02</v>
      </c>
      <c r="AF444" s="13">
        <f t="shared" si="83"/>
        <v>0</v>
      </c>
      <c r="AG444" s="93">
        <f t="shared" si="84"/>
        <v>101459.95</v>
      </c>
      <c r="AH444" s="94">
        <f t="shared" si="85"/>
        <v>101459.95</v>
      </c>
      <c r="AI444" s="95">
        <f t="shared" si="86"/>
        <v>202919.9</v>
      </c>
    </row>
    <row r="445" spans="1:35" x14ac:dyDescent="0.25">
      <c r="A445">
        <v>47076</v>
      </c>
      <c r="B445" t="s">
        <v>499</v>
      </c>
      <c r="C445" t="s">
        <v>29</v>
      </c>
      <c r="D445" s="30">
        <v>0</v>
      </c>
      <c r="E445" s="13">
        <v>0</v>
      </c>
      <c r="F445" s="13">
        <v>5649.66</v>
      </c>
      <c r="G445" s="13">
        <v>0</v>
      </c>
      <c r="H445" s="13">
        <v>0</v>
      </c>
      <c r="I445" s="31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31">
        <v>0</v>
      </c>
      <c r="P445" s="13">
        <v>1844700.46</v>
      </c>
      <c r="Q445" s="16">
        <v>1252677</v>
      </c>
      <c r="R445" s="13">
        <v>500876.46</v>
      </c>
      <c r="S445" s="16">
        <v>25349</v>
      </c>
      <c r="T445" s="20">
        <v>0</v>
      </c>
      <c r="U445" s="41">
        <f t="shared" si="75"/>
        <v>3623602.92</v>
      </c>
      <c r="V445" s="13">
        <f t="shared" si="76"/>
        <v>0</v>
      </c>
      <c r="W445" s="13">
        <f t="shared" si="77"/>
        <v>5649.66</v>
      </c>
      <c r="X445" s="10">
        <v>1.1060000000000001</v>
      </c>
      <c r="Y445" s="1">
        <v>4</v>
      </c>
      <c r="Z445" s="10">
        <v>1.7500000000000002E-2</v>
      </c>
      <c r="AA445" s="36">
        <f t="shared" si="78"/>
        <v>0</v>
      </c>
      <c r="AB445" s="13">
        <f t="shared" si="79"/>
        <v>0</v>
      </c>
      <c r="AC445" s="13">
        <f t="shared" si="80"/>
        <v>2824.83</v>
      </c>
      <c r="AD445" s="13">
        <f t="shared" si="81"/>
        <v>0</v>
      </c>
      <c r="AE445" s="13">
        <f t="shared" si="82"/>
        <v>0</v>
      </c>
      <c r="AF445" s="13">
        <f t="shared" si="83"/>
        <v>0</v>
      </c>
      <c r="AG445" s="93">
        <f t="shared" si="84"/>
        <v>1412.415</v>
      </c>
      <c r="AH445" s="94">
        <f t="shared" si="85"/>
        <v>1412.415</v>
      </c>
      <c r="AI445" s="95">
        <f t="shared" si="86"/>
        <v>2824.83</v>
      </c>
    </row>
    <row r="446" spans="1:35" x14ac:dyDescent="0.25">
      <c r="A446">
        <v>46896</v>
      </c>
      <c r="B446" t="s">
        <v>500</v>
      </c>
      <c r="C446" t="s">
        <v>14</v>
      </c>
      <c r="D446" s="30">
        <v>0</v>
      </c>
      <c r="E446" s="13">
        <v>0</v>
      </c>
      <c r="F446" s="13">
        <v>-0.01</v>
      </c>
      <c r="G446" s="13">
        <v>3778.73</v>
      </c>
      <c r="H446" s="13">
        <v>0</v>
      </c>
      <c r="I446" s="31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31">
        <v>0</v>
      </c>
      <c r="P446" s="13">
        <v>49330241.380000003</v>
      </c>
      <c r="Q446" s="16">
        <v>39350080</v>
      </c>
      <c r="R446" s="13">
        <v>15326601.140000001</v>
      </c>
      <c r="S446" s="16">
        <v>518669</v>
      </c>
      <c r="T446" s="20">
        <v>0</v>
      </c>
      <c r="U446" s="41">
        <f t="shared" si="75"/>
        <v>104525591.52</v>
      </c>
      <c r="V446" s="13">
        <f t="shared" si="76"/>
        <v>0</v>
      </c>
      <c r="W446" s="13">
        <f t="shared" si="77"/>
        <v>3778.72</v>
      </c>
      <c r="X446" s="10">
        <v>0.81499999999999995</v>
      </c>
      <c r="Y446" s="1">
        <v>2</v>
      </c>
      <c r="Z446" s="10">
        <v>1.2500000000000001E-2</v>
      </c>
      <c r="AA446" s="36">
        <f t="shared" si="78"/>
        <v>0</v>
      </c>
      <c r="AB446" s="13">
        <f t="shared" si="79"/>
        <v>0</v>
      </c>
      <c r="AC446" s="13">
        <f t="shared" si="80"/>
        <v>1889.36</v>
      </c>
      <c r="AD446" s="13">
        <f t="shared" si="81"/>
        <v>0</v>
      </c>
      <c r="AE446" s="13">
        <f t="shared" si="82"/>
        <v>0</v>
      </c>
      <c r="AF446" s="13">
        <f t="shared" si="83"/>
        <v>0</v>
      </c>
      <c r="AG446" s="93">
        <f t="shared" si="84"/>
        <v>944.68</v>
      </c>
      <c r="AH446" s="94">
        <f t="shared" si="85"/>
        <v>944.68</v>
      </c>
      <c r="AI446" s="95">
        <f t="shared" si="86"/>
        <v>1889.36</v>
      </c>
    </row>
    <row r="447" spans="1:35" x14ac:dyDescent="0.25">
      <c r="A447">
        <v>47084</v>
      </c>
      <c r="B447" t="s">
        <v>501</v>
      </c>
      <c r="C447" t="s">
        <v>29</v>
      </c>
      <c r="D447" s="30">
        <v>407359.28</v>
      </c>
      <c r="E447" s="13">
        <v>0</v>
      </c>
      <c r="F447" s="13">
        <v>0</v>
      </c>
      <c r="G447" s="13">
        <v>0</v>
      </c>
      <c r="H447" s="13">
        <v>91545.96</v>
      </c>
      <c r="I447" s="31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31">
        <v>0</v>
      </c>
      <c r="P447" s="13">
        <v>6958794.46</v>
      </c>
      <c r="Q447" s="16">
        <v>5411385</v>
      </c>
      <c r="R447" s="13">
        <v>0</v>
      </c>
      <c r="S447" s="16">
        <v>65582</v>
      </c>
      <c r="T447" s="20">
        <v>0</v>
      </c>
      <c r="U447" s="41">
        <f t="shared" si="75"/>
        <v>12843120.74</v>
      </c>
      <c r="V447" s="13">
        <f t="shared" si="76"/>
        <v>407359.28</v>
      </c>
      <c r="W447" s="13">
        <f t="shared" si="77"/>
        <v>0</v>
      </c>
      <c r="X447" s="10">
        <v>0.94899999999999995</v>
      </c>
      <c r="Y447" s="1">
        <v>3</v>
      </c>
      <c r="Z447" s="10">
        <v>1.4999999999999999E-2</v>
      </c>
      <c r="AA447" s="36">
        <f t="shared" si="78"/>
        <v>3.1718091595236378E-2</v>
      </c>
      <c r="AB447" s="13">
        <f t="shared" si="79"/>
        <v>214712.46890000004</v>
      </c>
      <c r="AC447" s="13">
        <f t="shared" si="80"/>
        <v>0</v>
      </c>
      <c r="AD447" s="13">
        <f t="shared" si="81"/>
        <v>0</v>
      </c>
      <c r="AE447" s="13">
        <f t="shared" si="82"/>
        <v>91545.96</v>
      </c>
      <c r="AF447" s="13">
        <f t="shared" si="83"/>
        <v>0</v>
      </c>
      <c r="AG447" s="93">
        <f t="shared" si="84"/>
        <v>153129.21445000003</v>
      </c>
      <c r="AH447" s="94">
        <f t="shared" si="85"/>
        <v>153129.21445000003</v>
      </c>
      <c r="AI447" s="95">
        <f t="shared" si="86"/>
        <v>306258.42890000006</v>
      </c>
    </row>
    <row r="448" spans="1:35" x14ac:dyDescent="0.25">
      <c r="A448">
        <v>44644</v>
      </c>
      <c r="B448" t="s">
        <v>502</v>
      </c>
      <c r="C448" t="s">
        <v>73</v>
      </c>
      <c r="D448" s="30">
        <v>185647.26</v>
      </c>
      <c r="E448" s="13">
        <v>170928.32</v>
      </c>
      <c r="F448" s="13">
        <v>84159.16</v>
      </c>
      <c r="G448" s="13">
        <v>0</v>
      </c>
      <c r="H448" s="13">
        <v>84583.1</v>
      </c>
      <c r="I448" s="31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31">
        <v>0</v>
      </c>
      <c r="P448" s="13">
        <v>14997055.85</v>
      </c>
      <c r="Q448" s="16">
        <v>10647174</v>
      </c>
      <c r="R448" s="13">
        <v>5603351.2300000004</v>
      </c>
      <c r="S448" s="16">
        <v>182529</v>
      </c>
      <c r="T448" s="20">
        <v>0</v>
      </c>
      <c r="U448" s="41">
        <f t="shared" si="75"/>
        <v>31786685.66</v>
      </c>
      <c r="V448" s="13">
        <f t="shared" si="76"/>
        <v>185647.26</v>
      </c>
      <c r="W448" s="13">
        <f t="shared" si="77"/>
        <v>84159.16</v>
      </c>
      <c r="X448" s="10">
        <v>0.65800000000000003</v>
      </c>
      <c r="Y448" s="1">
        <v>1</v>
      </c>
      <c r="Z448" s="10">
        <v>0.01</v>
      </c>
      <c r="AA448" s="36">
        <f t="shared" si="78"/>
        <v>5.840409471617747E-3</v>
      </c>
      <c r="AB448" s="13">
        <f t="shared" si="79"/>
        <v>0</v>
      </c>
      <c r="AC448" s="13">
        <f t="shared" si="80"/>
        <v>42079.58</v>
      </c>
      <c r="AD448" s="13">
        <f t="shared" si="81"/>
        <v>170928.32</v>
      </c>
      <c r="AE448" s="13">
        <f t="shared" si="82"/>
        <v>84583.1</v>
      </c>
      <c r="AF448" s="13">
        <f t="shared" si="83"/>
        <v>0</v>
      </c>
      <c r="AG448" s="93">
        <f t="shared" si="84"/>
        <v>148795.5</v>
      </c>
      <c r="AH448" s="94">
        <f t="shared" si="85"/>
        <v>148795.5</v>
      </c>
      <c r="AI448" s="95">
        <f t="shared" si="86"/>
        <v>297591</v>
      </c>
    </row>
    <row r="449" spans="1:35" x14ac:dyDescent="0.25">
      <c r="A449">
        <v>49932</v>
      </c>
      <c r="B449" t="s">
        <v>503</v>
      </c>
      <c r="C449" t="s">
        <v>12</v>
      </c>
      <c r="D449" s="30">
        <v>0</v>
      </c>
      <c r="E449" s="13">
        <v>0</v>
      </c>
      <c r="F449" s="13">
        <v>0</v>
      </c>
      <c r="G449" s="13">
        <v>0</v>
      </c>
      <c r="H449" s="13">
        <v>0</v>
      </c>
      <c r="I449" s="31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31">
        <v>0</v>
      </c>
      <c r="P449" s="13">
        <v>18810915.190000001</v>
      </c>
      <c r="Q449" s="16">
        <v>31030034</v>
      </c>
      <c r="R449" s="13">
        <v>0</v>
      </c>
      <c r="S449" s="16">
        <v>299606</v>
      </c>
      <c r="T449" s="20">
        <v>0</v>
      </c>
      <c r="U449" s="41">
        <f t="shared" si="75"/>
        <v>50140555.189999998</v>
      </c>
      <c r="V449" s="13">
        <f t="shared" si="76"/>
        <v>0</v>
      </c>
      <c r="W449" s="13">
        <f t="shared" si="77"/>
        <v>0</v>
      </c>
      <c r="X449" s="10">
        <v>1.044</v>
      </c>
      <c r="Y449" s="1">
        <v>3</v>
      </c>
      <c r="Z449" s="10">
        <v>1.4999999999999999E-2</v>
      </c>
      <c r="AA449" s="36">
        <f t="shared" si="78"/>
        <v>0</v>
      </c>
      <c r="AB449" s="13">
        <f t="shared" si="79"/>
        <v>0</v>
      </c>
      <c r="AC449" s="13">
        <f t="shared" si="80"/>
        <v>0</v>
      </c>
      <c r="AD449" s="13">
        <f t="shared" si="81"/>
        <v>0</v>
      </c>
      <c r="AE449" s="13">
        <f t="shared" si="82"/>
        <v>0</v>
      </c>
      <c r="AF449" s="13">
        <f t="shared" si="83"/>
        <v>0</v>
      </c>
      <c r="AG449" s="93">
        <f t="shared" si="84"/>
        <v>0</v>
      </c>
      <c r="AH449" s="94">
        <f t="shared" si="85"/>
        <v>0</v>
      </c>
      <c r="AI449" s="95">
        <f t="shared" si="86"/>
        <v>0</v>
      </c>
    </row>
    <row r="450" spans="1:35" x14ac:dyDescent="0.25">
      <c r="A450">
        <v>48421</v>
      </c>
      <c r="B450" t="s">
        <v>504</v>
      </c>
      <c r="C450" t="s">
        <v>226</v>
      </c>
      <c r="D450" s="30">
        <v>0</v>
      </c>
      <c r="E450" s="13">
        <v>0</v>
      </c>
      <c r="F450" s="13">
        <v>0</v>
      </c>
      <c r="G450" s="13">
        <v>0</v>
      </c>
      <c r="H450" s="13">
        <v>0</v>
      </c>
      <c r="I450" s="31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31">
        <v>0</v>
      </c>
      <c r="P450" s="13">
        <v>3729282.44</v>
      </c>
      <c r="Q450" s="16">
        <v>4643636</v>
      </c>
      <c r="R450" s="13">
        <v>0</v>
      </c>
      <c r="S450" s="16">
        <v>61318</v>
      </c>
      <c r="T450" s="20">
        <v>0</v>
      </c>
      <c r="U450" s="41">
        <f t="shared" si="75"/>
        <v>8434236.4399999995</v>
      </c>
      <c r="V450" s="13">
        <f t="shared" si="76"/>
        <v>0</v>
      </c>
      <c r="W450" s="13">
        <f t="shared" si="77"/>
        <v>0</v>
      </c>
      <c r="X450" s="10">
        <v>1.109</v>
      </c>
      <c r="Y450" s="1">
        <v>4</v>
      </c>
      <c r="Z450" s="10">
        <v>1.7500000000000002E-2</v>
      </c>
      <c r="AA450" s="36">
        <f t="shared" si="78"/>
        <v>0</v>
      </c>
      <c r="AB450" s="13">
        <f t="shared" si="79"/>
        <v>0</v>
      </c>
      <c r="AC450" s="13">
        <f t="shared" si="80"/>
        <v>0</v>
      </c>
      <c r="AD450" s="13">
        <f t="shared" si="81"/>
        <v>0</v>
      </c>
      <c r="AE450" s="13">
        <f t="shared" si="82"/>
        <v>0</v>
      </c>
      <c r="AF450" s="13">
        <f t="shared" si="83"/>
        <v>0</v>
      </c>
      <c r="AG450" s="93">
        <f t="shared" si="84"/>
        <v>0</v>
      </c>
      <c r="AH450" s="94">
        <f t="shared" si="85"/>
        <v>0</v>
      </c>
      <c r="AI450" s="95">
        <f t="shared" si="86"/>
        <v>0</v>
      </c>
    </row>
    <row r="451" spans="1:35" x14ac:dyDescent="0.25">
      <c r="A451">
        <v>49460</v>
      </c>
      <c r="B451" t="s">
        <v>505</v>
      </c>
      <c r="C451" t="s">
        <v>156</v>
      </c>
      <c r="D451" s="30">
        <v>0</v>
      </c>
      <c r="E451" s="13">
        <v>1549.26</v>
      </c>
      <c r="F451" s="13">
        <v>-0.01</v>
      </c>
      <c r="G451" s="13">
        <v>730.85</v>
      </c>
      <c r="H451" s="13">
        <v>838.14</v>
      </c>
      <c r="I451" s="31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31">
        <v>0</v>
      </c>
      <c r="P451" s="13">
        <v>4802953.28</v>
      </c>
      <c r="Q451" s="16">
        <v>2183300</v>
      </c>
      <c r="R451" s="13">
        <v>847522.48</v>
      </c>
      <c r="S451" s="16">
        <v>41870</v>
      </c>
      <c r="T451" s="20">
        <v>0</v>
      </c>
      <c r="U451" s="41">
        <f t="shared" si="75"/>
        <v>7877195.0199999996</v>
      </c>
      <c r="V451" s="13">
        <f t="shared" si="76"/>
        <v>0</v>
      </c>
      <c r="W451" s="13">
        <f t="shared" si="77"/>
        <v>730.84</v>
      </c>
      <c r="X451" s="10">
        <v>0.63800000000000001</v>
      </c>
      <c r="Y451" s="1">
        <v>1</v>
      </c>
      <c r="Z451" s="10">
        <v>0.01</v>
      </c>
      <c r="AA451" s="36">
        <f t="shared" si="78"/>
        <v>0</v>
      </c>
      <c r="AB451" s="13">
        <f t="shared" si="79"/>
        <v>0</v>
      </c>
      <c r="AC451" s="13">
        <f t="shared" si="80"/>
        <v>365.42</v>
      </c>
      <c r="AD451" s="13">
        <f t="shared" si="81"/>
        <v>1549.26</v>
      </c>
      <c r="AE451" s="13">
        <f t="shared" si="82"/>
        <v>838.14</v>
      </c>
      <c r="AF451" s="13">
        <f t="shared" si="83"/>
        <v>0</v>
      </c>
      <c r="AG451" s="93">
        <f t="shared" si="84"/>
        <v>1376.41</v>
      </c>
      <c r="AH451" s="94">
        <f t="shared" si="85"/>
        <v>1376.41</v>
      </c>
      <c r="AI451" s="95">
        <f t="shared" si="86"/>
        <v>2752.82</v>
      </c>
    </row>
    <row r="452" spans="1:35" x14ac:dyDescent="0.25">
      <c r="A452">
        <v>48348</v>
      </c>
      <c r="B452" t="s">
        <v>506</v>
      </c>
      <c r="C452" t="s">
        <v>39</v>
      </c>
      <c r="D452" s="30">
        <v>0</v>
      </c>
      <c r="E452" s="13">
        <v>19822.310000000001</v>
      </c>
      <c r="F452" s="13">
        <v>5861.88</v>
      </c>
      <c r="G452" s="13">
        <v>0</v>
      </c>
      <c r="H452" s="13">
        <v>1415.9</v>
      </c>
      <c r="I452" s="31">
        <v>0</v>
      </c>
      <c r="J452" s="13">
        <v>0</v>
      </c>
      <c r="K452" s="13">
        <v>0</v>
      </c>
      <c r="L452" s="13">
        <v>932.52</v>
      </c>
      <c r="M452" s="13">
        <v>0</v>
      </c>
      <c r="N452" s="13">
        <v>0</v>
      </c>
      <c r="O452" s="31">
        <v>0</v>
      </c>
      <c r="P452" s="13">
        <v>5392571.6699999999</v>
      </c>
      <c r="Q452" s="16">
        <v>14989545</v>
      </c>
      <c r="R452" s="13">
        <v>0</v>
      </c>
      <c r="S452" s="16">
        <v>106851</v>
      </c>
      <c r="T452" s="20">
        <v>0</v>
      </c>
      <c r="U452" s="41">
        <f t="shared" si="75"/>
        <v>20508789.98</v>
      </c>
      <c r="V452" s="13">
        <f t="shared" si="76"/>
        <v>0</v>
      </c>
      <c r="W452" s="13">
        <f t="shared" si="77"/>
        <v>6794.4</v>
      </c>
      <c r="X452" s="10">
        <v>1.2390000000000001</v>
      </c>
      <c r="Y452" s="1">
        <v>4</v>
      </c>
      <c r="Z452" s="10">
        <v>1.7500000000000002E-2</v>
      </c>
      <c r="AA452" s="36">
        <f t="shared" si="78"/>
        <v>0</v>
      </c>
      <c r="AB452" s="13">
        <f t="shared" si="79"/>
        <v>0</v>
      </c>
      <c r="AC452" s="13">
        <f t="shared" si="80"/>
        <v>3397.2</v>
      </c>
      <c r="AD452" s="13">
        <f t="shared" si="81"/>
        <v>19822.310000000001</v>
      </c>
      <c r="AE452" s="13">
        <f t="shared" si="82"/>
        <v>1415.9</v>
      </c>
      <c r="AF452" s="13">
        <f t="shared" si="83"/>
        <v>0</v>
      </c>
      <c r="AG452" s="93">
        <f t="shared" si="84"/>
        <v>12317.705000000002</v>
      </c>
      <c r="AH452" s="94">
        <f t="shared" si="85"/>
        <v>12317.705000000002</v>
      </c>
      <c r="AI452" s="95">
        <f t="shared" si="86"/>
        <v>24635.410000000003</v>
      </c>
    </row>
    <row r="453" spans="1:35" x14ac:dyDescent="0.25">
      <c r="A453">
        <v>44651</v>
      </c>
      <c r="B453" t="s">
        <v>507</v>
      </c>
      <c r="C453" t="s">
        <v>67</v>
      </c>
      <c r="D453" s="30">
        <v>1065499.8400000001</v>
      </c>
      <c r="E453" s="13">
        <v>0</v>
      </c>
      <c r="F453" s="13">
        <v>16987.62</v>
      </c>
      <c r="G453" s="13">
        <v>0</v>
      </c>
      <c r="H453" s="13">
        <v>0</v>
      </c>
      <c r="I453" s="31">
        <v>0</v>
      </c>
      <c r="J453" s="13">
        <v>0</v>
      </c>
      <c r="K453" s="13">
        <v>0</v>
      </c>
      <c r="L453" s="13">
        <v>740.68</v>
      </c>
      <c r="M453" s="13">
        <v>0</v>
      </c>
      <c r="N453" s="13">
        <v>0</v>
      </c>
      <c r="O453" s="31">
        <v>0</v>
      </c>
      <c r="P453" s="13">
        <v>2755879.12</v>
      </c>
      <c r="Q453" s="16">
        <v>14950985</v>
      </c>
      <c r="R453" s="13">
        <v>0</v>
      </c>
      <c r="S453" s="16">
        <v>92268</v>
      </c>
      <c r="T453" s="20">
        <v>0</v>
      </c>
      <c r="U453" s="41">
        <f t="shared" si="75"/>
        <v>18864631.960000001</v>
      </c>
      <c r="V453" s="13">
        <f t="shared" si="76"/>
        <v>1065499.8400000001</v>
      </c>
      <c r="W453" s="13">
        <f t="shared" si="77"/>
        <v>17728.3</v>
      </c>
      <c r="X453" s="10">
        <v>2.2949999999999999</v>
      </c>
      <c r="Y453" s="1">
        <v>5</v>
      </c>
      <c r="Z453" s="10">
        <v>0.02</v>
      </c>
      <c r="AA453" s="36">
        <f t="shared" si="78"/>
        <v>5.6481347860867573E-2</v>
      </c>
      <c r="AB453" s="13">
        <f t="shared" si="79"/>
        <v>688207.20079999999</v>
      </c>
      <c r="AC453" s="13">
        <f t="shared" si="80"/>
        <v>8864.15</v>
      </c>
      <c r="AD453" s="13">
        <f t="shared" si="81"/>
        <v>0</v>
      </c>
      <c r="AE453" s="13">
        <f t="shared" si="82"/>
        <v>0</v>
      </c>
      <c r="AF453" s="13">
        <f t="shared" si="83"/>
        <v>0</v>
      </c>
      <c r="AG453" s="93">
        <f t="shared" si="84"/>
        <v>348535.67540000001</v>
      </c>
      <c r="AH453" s="94">
        <f t="shared" si="85"/>
        <v>348535.67540000001</v>
      </c>
      <c r="AI453" s="95">
        <f t="shared" si="86"/>
        <v>697071.35080000001</v>
      </c>
    </row>
    <row r="454" spans="1:35" x14ac:dyDescent="0.25">
      <c r="A454">
        <v>44669</v>
      </c>
      <c r="B454" t="s">
        <v>508</v>
      </c>
      <c r="C454" t="s">
        <v>85</v>
      </c>
      <c r="D454" s="30">
        <v>0</v>
      </c>
      <c r="E454" s="13">
        <v>0</v>
      </c>
      <c r="F454" s="13">
        <v>9931.07</v>
      </c>
      <c r="G454" s="13">
        <v>4965.55</v>
      </c>
      <c r="H454" s="13">
        <v>17422.560000000001</v>
      </c>
      <c r="I454" s="31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31">
        <v>0</v>
      </c>
      <c r="P454" s="13">
        <v>20846409.710000001</v>
      </c>
      <c r="Q454" s="16">
        <v>4957541</v>
      </c>
      <c r="R454" s="13">
        <v>0</v>
      </c>
      <c r="S454" s="16">
        <v>94255</v>
      </c>
      <c r="T454" s="20">
        <v>0</v>
      </c>
      <c r="U454" s="41">
        <f t="shared" si="75"/>
        <v>25898205.710000001</v>
      </c>
      <c r="V454" s="13">
        <f t="shared" si="76"/>
        <v>0</v>
      </c>
      <c r="W454" s="13">
        <f t="shared" si="77"/>
        <v>14896.619999999999</v>
      </c>
      <c r="X454" s="10">
        <v>0.34799999999999998</v>
      </c>
      <c r="Y454" s="1">
        <v>1</v>
      </c>
      <c r="Z454" s="10">
        <v>0.01</v>
      </c>
      <c r="AA454" s="36">
        <f t="shared" si="78"/>
        <v>0</v>
      </c>
      <c r="AB454" s="13">
        <f t="shared" si="79"/>
        <v>0</v>
      </c>
      <c r="AC454" s="13">
        <f t="shared" si="80"/>
        <v>7448.3099999999995</v>
      </c>
      <c r="AD454" s="13">
        <f t="shared" si="81"/>
        <v>0</v>
      </c>
      <c r="AE454" s="13">
        <f t="shared" si="82"/>
        <v>17422.560000000001</v>
      </c>
      <c r="AF454" s="13">
        <f t="shared" si="83"/>
        <v>0</v>
      </c>
      <c r="AG454" s="93">
        <f t="shared" si="84"/>
        <v>12435.435000000001</v>
      </c>
      <c r="AH454" s="94">
        <f t="shared" si="85"/>
        <v>12435.435000000001</v>
      </c>
      <c r="AI454" s="95">
        <f t="shared" si="86"/>
        <v>24870.870000000003</v>
      </c>
    </row>
    <row r="455" spans="1:35" x14ac:dyDescent="0.25">
      <c r="A455">
        <v>49288</v>
      </c>
      <c r="B455" t="s">
        <v>509</v>
      </c>
      <c r="C455" t="s">
        <v>167</v>
      </c>
      <c r="D455" s="30">
        <v>0</v>
      </c>
      <c r="E455" s="13">
        <v>0</v>
      </c>
      <c r="F455" s="13">
        <v>-0.01</v>
      </c>
      <c r="G455" s="13">
        <v>1646.01</v>
      </c>
      <c r="H455" s="13">
        <v>0</v>
      </c>
      <c r="I455" s="31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31">
        <v>0</v>
      </c>
      <c r="P455" s="13">
        <v>7656990.5</v>
      </c>
      <c r="Q455" s="16">
        <v>3478282</v>
      </c>
      <c r="R455" s="13">
        <v>2857856.92</v>
      </c>
      <c r="S455" s="16">
        <v>70763</v>
      </c>
      <c r="T455" s="20">
        <v>0</v>
      </c>
      <c r="U455" s="41">
        <f t="shared" si="75"/>
        <v>14063892.42</v>
      </c>
      <c r="V455" s="13">
        <f t="shared" si="76"/>
        <v>0</v>
      </c>
      <c r="W455" s="13">
        <f t="shared" si="77"/>
        <v>1646</v>
      </c>
      <c r="X455" s="10">
        <v>0.86299999999999999</v>
      </c>
      <c r="Y455" s="1">
        <v>2</v>
      </c>
      <c r="Z455" s="10">
        <v>1.2500000000000001E-2</v>
      </c>
      <c r="AA455" s="36">
        <f t="shared" si="78"/>
        <v>0</v>
      </c>
      <c r="AB455" s="13">
        <f t="shared" si="79"/>
        <v>0</v>
      </c>
      <c r="AC455" s="13">
        <f t="shared" si="80"/>
        <v>823</v>
      </c>
      <c r="AD455" s="13">
        <f t="shared" si="81"/>
        <v>0</v>
      </c>
      <c r="AE455" s="13">
        <f t="shared" si="82"/>
        <v>0</v>
      </c>
      <c r="AF455" s="13">
        <f t="shared" si="83"/>
        <v>0</v>
      </c>
      <c r="AG455" s="93">
        <f t="shared" si="84"/>
        <v>411.5</v>
      </c>
      <c r="AH455" s="94">
        <f t="shared" si="85"/>
        <v>411.5</v>
      </c>
      <c r="AI455" s="95">
        <f t="shared" si="86"/>
        <v>823</v>
      </c>
    </row>
    <row r="456" spans="1:35" x14ac:dyDescent="0.25">
      <c r="A456">
        <v>44677</v>
      </c>
      <c r="B456" t="s">
        <v>510</v>
      </c>
      <c r="C456" t="s">
        <v>147</v>
      </c>
      <c r="D456" s="30">
        <v>16071136.02</v>
      </c>
      <c r="E456" s="13">
        <v>0</v>
      </c>
      <c r="F456" s="13">
        <v>0</v>
      </c>
      <c r="G456" s="13">
        <v>0</v>
      </c>
      <c r="H456" s="13">
        <v>448569.48</v>
      </c>
      <c r="I456" s="31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31">
        <v>0</v>
      </c>
      <c r="P456" s="13">
        <v>4688377.6500000004</v>
      </c>
      <c r="Q456" s="16">
        <v>51784882</v>
      </c>
      <c r="R456" s="13">
        <v>0</v>
      </c>
      <c r="S456" s="16">
        <v>276632</v>
      </c>
      <c r="T456" s="20">
        <v>0</v>
      </c>
      <c r="U456" s="41">
        <f t="shared" si="75"/>
        <v>72821027.670000002</v>
      </c>
      <c r="V456" s="13">
        <f t="shared" si="76"/>
        <v>16071136.02</v>
      </c>
      <c r="W456" s="13">
        <f t="shared" si="77"/>
        <v>0</v>
      </c>
      <c r="X456" s="10">
        <v>1.879</v>
      </c>
      <c r="Y456" s="1">
        <v>5</v>
      </c>
      <c r="Z456" s="10">
        <v>0.02</v>
      </c>
      <c r="AA456" s="36">
        <f t="shared" si="78"/>
        <v>0.22069361740991755</v>
      </c>
      <c r="AB456" s="13">
        <f t="shared" si="79"/>
        <v>14614715.466599999</v>
      </c>
      <c r="AC456" s="13">
        <f t="shared" si="80"/>
        <v>0</v>
      </c>
      <c r="AD456" s="13">
        <f t="shared" si="81"/>
        <v>0</v>
      </c>
      <c r="AE456" s="13">
        <f t="shared" si="82"/>
        <v>448569.48</v>
      </c>
      <c r="AF456" s="13">
        <f t="shared" si="83"/>
        <v>0</v>
      </c>
      <c r="AG456" s="93">
        <f t="shared" si="84"/>
        <v>7531642.4732999997</v>
      </c>
      <c r="AH456" s="94">
        <f t="shared" si="85"/>
        <v>7531642.4732999997</v>
      </c>
      <c r="AI456" s="95">
        <f t="shared" si="86"/>
        <v>15063284.946599999</v>
      </c>
    </row>
    <row r="457" spans="1:35" x14ac:dyDescent="0.25">
      <c r="A457">
        <v>48975</v>
      </c>
      <c r="B457" t="s">
        <v>511</v>
      </c>
      <c r="C457" t="s">
        <v>67</v>
      </c>
      <c r="D457" s="30">
        <v>0</v>
      </c>
      <c r="E457" s="13">
        <v>0</v>
      </c>
      <c r="F457" s="13">
        <v>839.66</v>
      </c>
      <c r="G457" s="13">
        <v>0</v>
      </c>
      <c r="H457" s="13">
        <v>0</v>
      </c>
      <c r="I457" s="31">
        <v>0</v>
      </c>
      <c r="J457" s="13">
        <v>0</v>
      </c>
      <c r="K457" s="13">
        <v>0</v>
      </c>
      <c r="L457" s="13">
        <v>47.52</v>
      </c>
      <c r="M457" s="13">
        <v>0</v>
      </c>
      <c r="N457" s="13">
        <v>0</v>
      </c>
      <c r="O457" s="31">
        <v>0</v>
      </c>
      <c r="P457" s="13">
        <v>19546.28</v>
      </c>
      <c r="Q457" s="16">
        <v>2512917</v>
      </c>
      <c r="R457" s="13">
        <v>0</v>
      </c>
      <c r="S457" s="16">
        <v>3236</v>
      </c>
      <c r="T457" s="20">
        <v>0</v>
      </c>
      <c r="U457" s="41">
        <f t="shared" si="75"/>
        <v>2535699.2799999998</v>
      </c>
      <c r="V457" s="13">
        <f t="shared" si="76"/>
        <v>0</v>
      </c>
      <c r="W457" s="13">
        <f t="shared" si="77"/>
        <v>887.18</v>
      </c>
      <c r="X457" s="10">
        <v>15.863</v>
      </c>
      <c r="Y457" s="1">
        <v>5</v>
      </c>
      <c r="Z457" s="10">
        <v>0.02</v>
      </c>
      <c r="AA457" s="36">
        <f t="shared" si="78"/>
        <v>0</v>
      </c>
      <c r="AB457" s="13">
        <f t="shared" si="79"/>
        <v>0</v>
      </c>
      <c r="AC457" s="13">
        <f t="shared" si="80"/>
        <v>443.59</v>
      </c>
      <c r="AD457" s="13">
        <f t="shared" si="81"/>
        <v>0</v>
      </c>
      <c r="AE457" s="13">
        <f t="shared" si="82"/>
        <v>0</v>
      </c>
      <c r="AF457" s="13">
        <f t="shared" si="83"/>
        <v>0</v>
      </c>
      <c r="AG457" s="93">
        <f t="shared" si="84"/>
        <v>221.79499999999999</v>
      </c>
      <c r="AH457" s="94">
        <f t="shared" si="85"/>
        <v>221.79499999999999</v>
      </c>
      <c r="AI457" s="95">
        <f t="shared" si="86"/>
        <v>443.59</v>
      </c>
    </row>
    <row r="458" spans="1:35" x14ac:dyDescent="0.25">
      <c r="A458">
        <v>45880</v>
      </c>
      <c r="B458" t="s">
        <v>512</v>
      </c>
      <c r="C458" t="s">
        <v>34</v>
      </c>
      <c r="D458" s="30">
        <v>0</v>
      </c>
      <c r="E458" s="13">
        <v>42720.09</v>
      </c>
      <c r="F458" s="13">
        <v>0</v>
      </c>
      <c r="G458" s="13">
        <v>2444.1</v>
      </c>
      <c r="H458" s="13">
        <v>33002.639999999999</v>
      </c>
      <c r="I458" s="31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31">
        <v>0</v>
      </c>
      <c r="P458" s="13">
        <v>7324707.9800000004</v>
      </c>
      <c r="Q458" s="16">
        <v>4406367</v>
      </c>
      <c r="R458" s="13">
        <v>0</v>
      </c>
      <c r="S458" s="16">
        <v>66162</v>
      </c>
      <c r="T458" s="20">
        <v>0</v>
      </c>
      <c r="U458" s="41">
        <f t="shared" si="75"/>
        <v>11839957.07</v>
      </c>
      <c r="V458" s="13">
        <f t="shared" si="76"/>
        <v>0</v>
      </c>
      <c r="W458" s="13">
        <f t="shared" si="77"/>
        <v>2444.1</v>
      </c>
      <c r="X458" s="10">
        <v>0.80700000000000005</v>
      </c>
      <c r="Y458" s="1">
        <v>2</v>
      </c>
      <c r="Z458" s="10">
        <v>1.2500000000000001E-2</v>
      </c>
      <c r="AA458" s="36">
        <f t="shared" si="78"/>
        <v>0</v>
      </c>
      <c r="AB458" s="13">
        <f t="shared" si="79"/>
        <v>0</v>
      </c>
      <c r="AC458" s="13">
        <f t="shared" si="80"/>
        <v>1222.05</v>
      </c>
      <c r="AD458" s="13">
        <f t="shared" si="81"/>
        <v>42720.09</v>
      </c>
      <c r="AE458" s="13">
        <f t="shared" si="82"/>
        <v>33002.639999999999</v>
      </c>
      <c r="AF458" s="13">
        <f t="shared" si="83"/>
        <v>0</v>
      </c>
      <c r="AG458" s="93">
        <f t="shared" si="84"/>
        <v>38472.39</v>
      </c>
      <c r="AH458" s="94">
        <f t="shared" si="85"/>
        <v>38472.39</v>
      </c>
      <c r="AI458" s="95">
        <f t="shared" si="86"/>
        <v>76944.78</v>
      </c>
    </row>
    <row r="459" spans="1:35" x14ac:dyDescent="0.25">
      <c r="A459">
        <v>44685</v>
      </c>
      <c r="B459" t="s">
        <v>513</v>
      </c>
      <c r="C459" t="s">
        <v>37</v>
      </c>
      <c r="D459" s="30">
        <v>1425151.5</v>
      </c>
      <c r="E459" s="13">
        <v>0</v>
      </c>
      <c r="F459" s="13">
        <v>32314.26</v>
      </c>
      <c r="G459" s="13">
        <v>0</v>
      </c>
      <c r="H459" s="13">
        <v>0</v>
      </c>
      <c r="I459" s="31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31">
        <v>0</v>
      </c>
      <c r="P459" s="13">
        <v>13899809.560000001</v>
      </c>
      <c r="Q459" s="16">
        <v>10871103</v>
      </c>
      <c r="R459" s="13">
        <v>0</v>
      </c>
      <c r="S459" s="16">
        <v>134900</v>
      </c>
      <c r="T459" s="20">
        <v>0</v>
      </c>
      <c r="U459" s="41">
        <f t="shared" si="75"/>
        <v>26330964.060000002</v>
      </c>
      <c r="V459" s="13">
        <f t="shared" si="76"/>
        <v>1425151.5</v>
      </c>
      <c r="W459" s="13">
        <f t="shared" si="77"/>
        <v>32314.26</v>
      </c>
      <c r="X459" s="10">
        <v>0.71199999999999997</v>
      </c>
      <c r="Y459" s="1">
        <v>2</v>
      </c>
      <c r="Z459" s="10">
        <v>1.2500000000000001E-2</v>
      </c>
      <c r="AA459" s="36">
        <f t="shared" si="78"/>
        <v>5.4124546930850198E-2</v>
      </c>
      <c r="AB459" s="13">
        <f t="shared" si="79"/>
        <v>1096014.4492500001</v>
      </c>
      <c r="AC459" s="13">
        <f t="shared" si="80"/>
        <v>16157.13</v>
      </c>
      <c r="AD459" s="13">
        <f t="shared" si="81"/>
        <v>0</v>
      </c>
      <c r="AE459" s="13">
        <f t="shared" si="82"/>
        <v>0</v>
      </c>
      <c r="AF459" s="13">
        <f t="shared" si="83"/>
        <v>0</v>
      </c>
      <c r="AG459" s="93">
        <f t="shared" si="84"/>
        <v>556085.78962499998</v>
      </c>
      <c r="AH459" s="94">
        <f t="shared" si="85"/>
        <v>556085.78962499998</v>
      </c>
      <c r="AI459" s="95">
        <f t="shared" si="86"/>
        <v>1112171.57925</v>
      </c>
    </row>
    <row r="460" spans="1:35" x14ac:dyDescent="0.25">
      <c r="A460">
        <v>44693</v>
      </c>
      <c r="B460" t="s">
        <v>514</v>
      </c>
      <c r="C460" t="s">
        <v>147</v>
      </c>
      <c r="D460" s="30">
        <v>1173770.7</v>
      </c>
      <c r="E460" s="13">
        <v>0</v>
      </c>
      <c r="F460" s="13">
        <v>0</v>
      </c>
      <c r="G460" s="13">
        <v>0</v>
      </c>
      <c r="H460" s="13">
        <v>0</v>
      </c>
      <c r="I460" s="31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31">
        <v>0</v>
      </c>
      <c r="P460" s="13">
        <v>3883518.72</v>
      </c>
      <c r="Q460" s="16">
        <v>8330760</v>
      </c>
      <c r="R460" s="13">
        <v>0</v>
      </c>
      <c r="S460" s="16">
        <v>84086</v>
      </c>
      <c r="T460" s="20">
        <v>0</v>
      </c>
      <c r="U460" s="41">
        <f t="shared" ref="U460:U523" si="87">D460+E460+J460+K460+P460+Q460+R460+S460+T460</f>
        <v>13472135.42</v>
      </c>
      <c r="V460" s="13">
        <f t="shared" ref="V460:V523" si="88">D460+J460</f>
        <v>1173770.7</v>
      </c>
      <c r="W460" s="13">
        <f t="shared" ref="W460:W523" si="89">F460+G460+L460+M460</f>
        <v>0</v>
      </c>
      <c r="X460" s="10">
        <v>0.90400000000000003</v>
      </c>
      <c r="Y460" s="1">
        <v>2</v>
      </c>
      <c r="Z460" s="10">
        <v>1.2500000000000001E-2</v>
      </c>
      <c r="AA460" s="36">
        <f t="shared" ref="AA460:AA523" si="90">V460/U460</f>
        <v>8.7125809191131179E-2</v>
      </c>
      <c r="AB460" s="13">
        <f t="shared" ref="AB460:AB523" si="91">IF(AA460&lt;=Z460,0,V460-(U460*Z460))</f>
        <v>1005369.0072499999</v>
      </c>
      <c r="AC460" s="13">
        <f t="shared" ref="AC460:AC523" si="92">W460*0.5</f>
        <v>0</v>
      </c>
      <c r="AD460" s="13">
        <f t="shared" ref="AD460:AD523" si="93">E460+K460</f>
        <v>0</v>
      </c>
      <c r="AE460" s="13">
        <f t="shared" ref="AE460:AE523" si="94">H460+N460</f>
        <v>0</v>
      </c>
      <c r="AF460" s="13">
        <f t="shared" ref="AF460:AF523" si="95">I460+O460</f>
        <v>0</v>
      </c>
      <c r="AG460" s="93">
        <f t="shared" si="84"/>
        <v>502684.50362499995</v>
      </c>
      <c r="AH460" s="94">
        <f t="shared" si="85"/>
        <v>502684.50362499995</v>
      </c>
      <c r="AI460" s="95">
        <f t="shared" si="86"/>
        <v>1005369.0072499999</v>
      </c>
    </row>
    <row r="461" spans="1:35" x14ac:dyDescent="0.25">
      <c r="A461">
        <v>50054</v>
      </c>
      <c r="B461" t="s">
        <v>515</v>
      </c>
      <c r="C461" t="s">
        <v>6</v>
      </c>
      <c r="D461" s="30">
        <v>311865.94</v>
      </c>
      <c r="E461" s="13">
        <v>0</v>
      </c>
      <c r="F461" s="13">
        <v>26307.5</v>
      </c>
      <c r="G461" s="13">
        <v>0</v>
      </c>
      <c r="H461" s="13">
        <v>0</v>
      </c>
      <c r="I461" s="31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31">
        <v>0</v>
      </c>
      <c r="P461" s="13">
        <v>2175679.29</v>
      </c>
      <c r="Q461" s="16">
        <v>30261312</v>
      </c>
      <c r="R461" s="13">
        <v>0</v>
      </c>
      <c r="S461" s="16">
        <v>132227</v>
      </c>
      <c r="T461" s="20">
        <v>0</v>
      </c>
      <c r="U461" s="41">
        <f t="shared" si="87"/>
        <v>32881084.23</v>
      </c>
      <c r="V461" s="13">
        <f t="shared" si="88"/>
        <v>311865.94</v>
      </c>
      <c r="W461" s="13">
        <f t="shared" si="89"/>
        <v>26307.5</v>
      </c>
      <c r="X461" s="10">
        <v>2.508</v>
      </c>
      <c r="Y461" s="1">
        <v>5</v>
      </c>
      <c r="Z461" s="10">
        <v>0.02</v>
      </c>
      <c r="AA461" s="36">
        <f t="shared" si="90"/>
        <v>9.4846610841214339E-3</v>
      </c>
      <c r="AB461" s="13">
        <f t="shared" si="91"/>
        <v>0</v>
      </c>
      <c r="AC461" s="13">
        <f t="shared" si="92"/>
        <v>13153.75</v>
      </c>
      <c r="AD461" s="13">
        <f t="shared" si="93"/>
        <v>0</v>
      </c>
      <c r="AE461" s="13">
        <f t="shared" si="94"/>
        <v>0</v>
      </c>
      <c r="AF461" s="13">
        <f t="shared" si="95"/>
        <v>0</v>
      </c>
      <c r="AG461" s="93">
        <f t="shared" si="84"/>
        <v>6576.875</v>
      </c>
      <c r="AH461" s="94">
        <f t="shared" si="85"/>
        <v>6576.875</v>
      </c>
      <c r="AI461" s="95">
        <f t="shared" si="86"/>
        <v>13153.75</v>
      </c>
    </row>
    <row r="462" spans="1:35" x14ac:dyDescent="0.25">
      <c r="A462">
        <v>47001</v>
      </c>
      <c r="B462" t="s">
        <v>516</v>
      </c>
      <c r="C462" t="s">
        <v>76</v>
      </c>
      <c r="D462" s="30">
        <v>0</v>
      </c>
      <c r="E462" s="13">
        <v>0</v>
      </c>
      <c r="F462" s="13">
        <v>5297.9</v>
      </c>
      <c r="G462" s="13">
        <v>0</v>
      </c>
      <c r="H462" s="13">
        <v>0</v>
      </c>
      <c r="I462" s="31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31">
        <v>0</v>
      </c>
      <c r="P462" s="13">
        <v>30708377.329999998</v>
      </c>
      <c r="Q462" s="16">
        <v>24734656</v>
      </c>
      <c r="R462" s="13">
        <v>4854497.32</v>
      </c>
      <c r="S462" s="16">
        <v>342289</v>
      </c>
      <c r="T462" s="20">
        <v>0</v>
      </c>
      <c r="U462" s="41">
        <f t="shared" si="87"/>
        <v>60639819.649999999</v>
      </c>
      <c r="V462" s="13">
        <f t="shared" si="88"/>
        <v>0</v>
      </c>
      <c r="W462" s="13">
        <f t="shared" si="89"/>
        <v>5297.9</v>
      </c>
      <c r="X462" s="10">
        <v>0.71</v>
      </c>
      <c r="Y462" s="1">
        <v>2</v>
      </c>
      <c r="Z462" s="10">
        <v>1.2500000000000001E-2</v>
      </c>
      <c r="AA462" s="36">
        <f t="shared" si="90"/>
        <v>0</v>
      </c>
      <c r="AB462" s="13">
        <f t="shared" si="91"/>
        <v>0</v>
      </c>
      <c r="AC462" s="13">
        <f t="shared" si="92"/>
        <v>2648.95</v>
      </c>
      <c r="AD462" s="13">
        <f t="shared" si="93"/>
        <v>0</v>
      </c>
      <c r="AE462" s="13">
        <f t="shared" si="94"/>
        <v>0</v>
      </c>
      <c r="AF462" s="13">
        <f t="shared" si="95"/>
        <v>0</v>
      </c>
      <c r="AG462" s="93">
        <f t="shared" si="84"/>
        <v>1324.4749999999999</v>
      </c>
      <c r="AH462" s="94">
        <f t="shared" si="85"/>
        <v>1324.4749999999999</v>
      </c>
      <c r="AI462" s="95">
        <f t="shared" si="86"/>
        <v>2648.95</v>
      </c>
    </row>
    <row r="463" spans="1:35" x14ac:dyDescent="0.25">
      <c r="A463">
        <v>46599</v>
      </c>
      <c r="B463" t="s">
        <v>517</v>
      </c>
      <c r="C463" t="s">
        <v>51</v>
      </c>
      <c r="D463" s="30">
        <v>619685.43999999994</v>
      </c>
      <c r="E463" s="13">
        <v>0</v>
      </c>
      <c r="F463" s="13">
        <v>14344.78</v>
      </c>
      <c r="G463" s="13">
        <v>0</v>
      </c>
      <c r="H463" s="13">
        <v>0</v>
      </c>
      <c r="I463" s="31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31">
        <v>0</v>
      </c>
      <c r="P463" s="13">
        <v>1361711.54</v>
      </c>
      <c r="Q463" s="16">
        <v>10910466</v>
      </c>
      <c r="R463" s="13">
        <v>0</v>
      </c>
      <c r="S463" s="16">
        <v>40126</v>
      </c>
      <c r="T463" s="20">
        <v>0</v>
      </c>
      <c r="U463" s="41">
        <f t="shared" si="87"/>
        <v>12931988.98</v>
      </c>
      <c r="V463" s="13">
        <f t="shared" si="88"/>
        <v>619685.43999999994</v>
      </c>
      <c r="W463" s="13">
        <f t="shared" si="89"/>
        <v>14344.78</v>
      </c>
      <c r="X463" s="10">
        <v>1.5720000000000001</v>
      </c>
      <c r="Y463" s="1">
        <v>5</v>
      </c>
      <c r="Z463" s="10">
        <v>0.02</v>
      </c>
      <c r="AA463" s="36">
        <f t="shared" si="90"/>
        <v>4.7918803593041723E-2</v>
      </c>
      <c r="AB463" s="13">
        <f t="shared" si="91"/>
        <v>361045.66039999994</v>
      </c>
      <c r="AC463" s="13">
        <f t="shared" si="92"/>
        <v>7172.39</v>
      </c>
      <c r="AD463" s="13">
        <f t="shared" si="93"/>
        <v>0</v>
      </c>
      <c r="AE463" s="13">
        <f t="shared" si="94"/>
        <v>0</v>
      </c>
      <c r="AF463" s="13">
        <f t="shared" si="95"/>
        <v>0</v>
      </c>
      <c r="AG463" s="93">
        <f t="shared" si="84"/>
        <v>184109.02519999997</v>
      </c>
      <c r="AH463" s="94">
        <f t="shared" si="85"/>
        <v>184109.02519999997</v>
      </c>
      <c r="AI463" s="95">
        <f t="shared" si="86"/>
        <v>368218.05039999995</v>
      </c>
    </row>
    <row r="464" spans="1:35" x14ac:dyDescent="0.25">
      <c r="A464">
        <v>48439</v>
      </c>
      <c r="B464" t="s">
        <v>518</v>
      </c>
      <c r="C464" t="s">
        <v>226</v>
      </c>
      <c r="D464" s="30">
        <v>52231.3</v>
      </c>
      <c r="E464" s="13">
        <v>12021.41</v>
      </c>
      <c r="F464" s="13">
        <v>0</v>
      </c>
      <c r="G464" s="13">
        <v>0</v>
      </c>
      <c r="H464" s="13">
        <v>0.01</v>
      </c>
      <c r="I464" s="31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31">
        <v>0</v>
      </c>
      <c r="P464" s="13">
        <v>2963562.05</v>
      </c>
      <c r="Q464" s="16">
        <v>3583423</v>
      </c>
      <c r="R464" s="13">
        <v>0</v>
      </c>
      <c r="S464" s="16">
        <v>36307</v>
      </c>
      <c r="T464" s="20">
        <v>0</v>
      </c>
      <c r="U464" s="41">
        <f t="shared" si="87"/>
        <v>6647544.7599999998</v>
      </c>
      <c r="V464" s="13">
        <f t="shared" si="88"/>
        <v>52231.3</v>
      </c>
      <c r="W464" s="13">
        <f t="shared" si="89"/>
        <v>0</v>
      </c>
      <c r="X464" s="10">
        <v>1.3919999999999999</v>
      </c>
      <c r="Y464" s="1">
        <v>5</v>
      </c>
      <c r="Z464" s="10">
        <v>0.02</v>
      </c>
      <c r="AA464" s="36">
        <f t="shared" si="90"/>
        <v>7.8572317879360924E-3</v>
      </c>
      <c r="AB464" s="13">
        <f t="shared" si="91"/>
        <v>0</v>
      </c>
      <c r="AC464" s="13">
        <f t="shared" si="92"/>
        <v>0</v>
      </c>
      <c r="AD464" s="13">
        <f t="shared" si="93"/>
        <v>12021.41</v>
      </c>
      <c r="AE464" s="13">
        <f t="shared" si="94"/>
        <v>0.01</v>
      </c>
      <c r="AF464" s="13">
        <f t="shared" si="95"/>
        <v>0</v>
      </c>
      <c r="AG464" s="93">
        <f t="shared" si="84"/>
        <v>6010.71</v>
      </c>
      <c r="AH464" s="94">
        <f t="shared" si="85"/>
        <v>6010.71</v>
      </c>
      <c r="AI464" s="95">
        <f t="shared" si="86"/>
        <v>12021.42</v>
      </c>
    </row>
    <row r="465" spans="1:35" x14ac:dyDescent="0.25">
      <c r="A465">
        <v>47506</v>
      </c>
      <c r="B465" t="s">
        <v>519</v>
      </c>
      <c r="C465" t="s">
        <v>2</v>
      </c>
      <c r="D465" s="30">
        <v>0</v>
      </c>
      <c r="E465" s="13">
        <v>0</v>
      </c>
      <c r="F465" s="13">
        <v>0</v>
      </c>
      <c r="G465" s="13">
        <v>0</v>
      </c>
      <c r="H465" s="13">
        <v>0</v>
      </c>
      <c r="I465" s="31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31">
        <v>0</v>
      </c>
      <c r="P465" s="13">
        <v>2288898.69</v>
      </c>
      <c r="Q465" s="16">
        <v>2111503</v>
      </c>
      <c r="R465" s="13">
        <v>966645.01</v>
      </c>
      <c r="S465" s="16">
        <v>25073</v>
      </c>
      <c r="T465" s="20">
        <v>0</v>
      </c>
      <c r="U465" s="41">
        <f t="shared" si="87"/>
        <v>5392119.6999999993</v>
      </c>
      <c r="V465" s="13">
        <f t="shared" si="88"/>
        <v>0</v>
      </c>
      <c r="W465" s="13">
        <f t="shared" si="89"/>
        <v>0</v>
      </c>
      <c r="X465" s="10">
        <v>1.631</v>
      </c>
      <c r="Y465" s="1">
        <v>5</v>
      </c>
      <c r="Z465" s="10">
        <v>0.02</v>
      </c>
      <c r="AA465" s="36">
        <f t="shared" si="90"/>
        <v>0</v>
      </c>
      <c r="AB465" s="13">
        <f t="shared" si="91"/>
        <v>0</v>
      </c>
      <c r="AC465" s="13">
        <f t="shared" si="92"/>
        <v>0</v>
      </c>
      <c r="AD465" s="13">
        <f t="shared" si="93"/>
        <v>0</v>
      </c>
      <c r="AE465" s="13">
        <f t="shared" si="94"/>
        <v>0</v>
      </c>
      <c r="AF465" s="13">
        <f t="shared" si="95"/>
        <v>0</v>
      </c>
      <c r="AG465" s="93">
        <f t="shared" si="84"/>
        <v>0</v>
      </c>
      <c r="AH465" s="94">
        <f t="shared" si="85"/>
        <v>0</v>
      </c>
      <c r="AI465" s="95">
        <f t="shared" si="86"/>
        <v>0</v>
      </c>
    </row>
    <row r="466" spans="1:35" x14ac:dyDescent="0.25">
      <c r="A466">
        <v>46474</v>
      </c>
      <c r="B466" t="s">
        <v>520</v>
      </c>
      <c r="C466" t="s">
        <v>181</v>
      </c>
      <c r="D466" s="30">
        <v>0</v>
      </c>
      <c r="E466" s="13">
        <v>0</v>
      </c>
      <c r="F466" s="13">
        <v>-0.01</v>
      </c>
      <c r="G466" s="13">
        <v>1284.75</v>
      </c>
      <c r="H466" s="13">
        <v>0</v>
      </c>
      <c r="I466" s="31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31">
        <v>0</v>
      </c>
      <c r="P466" s="13">
        <v>7534308.2400000002</v>
      </c>
      <c r="Q466" s="16">
        <v>3015794</v>
      </c>
      <c r="R466" s="13">
        <v>0</v>
      </c>
      <c r="S466" s="16">
        <v>66169</v>
      </c>
      <c r="T466" s="20">
        <v>0</v>
      </c>
      <c r="U466" s="41">
        <f t="shared" si="87"/>
        <v>10616271.24</v>
      </c>
      <c r="V466" s="13">
        <f t="shared" si="88"/>
        <v>0</v>
      </c>
      <c r="W466" s="13">
        <f t="shared" si="89"/>
        <v>1284.74</v>
      </c>
      <c r="X466" s="10">
        <v>0.76900000000000002</v>
      </c>
      <c r="Y466" s="1">
        <v>2</v>
      </c>
      <c r="Z466" s="10">
        <v>1.2500000000000001E-2</v>
      </c>
      <c r="AA466" s="36">
        <f t="shared" si="90"/>
        <v>0</v>
      </c>
      <c r="AB466" s="13">
        <f t="shared" si="91"/>
        <v>0</v>
      </c>
      <c r="AC466" s="13">
        <f t="shared" si="92"/>
        <v>642.37</v>
      </c>
      <c r="AD466" s="13">
        <f t="shared" si="93"/>
        <v>0</v>
      </c>
      <c r="AE466" s="13">
        <f t="shared" si="94"/>
        <v>0</v>
      </c>
      <c r="AF466" s="13">
        <f t="shared" si="95"/>
        <v>0</v>
      </c>
      <c r="AG466" s="93">
        <f t="shared" si="84"/>
        <v>321.185</v>
      </c>
      <c r="AH466" s="94">
        <f t="shared" si="85"/>
        <v>321.185</v>
      </c>
      <c r="AI466" s="95">
        <f t="shared" si="86"/>
        <v>642.37</v>
      </c>
    </row>
    <row r="467" spans="1:35" x14ac:dyDescent="0.25">
      <c r="A467">
        <v>46078</v>
      </c>
      <c r="B467" t="s">
        <v>521</v>
      </c>
      <c r="C467" t="s">
        <v>214</v>
      </c>
      <c r="D467" s="30">
        <v>0</v>
      </c>
      <c r="E467" s="13">
        <v>0</v>
      </c>
      <c r="F467" s="13">
        <v>-0.01</v>
      </c>
      <c r="G467" s="13">
        <v>765.49</v>
      </c>
      <c r="H467" s="13">
        <v>0</v>
      </c>
      <c r="I467" s="31">
        <v>0</v>
      </c>
      <c r="J467" s="13">
        <v>0</v>
      </c>
      <c r="K467" s="13">
        <v>0</v>
      </c>
      <c r="L467" s="13">
        <v>0</v>
      </c>
      <c r="M467" s="13">
        <v>209.46</v>
      </c>
      <c r="N467" s="13">
        <v>0.02</v>
      </c>
      <c r="O467" s="31">
        <v>0</v>
      </c>
      <c r="P467" s="13">
        <v>6816061.2800000003</v>
      </c>
      <c r="Q467" s="16">
        <v>2243509</v>
      </c>
      <c r="R467" s="13">
        <v>0</v>
      </c>
      <c r="S467" s="16">
        <v>49198</v>
      </c>
      <c r="T467" s="20">
        <v>0</v>
      </c>
      <c r="U467" s="41">
        <f t="shared" si="87"/>
        <v>9108768.2800000012</v>
      </c>
      <c r="V467" s="13">
        <f t="shared" si="88"/>
        <v>0</v>
      </c>
      <c r="W467" s="13">
        <f t="shared" si="89"/>
        <v>974.94</v>
      </c>
      <c r="X467" s="10">
        <v>0.59899999999999998</v>
      </c>
      <c r="Y467" s="1">
        <v>1</v>
      </c>
      <c r="Z467" s="10">
        <v>0.01</v>
      </c>
      <c r="AA467" s="36">
        <f t="shared" si="90"/>
        <v>0</v>
      </c>
      <c r="AB467" s="13">
        <f t="shared" si="91"/>
        <v>0</v>
      </c>
      <c r="AC467" s="13">
        <f t="shared" si="92"/>
        <v>487.47</v>
      </c>
      <c r="AD467" s="13">
        <f t="shared" si="93"/>
        <v>0</v>
      </c>
      <c r="AE467" s="13">
        <f t="shared" si="94"/>
        <v>0.02</v>
      </c>
      <c r="AF467" s="13">
        <f t="shared" si="95"/>
        <v>0</v>
      </c>
      <c r="AG467" s="93">
        <f t="shared" si="84"/>
        <v>243.745</v>
      </c>
      <c r="AH467" s="94">
        <f t="shared" si="85"/>
        <v>243.745</v>
      </c>
      <c r="AI467" s="95">
        <f t="shared" si="86"/>
        <v>487.49</v>
      </c>
    </row>
    <row r="468" spans="1:35" x14ac:dyDescent="0.25">
      <c r="A468">
        <v>45591</v>
      </c>
      <c r="B468" t="s">
        <v>522</v>
      </c>
      <c r="C468" t="s">
        <v>145</v>
      </c>
      <c r="D468" s="30">
        <v>176082.66</v>
      </c>
      <c r="E468" s="13">
        <v>0</v>
      </c>
      <c r="F468" s="13">
        <v>29731.54</v>
      </c>
      <c r="G468" s="13">
        <v>0</v>
      </c>
      <c r="H468" s="13">
        <v>48604.17</v>
      </c>
      <c r="I468" s="31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31">
        <v>0</v>
      </c>
      <c r="P468" s="13">
        <v>5316318</v>
      </c>
      <c r="Q468" s="16">
        <v>3515075</v>
      </c>
      <c r="R468" s="13">
        <v>0</v>
      </c>
      <c r="S468" s="16">
        <v>55749</v>
      </c>
      <c r="T468" s="20">
        <v>0</v>
      </c>
      <c r="U468" s="41">
        <f t="shared" si="87"/>
        <v>9063224.6600000001</v>
      </c>
      <c r="V468" s="13">
        <f t="shared" si="88"/>
        <v>176082.66</v>
      </c>
      <c r="W468" s="13">
        <f t="shared" si="89"/>
        <v>29731.54</v>
      </c>
      <c r="X468" s="10">
        <v>0.64</v>
      </c>
      <c r="Y468" s="1">
        <v>1</v>
      </c>
      <c r="Z468" s="10">
        <v>0.01</v>
      </c>
      <c r="AA468" s="36">
        <f t="shared" si="90"/>
        <v>1.942825722693715E-2</v>
      </c>
      <c r="AB468" s="13">
        <f t="shared" si="91"/>
        <v>85450.413400000005</v>
      </c>
      <c r="AC468" s="13">
        <f t="shared" si="92"/>
        <v>14865.77</v>
      </c>
      <c r="AD468" s="13">
        <f t="shared" si="93"/>
        <v>0</v>
      </c>
      <c r="AE468" s="13">
        <f t="shared" si="94"/>
        <v>48604.17</v>
      </c>
      <c r="AF468" s="13">
        <f t="shared" si="95"/>
        <v>0</v>
      </c>
      <c r="AG468" s="93">
        <f t="shared" si="84"/>
        <v>74460.176700000011</v>
      </c>
      <c r="AH468" s="94">
        <f t="shared" si="85"/>
        <v>74460.176700000011</v>
      </c>
      <c r="AI468" s="95">
        <f t="shared" si="86"/>
        <v>148920.35340000002</v>
      </c>
    </row>
    <row r="469" spans="1:35" x14ac:dyDescent="0.25">
      <c r="A469">
        <v>48447</v>
      </c>
      <c r="B469" t="s">
        <v>523</v>
      </c>
      <c r="C469" t="s">
        <v>226</v>
      </c>
      <c r="D469" s="30">
        <v>182725.88</v>
      </c>
      <c r="E469" s="13">
        <v>106769.54</v>
      </c>
      <c r="F469" s="13">
        <v>0</v>
      </c>
      <c r="G469" s="13">
        <v>11042.08</v>
      </c>
      <c r="H469" s="13">
        <v>180214.07</v>
      </c>
      <c r="I469" s="31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31">
        <v>0</v>
      </c>
      <c r="P469" s="13">
        <v>5950738.2199999997</v>
      </c>
      <c r="Q469" s="16">
        <v>6848754</v>
      </c>
      <c r="R469" s="13">
        <v>0</v>
      </c>
      <c r="S469" s="16">
        <v>102419</v>
      </c>
      <c r="T469" s="20">
        <v>0</v>
      </c>
      <c r="U469" s="41">
        <f t="shared" si="87"/>
        <v>13191406.640000001</v>
      </c>
      <c r="V469" s="13">
        <f t="shared" si="88"/>
        <v>182725.88</v>
      </c>
      <c r="W469" s="13">
        <f t="shared" si="89"/>
        <v>11042.08</v>
      </c>
      <c r="X469" s="10">
        <v>1.137</v>
      </c>
      <c r="Y469" s="1">
        <v>4</v>
      </c>
      <c r="Z469" s="10">
        <v>1.7500000000000002E-2</v>
      </c>
      <c r="AA469" s="36">
        <f t="shared" si="90"/>
        <v>1.3851887443597144E-2</v>
      </c>
      <c r="AB469" s="13">
        <f t="shared" si="91"/>
        <v>0</v>
      </c>
      <c r="AC469" s="13">
        <f t="shared" si="92"/>
        <v>5521.04</v>
      </c>
      <c r="AD469" s="13">
        <f t="shared" si="93"/>
        <v>106769.54</v>
      </c>
      <c r="AE469" s="13">
        <f t="shared" si="94"/>
        <v>180214.07</v>
      </c>
      <c r="AF469" s="13">
        <f t="shared" si="95"/>
        <v>0</v>
      </c>
      <c r="AG469" s="93">
        <f t="shared" si="84"/>
        <v>146252.32500000001</v>
      </c>
      <c r="AH469" s="94">
        <f t="shared" si="85"/>
        <v>146252.32500000001</v>
      </c>
      <c r="AI469" s="95">
        <f t="shared" si="86"/>
        <v>292504.65000000002</v>
      </c>
    </row>
    <row r="470" spans="1:35" x14ac:dyDescent="0.25">
      <c r="A470">
        <v>46482</v>
      </c>
      <c r="B470" t="s">
        <v>524</v>
      </c>
      <c r="C470" t="s">
        <v>181</v>
      </c>
      <c r="D470" s="30">
        <v>383687.64</v>
      </c>
      <c r="E470" s="13">
        <v>0</v>
      </c>
      <c r="F470" s="13">
        <v>33423.24</v>
      </c>
      <c r="G470" s="13">
        <v>0</v>
      </c>
      <c r="H470" s="13">
        <v>0</v>
      </c>
      <c r="I470" s="31">
        <v>0</v>
      </c>
      <c r="J470" s="13">
        <v>0</v>
      </c>
      <c r="K470" s="13">
        <v>0</v>
      </c>
      <c r="L470" s="13">
        <v>83881.259999999995</v>
      </c>
      <c r="M470" s="13">
        <v>0</v>
      </c>
      <c r="N470" s="13">
        <v>0</v>
      </c>
      <c r="O470" s="31">
        <v>0</v>
      </c>
      <c r="P470" s="13">
        <v>8251955.6299999999</v>
      </c>
      <c r="Q470" s="16">
        <v>10164054</v>
      </c>
      <c r="R470" s="13">
        <v>0</v>
      </c>
      <c r="S470" s="16">
        <v>105247</v>
      </c>
      <c r="T470" s="20">
        <v>0</v>
      </c>
      <c r="U470" s="41">
        <f t="shared" si="87"/>
        <v>18904944.27</v>
      </c>
      <c r="V470" s="13">
        <f t="shared" si="88"/>
        <v>383687.64</v>
      </c>
      <c r="W470" s="13">
        <f t="shared" si="89"/>
        <v>117304.5</v>
      </c>
      <c r="X470" s="10">
        <v>1.345</v>
      </c>
      <c r="Y470" s="1">
        <v>5</v>
      </c>
      <c r="Z470" s="10">
        <v>0.02</v>
      </c>
      <c r="AA470" s="36">
        <f t="shared" si="90"/>
        <v>2.0295623965888583E-2</v>
      </c>
      <c r="AB470" s="13">
        <f t="shared" si="91"/>
        <v>5588.7546000000439</v>
      </c>
      <c r="AC470" s="13">
        <f t="shared" si="92"/>
        <v>58652.25</v>
      </c>
      <c r="AD470" s="13">
        <f t="shared" si="93"/>
        <v>0</v>
      </c>
      <c r="AE470" s="13">
        <f t="shared" si="94"/>
        <v>0</v>
      </c>
      <c r="AF470" s="13">
        <f t="shared" si="95"/>
        <v>0</v>
      </c>
      <c r="AG470" s="93">
        <f t="shared" si="84"/>
        <v>32120.502300000022</v>
      </c>
      <c r="AH470" s="94">
        <f t="shared" si="85"/>
        <v>32120.502300000022</v>
      </c>
      <c r="AI470" s="95">
        <f t="shared" si="86"/>
        <v>64241.004600000044</v>
      </c>
    </row>
    <row r="471" spans="1:35" x14ac:dyDescent="0.25">
      <c r="A471">
        <v>47514</v>
      </c>
      <c r="B471" t="s">
        <v>525</v>
      </c>
      <c r="C471" t="s">
        <v>26</v>
      </c>
      <c r="D471" s="30">
        <v>0</v>
      </c>
      <c r="E471" s="13">
        <v>0</v>
      </c>
      <c r="F471" s="13">
        <v>-0.01</v>
      </c>
      <c r="G471" s="13">
        <v>1165.71</v>
      </c>
      <c r="H471" s="13">
        <v>0</v>
      </c>
      <c r="I471" s="31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31">
        <v>0</v>
      </c>
      <c r="P471" s="13">
        <v>5585460.3700000001</v>
      </c>
      <c r="Q471" s="16">
        <v>3116453</v>
      </c>
      <c r="R471" s="13">
        <v>1207575.53</v>
      </c>
      <c r="S471" s="16">
        <v>50685</v>
      </c>
      <c r="T471" s="20">
        <v>0</v>
      </c>
      <c r="U471" s="41">
        <f t="shared" si="87"/>
        <v>9960173.9000000004</v>
      </c>
      <c r="V471" s="13">
        <f t="shared" si="88"/>
        <v>0</v>
      </c>
      <c r="W471" s="13">
        <f t="shared" si="89"/>
        <v>1165.7</v>
      </c>
      <c r="X471" s="10">
        <v>1.0680000000000001</v>
      </c>
      <c r="Y471" s="1">
        <v>4</v>
      </c>
      <c r="Z471" s="10">
        <v>1.7500000000000002E-2</v>
      </c>
      <c r="AA471" s="36">
        <f t="shared" si="90"/>
        <v>0</v>
      </c>
      <c r="AB471" s="13">
        <f t="shared" si="91"/>
        <v>0</v>
      </c>
      <c r="AC471" s="13">
        <f t="shared" si="92"/>
        <v>582.85</v>
      </c>
      <c r="AD471" s="13">
        <f t="shared" si="93"/>
        <v>0</v>
      </c>
      <c r="AE471" s="13">
        <f t="shared" si="94"/>
        <v>0</v>
      </c>
      <c r="AF471" s="13">
        <f t="shared" si="95"/>
        <v>0</v>
      </c>
      <c r="AG471" s="93">
        <f t="shared" si="84"/>
        <v>291.42500000000001</v>
      </c>
      <c r="AH471" s="94">
        <f t="shared" si="85"/>
        <v>291.42500000000001</v>
      </c>
      <c r="AI471" s="95">
        <f t="shared" si="86"/>
        <v>582.85</v>
      </c>
    </row>
    <row r="472" spans="1:35" x14ac:dyDescent="0.25">
      <c r="A472">
        <v>47894</v>
      </c>
      <c r="B472" t="s">
        <v>526</v>
      </c>
      <c r="C472" t="s">
        <v>242</v>
      </c>
      <c r="D472" s="30">
        <v>1644807.74</v>
      </c>
      <c r="E472" s="13">
        <v>0</v>
      </c>
      <c r="F472" s="13">
        <v>61502.7</v>
      </c>
      <c r="G472" s="13">
        <v>0</v>
      </c>
      <c r="H472" s="13">
        <v>0</v>
      </c>
      <c r="I472" s="31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31">
        <v>0</v>
      </c>
      <c r="P472" s="13">
        <v>7505209.7800000003</v>
      </c>
      <c r="Q472" s="16">
        <v>27037547</v>
      </c>
      <c r="R472" s="13">
        <v>0</v>
      </c>
      <c r="S472" s="16">
        <v>224954</v>
      </c>
      <c r="T472" s="20">
        <v>0</v>
      </c>
      <c r="U472" s="41">
        <f t="shared" si="87"/>
        <v>36412518.519999996</v>
      </c>
      <c r="V472" s="13">
        <f t="shared" si="88"/>
        <v>1644807.74</v>
      </c>
      <c r="W472" s="13">
        <f t="shared" si="89"/>
        <v>61502.7</v>
      </c>
      <c r="X472" s="10">
        <v>1.498</v>
      </c>
      <c r="Y472" s="1">
        <v>5</v>
      </c>
      <c r="Z472" s="10">
        <v>0.02</v>
      </c>
      <c r="AA472" s="36">
        <f t="shared" si="90"/>
        <v>4.5171490653594049E-2</v>
      </c>
      <c r="AB472" s="13">
        <f t="shared" si="91"/>
        <v>916557.36960000009</v>
      </c>
      <c r="AC472" s="13">
        <f t="shared" si="92"/>
        <v>30751.35</v>
      </c>
      <c r="AD472" s="13">
        <f t="shared" si="93"/>
        <v>0</v>
      </c>
      <c r="AE472" s="13">
        <f t="shared" si="94"/>
        <v>0</v>
      </c>
      <c r="AF472" s="13">
        <f t="shared" si="95"/>
        <v>0</v>
      </c>
      <c r="AG472" s="93">
        <f t="shared" si="84"/>
        <v>473654.35980000003</v>
      </c>
      <c r="AH472" s="94">
        <f t="shared" si="85"/>
        <v>473654.35980000003</v>
      </c>
      <c r="AI472" s="95">
        <f t="shared" si="86"/>
        <v>947308.71960000007</v>
      </c>
    </row>
    <row r="473" spans="1:35" x14ac:dyDescent="0.25">
      <c r="A473">
        <v>48090</v>
      </c>
      <c r="B473" t="s">
        <v>526</v>
      </c>
      <c r="C473" t="s">
        <v>60</v>
      </c>
      <c r="D473" s="30">
        <v>0</v>
      </c>
      <c r="E473" s="13">
        <v>0</v>
      </c>
      <c r="F473" s="13">
        <v>2891.31</v>
      </c>
      <c r="G473" s="13">
        <v>722.83</v>
      </c>
      <c r="H473" s="13">
        <v>0</v>
      </c>
      <c r="I473" s="31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31">
        <v>0</v>
      </c>
      <c r="P473" s="13">
        <v>4249621.1500000004</v>
      </c>
      <c r="Q473" s="16">
        <v>1599257</v>
      </c>
      <c r="R473" s="13">
        <v>1393851.24</v>
      </c>
      <c r="S473" s="16">
        <v>35681</v>
      </c>
      <c r="T473" s="20">
        <v>0</v>
      </c>
      <c r="U473" s="41">
        <f t="shared" si="87"/>
        <v>7278410.3900000006</v>
      </c>
      <c r="V473" s="13">
        <f t="shared" si="88"/>
        <v>0</v>
      </c>
      <c r="W473" s="13">
        <f t="shared" si="89"/>
        <v>3614.14</v>
      </c>
      <c r="X473" s="10">
        <v>0.76100000000000001</v>
      </c>
      <c r="Y473" s="1">
        <v>2</v>
      </c>
      <c r="Z473" s="10">
        <v>1.2500000000000001E-2</v>
      </c>
      <c r="AA473" s="36">
        <f t="shared" si="90"/>
        <v>0</v>
      </c>
      <c r="AB473" s="13">
        <f t="shared" si="91"/>
        <v>0</v>
      </c>
      <c r="AC473" s="13">
        <f t="shared" si="92"/>
        <v>1807.07</v>
      </c>
      <c r="AD473" s="13">
        <f t="shared" si="93"/>
        <v>0</v>
      </c>
      <c r="AE473" s="13">
        <f t="shared" si="94"/>
        <v>0</v>
      </c>
      <c r="AF473" s="13">
        <f t="shared" si="95"/>
        <v>0</v>
      </c>
      <c r="AG473" s="93">
        <f t="shared" si="84"/>
        <v>903.53499999999997</v>
      </c>
      <c r="AH473" s="94">
        <f t="shared" si="85"/>
        <v>903.53499999999997</v>
      </c>
      <c r="AI473" s="95">
        <f t="shared" si="86"/>
        <v>1807.07</v>
      </c>
    </row>
    <row r="474" spans="1:35" x14ac:dyDescent="0.25">
      <c r="A474">
        <v>47944</v>
      </c>
      <c r="B474" t="s">
        <v>527</v>
      </c>
      <c r="C474" t="s">
        <v>142</v>
      </c>
      <c r="D474" s="30">
        <v>0</v>
      </c>
      <c r="E474" s="13">
        <v>0</v>
      </c>
      <c r="F474" s="13">
        <v>-0.01</v>
      </c>
      <c r="G474" s="13">
        <v>3889.97</v>
      </c>
      <c r="H474" s="13">
        <v>0</v>
      </c>
      <c r="I474" s="31">
        <v>0</v>
      </c>
      <c r="J474" s="13">
        <v>0</v>
      </c>
      <c r="K474" s="13">
        <v>0</v>
      </c>
      <c r="L474" s="13">
        <v>0</v>
      </c>
      <c r="M474" s="13">
        <v>482.84</v>
      </c>
      <c r="N474" s="13">
        <v>0</v>
      </c>
      <c r="O474" s="31">
        <v>0</v>
      </c>
      <c r="P474" s="13">
        <v>12226028.23</v>
      </c>
      <c r="Q474" s="16">
        <v>5217497</v>
      </c>
      <c r="R474" s="13">
        <v>0</v>
      </c>
      <c r="S474" s="16">
        <v>75676</v>
      </c>
      <c r="T474" s="20">
        <v>0</v>
      </c>
      <c r="U474" s="41">
        <f t="shared" si="87"/>
        <v>17519201.23</v>
      </c>
      <c r="V474" s="13">
        <f t="shared" si="88"/>
        <v>0</v>
      </c>
      <c r="W474" s="13">
        <f t="shared" si="89"/>
        <v>4372.7999999999993</v>
      </c>
      <c r="X474" s="10">
        <v>0.84199999999999997</v>
      </c>
      <c r="Y474" s="1">
        <v>2</v>
      </c>
      <c r="Z474" s="10">
        <v>1.2500000000000001E-2</v>
      </c>
      <c r="AA474" s="36">
        <f t="shared" si="90"/>
        <v>0</v>
      </c>
      <c r="AB474" s="13">
        <f t="shared" si="91"/>
        <v>0</v>
      </c>
      <c r="AC474" s="13">
        <f t="shared" si="92"/>
        <v>2186.3999999999996</v>
      </c>
      <c r="AD474" s="13">
        <f t="shared" si="93"/>
        <v>0</v>
      </c>
      <c r="AE474" s="13">
        <f t="shared" si="94"/>
        <v>0</v>
      </c>
      <c r="AF474" s="13">
        <f t="shared" si="95"/>
        <v>0</v>
      </c>
      <c r="AG474" s="93">
        <f t="shared" si="84"/>
        <v>1093.1999999999998</v>
      </c>
      <c r="AH474" s="94">
        <f t="shared" si="85"/>
        <v>1093.1999999999998</v>
      </c>
      <c r="AI474" s="95">
        <f t="shared" si="86"/>
        <v>2186.3999999999996</v>
      </c>
    </row>
    <row r="475" spans="1:35" x14ac:dyDescent="0.25">
      <c r="A475">
        <v>44701</v>
      </c>
      <c r="B475" t="s">
        <v>528</v>
      </c>
      <c r="C475" t="s">
        <v>51</v>
      </c>
      <c r="D475" s="30">
        <v>0</v>
      </c>
      <c r="E475" s="13">
        <v>0</v>
      </c>
      <c r="F475" s="13">
        <v>0</v>
      </c>
      <c r="G475" s="13">
        <v>0</v>
      </c>
      <c r="H475" s="13">
        <v>0</v>
      </c>
      <c r="I475" s="31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31">
        <v>0</v>
      </c>
      <c r="P475" s="13">
        <v>1342747.31</v>
      </c>
      <c r="Q475" s="16">
        <v>32616836</v>
      </c>
      <c r="R475" s="13">
        <v>0</v>
      </c>
      <c r="S475" s="16">
        <v>136134</v>
      </c>
      <c r="T475" s="20">
        <v>0</v>
      </c>
      <c r="U475" s="41">
        <f t="shared" si="87"/>
        <v>34095717.310000002</v>
      </c>
      <c r="V475" s="13">
        <f t="shared" si="88"/>
        <v>0</v>
      </c>
      <c r="W475" s="13">
        <f t="shared" si="89"/>
        <v>0</v>
      </c>
      <c r="X475" s="10">
        <v>1.962</v>
      </c>
      <c r="Y475" s="1">
        <v>5</v>
      </c>
      <c r="Z475" s="10">
        <v>0.02</v>
      </c>
      <c r="AA475" s="36">
        <f t="shared" si="90"/>
        <v>0</v>
      </c>
      <c r="AB475" s="13">
        <f t="shared" si="91"/>
        <v>0</v>
      </c>
      <c r="AC475" s="13">
        <f t="shared" si="92"/>
        <v>0</v>
      </c>
      <c r="AD475" s="13">
        <f t="shared" si="93"/>
        <v>0</v>
      </c>
      <c r="AE475" s="13">
        <f t="shared" si="94"/>
        <v>0</v>
      </c>
      <c r="AF475" s="13">
        <f t="shared" si="95"/>
        <v>0</v>
      </c>
      <c r="AG475" s="93">
        <f t="shared" si="84"/>
        <v>0</v>
      </c>
      <c r="AH475" s="94">
        <f t="shared" si="85"/>
        <v>0</v>
      </c>
      <c r="AI475" s="95">
        <f t="shared" si="86"/>
        <v>0</v>
      </c>
    </row>
    <row r="476" spans="1:35" x14ac:dyDescent="0.25">
      <c r="A476">
        <v>47308</v>
      </c>
      <c r="B476" t="s">
        <v>529</v>
      </c>
      <c r="C476" t="s">
        <v>117</v>
      </c>
      <c r="D476" s="30">
        <v>0</v>
      </c>
      <c r="E476" s="13">
        <v>288267.71000000002</v>
      </c>
      <c r="F476" s="13">
        <v>-0.01</v>
      </c>
      <c r="G476" s="13">
        <v>12882.23</v>
      </c>
      <c r="H476" s="13">
        <v>0.02</v>
      </c>
      <c r="I476" s="31">
        <v>0</v>
      </c>
      <c r="J476" s="13">
        <v>0</v>
      </c>
      <c r="K476" s="13">
        <v>5715.04</v>
      </c>
      <c r="L476" s="13">
        <v>0</v>
      </c>
      <c r="M476" s="13">
        <v>0</v>
      </c>
      <c r="N476" s="13">
        <v>0</v>
      </c>
      <c r="O476" s="31">
        <v>0</v>
      </c>
      <c r="P476" s="13">
        <v>9113130.6300000008</v>
      </c>
      <c r="Q476" s="16">
        <v>6235915</v>
      </c>
      <c r="R476" s="13">
        <v>0</v>
      </c>
      <c r="S476" s="16">
        <v>91097</v>
      </c>
      <c r="T476" s="20">
        <v>0</v>
      </c>
      <c r="U476" s="41">
        <f t="shared" si="87"/>
        <v>15734125.380000001</v>
      </c>
      <c r="V476" s="13">
        <f t="shared" si="88"/>
        <v>0</v>
      </c>
      <c r="W476" s="13">
        <f t="shared" si="89"/>
        <v>12882.22</v>
      </c>
      <c r="X476" s="10">
        <v>0.89600000000000002</v>
      </c>
      <c r="Y476" s="1">
        <v>2</v>
      </c>
      <c r="Z476" s="10">
        <v>1.2500000000000001E-2</v>
      </c>
      <c r="AA476" s="36">
        <f t="shared" si="90"/>
        <v>0</v>
      </c>
      <c r="AB476" s="13">
        <f t="shared" si="91"/>
        <v>0</v>
      </c>
      <c r="AC476" s="13">
        <f t="shared" si="92"/>
        <v>6441.11</v>
      </c>
      <c r="AD476" s="13">
        <f t="shared" si="93"/>
        <v>293982.75</v>
      </c>
      <c r="AE476" s="13">
        <f t="shared" si="94"/>
        <v>0.02</v>
      </c>
      <c r="AF476" s="13">
        <f t="shared" si="95"/>
        <v>0</v>
      </c>
      <c r="AG476" s="93">
        <f t="shared" si="84"/>
        <v>150211.94</v>
      </c>
      <c r="AH476" s="94">
        <f t="shared" si="85"/>
        <v>150211.94</v>
      </c>
      <c r="AI476" s="95">
        <f t="shared" si="86"/>
        <v>300423.88</v>
      </c>
    </row>
    <row r="477" spans="1:35" x14ac:dyDescent="0.25">
      <c r="A477">
        <v>49213</v>
      </c>
      <c r="B477" t="s">
        <v>530</v>
      </c>
      <c r="C477" t="s">
        <v>37</v>
      </c>
      <c r="D477" s="30">
        <v>0</v>
      </c>
      <c r="E477" s="13">
        <v>0</v>
      </c>
      <c r="F477" s="13">
        <v>9344.4599999999991</v>
      </c>
      <c r="G477" s="13">
        <v>0</v>
      </c>
      <c r="H477" s="13">
        <v>0</v>
      </c>
      <c r="I477" s="31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31">
        <v>0</v>
      </c>
      <c r="P477" s="13">
        <v>4940548.28</v>
      </c>
      <c r="Q477" s="16">
        <v>7150075</v>
      </c>
      <c r="R477" s="13">
        <v>0</v>
      </c>
      <c r="S477" s="16">
        <v>61668</v>
      </c>
      <c r="T477" s="20">
        <v>0</v>
      </c>
      <c r="U477" s="41">
        <f t="shared" si="87"/>
        <v>12152291.280000001</v>
      </c>
      <c r="V477" s="13">
        <f t="shared" si="88"/>
        <v>0</v>
      </c>
      <c r="W477" s="13">
        <f t="shared" si="89"/>
        <v>9344.4599999999991</v>
      </c>
      <c r="X477" s="10">
        <v>1.06</v>
      </c>
      <c r="Y477" s="1">
        <v>3</v>
      </c>
      <c r="Z477" s="10">
        <v>1.4999999999999999E-2</v>
      </c>
      <c r="AA477" s="36">
        <f t="shared" si="90"/>
        <v>0</v>
      </c>
      <c r="AB477" s="13">
        <f t="shared" si="91"/>
        <v>0</v>
      </c>
      <c r="AC477" s="13">
        <f t="shared" si="92"/>
        <v>4672.2299999999996</v>
      </c>
      <c r="AD477" s="13">
        <f t="shared" si="93"/>
        <v>0</v>
      </c>
      <c r="AE477" s="13">
        <f t="shared" si="94"/>
        <v>0</v>
      </c>
      <c r="AF477" s="13">
        <f t="shared" si="95"/>
        <v>0</v>
      </c>
      <c r="AG477" s="93">
        <f t="shared" si="84"/>
        <v>2336.1149999999998</v>
      </c>
      <c r="AH477" s="94">
        <f t="shared" si="85"/>
        <v>2336.1149999999998</v>
      </c>
      <c r="AI477" s="95">
        <f t="shared" si="86"/>
        <v>4672.2299999999996</v>
      </c>
    </row>
    <row r="478" spans="1:35" x14ac:dyDescent="0.25">
      <c r="A478">
        <v>46144</v>
      </c>
      <c r="B478" t="s">
        <v>531</v>
      </c>
      <c r="C478" t="s">
        <v>221</v>
      </c>
      <c r="D478" s="30">
        <v>0</v>
      </c>
      <c r="E478" s="13">
        <v>0</v>
      </c>
      <c r="F478" s="13">
        <v>3145.1</v>
      </c>
      <c r="G478" s="13">
        <v>0</v>
      </c>
      <c r="H478" s="13">
        <v>0</v>
      </c>
      <c r="I478" s="31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31">
        <v>0</v>
      </c>
      <c r="P478" s="13">
        <v>10372358.039999999</v>
      </c>
      <c r="Q478" s="16">
        <v>9014571</v>
      </c>
      <c r="R478" s="13">
        <v>2649246.35</v>
      </c>
      <c r="S478" s="16">
        <v>139213</v>
      </c>
      <c r="T478" s="20">
        <v>0</v>
      </c>
      <c r="U478" s="41">
        <f t="shared" si="87"/>
        <v>22175388.390000001</v>
      </c>
      <c r="V478" s="13">
        <f t="shared" si="88"/>
        <v>0</v>
      </c>
      <c r="W478" s="13">
        <f t="shared" si="89"/>
        <v>3145.1</v>
      </c>
      <c r="X478" s="10">
        <v>1.0129999999999999</v>
      </c>
      <c r="Y478" s="1">
        <v>3</v>
      </c>
      <c r="Z478" s="10">
        <v>1.4999999999999999E-2</v>
      </c>
      <c r="AA478" s="36">
        <f t="shared" si="90"/>
        <v>0</v>
      </c>
      <c r="AB478" s="13">
        <f t="shared" si="91"/>
        <v>0</v>
      </c>
      <c r="AC478" s="13">
        <f t="shared" si="92"/>
        <v>1572.55</v>
      </c>
      <c r="AD478" s="13">
        <f t="shared" si="93"/>
        <v>0</v>
      </c>
      <c r="AE478" s="13">
        <f t="shared" si="94"/>
        <v>0</v>
      </c>
      <c r="AF478" s="13">
        <f t="shared" si="95"/>
        <v>0</v>
      </c>
      <c r="AG478" s="93">
        <f t="shared" si="84"/>
        <v>786.27499999999998</v>
      </c>
      <c r="AH478" s="94">
        <f t="shared" si="85"/>
        <v>786.27499999999998</v>
      </c>
      <c r="AI478" s="95">
        <f t="shared" si="86"/>
        <v>1572.55</v>
      </c>
    </row>
    <row r="479" spans="1:35" x14ac:dyDescent="0.25">
      <c r="A479">
        <v>45609</v>
      </c>
      <c r="B479" t="s">
        <v>532</v>
      </c>
      <c r="C479" t="s">
        <v>92</v>
      </c>
      <c r="D479" s="30">
        <v>4644512.9400000004</v>
      </c>
      <c r="E479" s="13">
        <v>0</v>
      </c>
      <c r="F479" s="13">
        <v>0</v>
      </c>
      <c r="G479" s="13">
        <v>0</v>
      </c>
      <c r="H479" s="13">
        <v>0</v>
      </c>
      <c r="I479" s="31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31">
        <v>0</v>
      </c>
      <c r="P479" s="13">
        <v>2227767.48</v>
      </c>
      <c r="Q479" s="16">
        <v>12822332</v>
      </c>
      <c r="R479" s="13">
        <v>0</v>
      </c>
      <c r="S479" s="16">
        <v>86888</v>
      </c>
      <c r="T479" s="20">
        <v>0</v>
      </c>
      <c r="U479" s="41">
        <f t="shared" si="87"/>
        <v>19781500.420000002</v>
      </c>
      <c r="V479" s="13">
        <f t="shared" si="88"/>
        <v>4644512.9400000004</v>
      </c>
      <c r="W479" s="13">
        <f t="shared" si="89"/>
        <v>0</v>
      </c>
      <c r="X479" s="10">
        <v>1.367</v>
      </c>
      <c r="Y479" s="1">
        <v>5</v>
      </c>
      <c r="Z479" s="10">
        <v>0.02</v>
      </c>
      <c r="AA479" s="36">
        <f t="shared" si="90"/>
        <v>0.23479073080342203</v>
      </c>
      <c r="AB479" s="13">
        <f t="shared" si="91"/>
        <v>4248882.9316000007</v>
      </c>
      <c r="AC479" s="13">
        <f t="shared" si="92"/>
        <v>0</v>
      </c>
      <c r="AD479" s="13">
        <f t="shared" si="93"/>
        <v>0</v>
      </c>
      <c r="AE479" s="13">
        <f t="shared" si="94"/>
        <v>0</v>
      </c>
      <c r="AF479" s="13">
        <f t="shared" si="95"/>
        <v>0</v>
      </c>
      <c r="AG479" s="93">
        <f t="shared" si="84"/>
        <v>2124441.4658000004</v>
      </c>
      <c r="AH479" s="94">
        <f t="shared" si="85"/>
        <v>2124441.4658000004</v>
      </c>
      <c r="AI479" s="95">
        <f t="shared" si="86"/>
        <v>4248882.9316000007</v>
      </c>
    </row>
    <row r="480" spans="1:35" x14ac:dyDescent="0.25">
      <c r="A480">
        <v>49817</v>
      </c>
      <c r="B480" t="s">
        <v>533</v>
      </c>
      <c r="C480" t="s">
        <v>18</v>
      </c>
      <c r="D480" s="30">
        <v>0</v>
      </c>
      <c r="E480" s="13">
        <v>0</v>
      </c>
      <c r="F480" s="13">
        <v>0</v>
      </c>
      <c r="G480" s="13">
        <v>0</v>
      </c>
      <c r="H480" s="13">
        <v>34070.550000000003</v>
      </c>
      <c r="I480" s="31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31">
        <v>0</v>
      </c>
      <c r="P480" s="13">
        <v>2057316.53</v>
      </c>
      <c r="Q480" s="16">
        <v>1117547</v>
      </c>
      <c r="R480" s="13">
        <v>336899.9</v>
      </c>
      <c r="S480" s="16">
        <v>23258</v>
      </c>
      <c r="T480" s="20">
        <v>0</v>
      </c>
      <c r="U480" s="41">
        <f t="shared" si="87"/>
        <v>3535021.43</v>
      </c>
      <c r="V480" s="13">
        <f t="shared" si="88"/>
        <v>0</v>
      </c>
      <c r="W480" s="13">
        <f t="shared" si="89"/>
        <v>0</v>
      </c>
      <c r="X480" s="10">
        <v>0.87</v>
      </c>
      <c r="Y480" s="1">
        <v>2</v>
      </c>
      <c r="Z480" s="10">
        <v>1.2500000000000001E-2</v>
      </c>
      <c r="AA480" s="36">
        <f t="shared" si="90"/>
        <v>0</v>
      </c>
      <c r="AB480" s="13">
        <f t="shared" si="91"/>
        <v>0</v>
      </c>
      <c r="AC480" s="13">
        <f t="shared" si="92"/>
        <v>0</v>
      </c>
      <c r="AD480" s="13">
        <f t="shared" si="93"/>
        <v>0</v>
      </c>
      <c r="AE480" s="13">
        <f t="shared" si="94"/>
        <v>34070.550000000003</v>
      </c>
      <c r="AF480" s="13">
        <f t="shared" si="95"/>
        <v>0</v>
      </c>
      <c r="AG480" s="93">
        <f t="shared" si="84"/>
        <v>17035.275000000001</v>
      </c>
      <c r="AH480" s="94">
        <f t="shared" si="85"/>
        <v>17035.275000000001</v>
      </c>
      <c r="AI480" s="95">
        <f t="shared" si="86"/>
        <v>34070.550000000003</v>
      </c>
    </row>
    <row r="481" spans="1:35" x14ac:dyDescent="0.25">
      <c r="A481">
        <v>44735</v>
      </c>
      <c r="B481" t="s">
        <v>534</v>
      </c>
      <c r="C481" t="s">
        <v>54</v>
      </c>
      <c r="D481" s="30">
        <v>904385.96</v>
      </c>
      <c r="E481" s="13">
        <v>193599.17</v>
      </c>
      <c r="F481" s="13">
        <v>72997.38</v>
      </c>
      <c r="G481" s="13">
        <v>0</v>
      </c>
      <c r="H481" s="13">
        <v>0.01</v>
      </c>
      <c r="I481" s="31">
        <v>0</v>
      </c>
      <c r="J481" s="13">
        <v>0</v>
      </c>
      <c r="K481" s="13">
        <v>0</v>
      </c>
      <c r="L481" s="13">
        <v>4037.56</v>
      </c>
      <c r="M481" s="13">
        <v>0</v>
      </c>
      <c r="N481" s="13">
        <v>0</v>
      </c>
      <c r="O481" s="31">
        <v>0</v>
      </c>
      <c r="P481" s="13">
        <v>7617445.2599999998</v>
      </c>
      <c r="Q481" s="16">
        <v>9713522</v>
      </c>
      <c r="R481" s="13">
        <v>3896.31</v>
      </c>
      <c r="S481" s="16">
        <v>105242</v>
      </c>
      <c r="T481" s="20">
        <v>0</v>
      </c>
      <c r="U481" s="41">
        <f t="shared" si="87"/>
        <v>18538090.699999999</v>
      </c>
      <c r="V481" s="13">
        <f t="shared" si="88"/>
        <v>904385.96</v>
      </c>
      <c r="W481" s="13">
        <f t="shared" si="89"/>
        <v>77034.94</v>
      </c>
      <c r="X481" s="10">
        <v>0.87</v>
      </c>
      <c r="Y481" s="1">
        <v>2</v>
      </c>
      <c r="Z481" s="10">
        <v>1.2500000000000001E-2</v>
      </c>
      <c r="AA481" s="36">
        <f t="shared" si="90"/>
        <v>4.8785280784066937E-2</v>
      </c>
      <c r="AB481" s="13">
        <f t="shared" si="91"/>
        <v>672659.82624999993</v>
      </c>
      <c r="AC481" s="13">
        <f t="shared" si="92"/>
        <v>38517.47</v>
      </c>
      <c r="AD481" s="13">
        <f t="shared" si="93"/>
        <v>193599.17</v>
      </c>
      <c r="AE481" s="13">
        <f t="shared" si="94"/>
        <v>0.01</v>
      </c>
      <c r="AF481" s="13">
        <f t="shared" si="95"/>
        <v>0</v>
      </c>
      <c r="AG481" s="93">
        <f t="shared" si="84"/>
        <v>452388.23812499997</v>
      </c>
      <c r="AH481" s="94">
        <f t="shared" si="85"/>
        <v>452388.23812499997</v>
      </c>
      <c r="AI481" s="95">
        <f t="shared" si="86"/>
        <v>904776.47624999995</v>
      </c>
    </row>
    <row r="482" spans="1:35" x14ac:dyDescent="0.25">
      <c r="A482">
        <v>44743</v>
      </c>
      <c r="B482" t="s">
        <v>535</v>
      </c>
      <c r="C482" t="s">
        <v>223</v>
      </c>
      <c r="D482" s="30">
        <v>2759732.24</v>
      </c>
      <c r="E482" s="13">
        <v>21924.98</v>
      </c>
      <c r="F482" s="13">
        <v>93884.98</v>
      </c>
      <c r="G482" s="13">
        <v>0</v>
      </c>
      <c r="H482" s="13">
        <v>0.02</v>
      </c>
      <c r="I482" s="31">
        <v>0</v>
      </c>
      <c r="J482" s="13">
        <v>0</v>
      </c>
      <c r="K482" s="13">
        <v>0</v>
      </c>
      <c r="L482" s="13">
        <v>8120.5</v>
      </c>
      <c r="M482" s="13">
        <v>0</v>
      </c>
      <c r="N482" s="13">
        <v>0</v>
      </c>
      <c r="O482" s="31">
        <v>0</v>
      </c>
      <c r="P482" s="13">
        <v>18317781.059999999</v>
      </c>
      <c r="Q482" s="16">
        <v>21496297</v>
      </c>
      <c r="R482" s="13">
        <v>0</v>
      </c>
      <c r="S482" s="16">
        <v>162071</v>
      </c>
      <c r="T482" s="20">
        <v>0</v>
      </c>
      <c r="U482" s="41">
        <f t="shared" si="87"/>
        <v>42757806.280000001</v>
      </c>
      <c r="V482" s="13">
        <f t="shared" si="88"/>
        <v>2759732.24</v>
      </c>
      <c r="W482" s="13">
        <f t="shared" si="89"/>
        <v>102005.48</v>
      </c>
      <c r="X482" s="10">
        <v>0.57599999999999996</v>
      </c>
      <c r="Y482" s="1">
        <v>1</v>
      </c>
      <c r="Z482" s="10">
        <v>0.01</v>
      </c>
      <c r="AA482" s="36">
        <f t="shared" si="90"/>
        <v>6.4543354304190934E-2</v>
      </c>
      <c r="AB482" s="13">
        <f t="shared" si="91"/>
        <v>2332154.1772000003</v>
      </c>
      <c r="AC482" s="13">
        <f t="shared" si="92"/>
        <v>51002.74</v>
      </c>
      <c r="AD482" s="13">
        <f t="shared" si="93"/>
        <v>21924.98</v>
      </c>
      <c r="AE482" s="13">
        <f t="shared" si="94"/>
        <v>0.02</v>
      </c>
      <c r="AF482" s="13">
        <f t="shared" si="95"/>
        <v>0</v>
      </c>
      <c r="AG482" s="93">
        <f t="shared" si="84"/>
        <v>1202540.9586000002</v>
      </c>
      <c r="AH482" s="94">
        <f t="shared" si="85"/>
        <v>1202540.9586000002</v>
      </c>
      <c r="AI482" s="95">
        <f t="shared" si="86"/>
        <v>2405081.9172000005</v>
      </c>
    </row>
    <row r="483" spans="1:35" x14ac:dyDescent="0.25">
      <c r="A483">
        <v>49940</v>
      </c>
      <c r="B483" t="s">
        <v>536</v>
      </c>
      <c r="C483" t="s">
        <v>12</v>
      </c>
      <c r="D483" s="30">
        <v>0</v>
      </c>
      <c r="E483" s="13">
        <v>18735.89</v>
      </c>
      <c r="F483" s="13">
        <v>15423.54</v>
      </c>
      <c r="G483" s="13">
        <v>0</v>
      </c>
      <c r="H483" s="13">
        <v>0.02</v>
      </c>
      <c r="I483" s="31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31">
        <v>0</v>
      </c>
      <c r="P483" s="13">
        <v>9160062.7400000002</v>
      </c>
      <c r="Q483" s="16">
        <v>3898726</v>
      </c>
      <c r="R483" s="13">
        <v>0</v>
      </c>
      <c r="S483" s="16">
        <v>72876</v>
      </c>
      <c r="T483" s="20">
        <v>0</v>
      </c>
      <c r="U483" s="41">
        <f t="shared" si="87"/>
        <v>13150400.630000001</v>
      </c>
      <c r="V483" s="13">
        <f t="shared" si="88"/>
        <v>0</v>
      </c>
      <c r="W483" s="13">
        <f t="shared" si="89"/>
        <v>15423.54</v>
      </c>
      <c r="X483" s="10">
        <v>0.68500000000000005</v>
      </c>
      <c r="Y483" s="1">
        <v>1</v>
      </c>
      <c r="Z483" s="10">
        <v>0.01</v>
      </c>
      <c r="AA483" s="36">
        <f t="shared" si="90"/>
        <v>0</v>
      </c>
      <c r="AB483" s="13">
        <f t="shared" si="91"/>
        <v>0</v>
      </c>
      <c r="AC483" s="13">
        <f t="shared" si="92"/>
        <v>7711.77</v>
      </c>
      <c r="AD483" s="13">
        <f t="shared" si="93"/>
        <v>18735.89</v>
      </c>
      <c r="AE483" s="13">
        <f t="shared" si="94"/>
        <v>0.02</v>
      </c>
      <c r="AF483" s="13">
        <f t="shared" si="95"/>
        <v>0</v>
      </c>
      <c r="AG483" s="93">
        <f t="shared" si="84"/>
        <v>13223.84</v>
      </c>
      <c r="AH483" s="94">
        <f t="shared" si="85"/>
        <v>13223.84</v>
      </c>
      <c r="AI483" s="95">
        <f t="shared" si="86"/>
        <v>26447.68</v>
      </c>
    </row>
    <row r="484" spans="1:35" x14ac:dyDescent="0.25">
      <c r="A484">
        <v>49130</v>
      </c>
      <c r="B484" t="s">
        <v>537</v>
      </c>
      <c r="C484" t="s">
        <v>216</v>
      </c>
      <c r="D484" s="30">
        <v>589001.88</v>
      </c>
      <c r="E484" s="13">
        <v>0</v>
      </c>
      <c r="F484" s="13">
        <v>-0.01</v>
      </c>
      <c r="G484" s="13">
        <v>21576.33</v>
      </c>
      <c r="H484" s="13">
        <v>0</v>
      </c>
      <c r="I484" s="31">
        <v>0</v>
      </c>
      <c r="J484" s="13">
        <v>0</v>
      </c>
      <c r="K484" s="13">
        <v>0</v>
      </c>
      <c r="L484" s="13">
        <v>0</v>
      </c>
      <c r="M484" s="13">
        <v>1374.04</v>
      </c>
      <c r="N484" s="13">
        <v>0</v>
      </c>
      <c r="O484" s="31">
        <v>0</v>
      </c>
      <c r="P484" s="13">
        <v>10925933.800000001</v>
      </c>
      <c r="Q484" s="16">
        <v>2907582</v>
      </c>
      <c r="R484" s="13">
        <v>0</v>
      </c>
      <c r="S484" s="16">
        <v>74037</v>
      </c>
      <c r="T484" s="20">
        <v>0</v>
      </c>
      <c r="U484" s="41">
        <f t="shared" si="87"/>
        <v>14496554.680000002</v>
      </c>
      <c r="V484" s="13">
        <f t="shared" si="88"/>
        <v>589001.88</v>
      </c>
      <c r="W484" s="13">
        <f t="shared" si="89"/>
        <v>22950.360000000004</v>
      </c>
      <c r="X484" s="10">
        <v>0.59099999999999997</v>
      </c>
      <c r="Y484" s="1">
        <v>1</v>
      </c>
      <c r="Z484" s="10">
        <v>0.01</v>
      </c>
      <c r="AA484" s="36">
        <f t="shared" si="90"/>
        <v>4.0630473447088047E-2</v>
      </c>
      <c r="AB484" s="13">
        <f t="shared" si="91"/>
        <v>444036.33319999999</v>
      </c>
      <c r="AC484" s="13">
        <f t="shared" si="92"/>
        <v>11475.180000000002</v>
      </c>
      <c r="AD484" s="13">
        <f t="shared" si="93"/>
        <v>0</v>
      </c>
      <c r="AE484" s="13">
        <f t="shared" si="94"/>
        <v>0</v>
      </c>
      <c r="AF484" s="13">
        <f t="shared" si="95"/>
        <v>0</v>
      </c>
      <c r="AG484" s="93">
        <f t="shared" si="84"/>
        <v>227755.75659999999</v>
      </c>
      <c r="AH484" s="94">
        <f t="shared" si="85"/>
        <v>227755.75659999999</v>
      </c>
      <c r="AI484" s="95">
        <f t="shared" si="86"/>
        <v>455511.51319999999</v>
      </c>
    </row>
    <row r="485" spans="1:35" x14ac:dyDescent="0.25">
      <c r="A485">
        <v>48355</v>
      </c>
      <c r="B485" t="s">
        <v>538</v>
      </c>
      <c r="C485" t="s">
        <v>39</v>
      </c>
      <c r="D485" s="30">
        <v>144766</v>
      </c>
      <c r="E485" s="13">
        <v>0</v>
      </c>
      <c r="F485" s="13">
        <v>10995.89</v>
      </c>
      <c r="G485" s="13">
        <v>1832.65</v>
      </c>
      <c r="H485" s="13">
        <v>11743.23</v>
      </c>
      <c r="I485" s="31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31">
        <v>0</v>
      </c>
      <c r="P485" s="13">
        <v>4379900.97</v>
      </c>
      <c r="Q485" s="16">
        <v>1245109</v>
      </c>
      <c r="R485" s="13">
        <v>500520.03</v>
      </c>
      <c r="S485" s="16">
        <v>28003</v>
      </c>
      <c r="T485" s="20">
        <v>0</v>
      </c>
      <c r="U485" s="41">
        <f t="shared" si="87"/>
        <v>6298299</v>
      </c>
      <c r="V485" s="13">
        <f t="shared" si="88"/>
        <v>144766</v>
      </c>
      <c r="W485" s="13">
        <f t="shared" si="89"/>
        <v>12828.539999999999</v>
      </c>
      <c r="X485" s="10">
        <v>0.35799999999999998</v>
      </c>
      <c r="Y485" s="1">
        <v>1</v>
      </c>
      <c r="Z485" s="10">
        <v>0.01</v>
      </c>
      <c r="AA485" s="36">
        <f t="shared" si="90"/>
        <v>2.2984936091474856E-2</v>
      </c>
      <c r="AB485" s="13">
        <f t="shared" si="91"/>
        <v>81783.010000000009</v>
      </c>
      <c r="AC485" s="13">
        <f t="shared" si="92"/>
        <v>6414.2699999999995</v>
      </c>
      <c r="AD485" s="13">
        <f t="shared" si="93"/>
        <v>0</v>
      </c>
      <c r="AE485" s="13">
        <f t="shared" si="94"/>
        <v>11743.23</v>
      </c>
      <c r="AF485" s="13">
        <f t="shared" si="95"/>
        <v>0</v>
      </c>
      <c r="AG485" s="93">
        <f t="shared" ref="AG485:AG548" si="96">(AB485+AC485+AD485+AE485+AF485)/2</f>
        <v>49970.255000000005</v>
      </c>
      <c r="AH485" s="94">
        <f t="shared" ref="AH485:AH548" si="97">(AB485+AC485+AD485+AE485+AF485)/2</f>
        <v>49970.255000000005</v>
      </c>
      <c r="AI485" s="95">
        <f t="shared" ref="AI485:AI548" si="98">AG485+AH485</f>
        <v>99940.510000000009</v>
      </c>
    </row>
    <row r="486" spans="1:35" x14ac:dyDescent="0.25">
      <c r="A486">
        <v>49684</v>
      </c>
      <c r="B486" t="s">
        <v>539</v>
      </c>
      <c r="C486" t="s">
        <v>257</v>
      </c>
      <c r="D486" s="30">
        <v>0</v>
      </c>
      <c r="E486" s="13">
        <v>0</v>
      </c>
      <c r="F486" s="13">
        <v>-0.01</v>
      </c>
      <c r="G486" s="13">
        <v>1730.11</v>
      </c>
      <c r="H486" s="13">
        <v>18436.23</v>
      </c>
      <c r="I486" s="31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31">
        <v>0</v>
      </c>
      <c r="P486" s="13">
        <v>4072190.39</v>
      </c>
      <c r="Q486" s="16">
        <v>3368653</v>
      </c>
      <c r="R486" s="13">
        <v>1089620.78</v>
      </c>
      <c r="S486" s="16">
        <v>48456</v>
      </c>
      <c r="T486" s="20">
        <v>0</v>
      </c>
      <c r="U486" s="41">
        <f t="shared" si="87"/>
        <v>8578920.1699999999</v>
      </c>
      <c r="V486" s="13">
        <f t="shared" si="88"/>
        <v>0</v>
      </c>
      <c r="W486" s="13">
        <f t="shared" si="89"/>
        <v>1730.1</v>
      </c>
      <c r="X486" s="10">
        <v>1.33</v>
      </c>
      <c r="Y486" s="1">
        <v>4</v>
      </c>
      <c r="Z486" s="10">
        <v>1.7500000000000002E-2</v>
      </c>
      <c r="AA486" s="36">
        <f t="shared" si="90"/>
        <v>0</v>
      </c>
      <c r="AB486" s="13">
        <f t="shared" si="91"/>
        <v>0</v>
      </c>
      <c r="AC486" s="13">
        <f t="shared" si="92"/>
        <v>865.05</v>
      </c>
      <c r="AD486" s="13">
        <f t="shared" si="93"/>
        <v>0</v>
      </c>
      <c r="AE486" s="13">
        <f t="shared" si="94"/>
        <v>18436.23</v>
      </c>
      <c r="AF486" s="13">
        <f t="shared" si="95"/>
        <v>0</v>
      </c>
      <c r="AG486" s="93">
        <f t="shared" si="96"/>
        <v>9650.64</v>
      </c>
      <c r="AH486" s="94">
        <f t="shared" si="97"/>
        <v>9650.64</v>
      </c>
      <c r="AI486" s="95">
        <f t="shared" si="98"/>
        <v>19301.28</v>
      </c>
    </row>
    <row r="487" spans="1:35" x14ac:dyDescent="0.25">
      <c r="A487">
        <v>46003</v>
      </c>
      <c r="B487" t="s">
        <v>540</v>
      </c>
      <c r="C487" t="s">
        <v>46</v>
      </c>
      <c r="D487" s="30">
        <v>0</v>
      </c>
      <c r="E487" s="13">
        <v>0</v>
      </c>
      <c r="F487" s="13">
        <v>12866.26</v>
      </c>
      <c r="G487" s="13">
        <v>0</v>
      </c>
      <c r="H487" s="13">
        <v>0</v>
      </c>
      <c r="I487" s="31">
        <v>0</v>
      </c>
      <c r="J487" s="13">
        <v>0</v>
      </c>
      <c r="K487" s="13">
        <v>0</v>
      </c>
      <c r="L487" s="13">
        <v>50438.18</v>
      </c>
      <c r="M487" s="13">
        <v>0</v>
      </c>
      <c r="N487" s="13">
        <v>0</v>
      </c>
      <c r="O487" s="31">
        <v>0</v>
      </c>
      <c r="P487" s="13">
        <v>2516030.13</v>
      </c>
      <c r="Q487" s="16">
        <v>2205348</v>
      </c>
      <c r="R487" s="13">
        <v>0</v>
      </c>
      <c r="S487" s="16">
        <v>40343</v>
      </c>
      <c r="T487" s="20">
        <v>0</v>
      </c>
      <c r="U487" s="41">
        <f t="shared" si="87"/>
        <v>4761721.13</v>
      </c>
      <c r="V487" s="13">
        <f t="shared" si="88"/>
        <v>0</v>
      </c>
      <c r="W487" s="13">
        <f t="shared" si="89"/>
        <v>63304.44</v>
      </c>
      <c r="X487" s="10">
        <v>0.93700000000000006</v>
      </c>
      <c r="Y487" s="1">
        <v>3</v>
      </c>
      <c r="Z487" s="10">
        <v>1.4999999999999999E-2</v>
      </c>
      <c r="AA487" s="36">
        <f t="shared" si="90"/>
        <v>0</v>
      </c>
      <c r="AB487" s="13">
        <f t="shared" si="91"/>
        <v>0</v>
      </c>
      <c r="AC487" s="13">
        <f t="shared" si="92"/>
        <v>31652.22</v>
      </c>
      <c r="AD487" s="13">
        <f t="shared" si="93"/>
        <v>0</v>
      </c>
      <c r="AE487" s="13">
        <f t="shared" si="94"/>
        <v>0</v>
      </c>
      <c r="AF487" s="13">
        <f t="shared" si="95"/>
        <v>0</v>
      </c>
      <c r="AG487" s="93">
        <f t="shared" si="96"/>
        <v>15826.11</v>
      </c>
      <c r="AH487" s="94">
        <f t="shared" si="97"/>
        <v>15826.11</v>
      </c>
      <c r="AI487" s="95">
        <f t="shared" si="98"/>
        <v>31652.22</v>
      </c>
    </row>
    <row r="488" spans="1:35" x14ac:dyDescent="0.25">
      <c r="A488">
        <v>44750</v>
      </c>
      <c r="B488" t="s">
        <v>541</v>
      </c>
      <c r="C488" t="s">
        <v>51</v>
      </c>
      <c r="D488" s="30">
        <v>0</v>
      </c>
      <c r="E488" s="13">
        <v>0</v>
      </c>
      <c r="F488" s="13">
        <v>0</v>
      </c>
      <c r="G488" s="13">
        <v>0</v>
      </c>
      <c r="H488" s="13">
        <v>0</v>
      </c>
      <c r="I488" s="31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31">
        <v>0</v>
      </c>
      <c r="P488" s="13">
        <v>15588121.050000001</v>
      </c>
      <c r="Q488" s="16">
        <v>78193487</v>
      </c>
      <c r="R488" s="13">
        <v>0</v>
      </c>
      <c r="S488" s="16">
        <v>267500</v>
      </c>
      <c r="T488" s="20">
        <v>0</v>
      </c>
      <c r="U488" s="41">
        <f t="shared" si="87"/>
        <v>94049108.049999997</v>
      </c>
      <c r="V488" s="13">
        <f t="shared" si="88"/>
        <v>0</v>
      </c>
      <c r="W488" s="13">
        <f t="shared" si="89"/>
        <v>0</v>
      </c>
      <c r="X488" s="10">
        <v>1.0820000000000001</v>
      </c>
      <c r="Y488" s="1">
        <v>4</v>
      </c>
      <c r="Z488" s="10">
        <v>1.7500000000000002E-2</v>
      </c>
      <c r="AA488" s="36">
        <f t="shared" si="90"/>
        <v>0</v>
      </c>
      <c r="AB488" s="13">
        <f t="shared" si="91"/>
        <v>0</v>
      </c>
      <c r="AC488" s="13">
        <f t="shared" si="92"/>
        <v>0</v>
      </c>
      <c r="AD488" s="13">
        <f t="shared" si="93"/>
        <v>0</v>
      </c>
      <c r="AE488" s="13">
        <f t="shared" si="94"/>
        <v>0</v>
      </c>
      <c r="AF488" s="13">
        <f t="shared" si="95"/>
        <v>0</v>
      </c>
      <c r="AG488" s="93">
        <f t="shared" si="96"/>
        <v>0</v>
      </c>
      <c r="AH488" s="94">
        <f t="shared" si="97"/>
        <v>0</v>
      </c>
      <c r="AI488" s="95">
        <f t="shared" si="98"/>
        <v>0</v>
      </c>
    </row>
    <row r="489" spans="1:35" x14ac:dyDescent="0.25">
      <c r="A489">
        <v>45799</v>
      </c>
      <c r="B489" t="s">
        <v>542</v>
      </c>
      <c r="C489" t="s">
        <v>10</v>
      </c>
      <c r="D489" s="30">
        <v>1148621.6200000001</v>
      </c>
      <c r="E489" s="13">
        <v>1053688.47</v>
      </c>
      <c r="F489" s="13">
        <v>133408.66</v>
      </c>
      <c r="G489" s="13">
        <v>0</v>
      </c>
      <c r="H489" s="13">
        <v>0</v>
      </c>
      <c r="I489" s="31">
        <v>0</v>
      </c>
      <c r="J489" s="13">
        <v>0</v>
      </c>
      <c r="K489" s="13">
        <v>0</v>
      </c>
      <c r="L489" s="13">
        <v>8052.68</v>
      </c>
      <c r="M489" s="13">
        <v>0</v>
      </c>
      <c r="N489" s="13">
        <v>0</v>
      </c>
      <c r="O489" s="31">
        <v>0</v>
      </c>
      <c r="P489" s="13">
        <v>4550837.1399999997</v>
      </c>
      <c r="Q489" s="16">
        <v>12654419</v>
      </c>
      <c r="R489" s="13">
        <v>0</v>
      </c>
      <c r="S489" s="16">
        <v>130000</v>
      </c>
      <c r="T489" s="20">
        <v>0</v>
      </c>
      <c r="U489" s="41">
        <f t="shared" si="87"/>
        <v>19537566.23</v>
      </c>
      <c r="V489" s="13">
        <f t="shared" si="88"/>
        <v>1148621.6200000001</v>
      </c>
      <c r="W489" s="13">
        <f t="shared" si="89"/>
        <v>141461.34</v>
      </c>
      <c r="X489" s="10">
        <v>1.196</v>
      </c>
      <c r="Y489" s="1">
        <v>4</v>
      </c>
      <c r="Z489" s="10">
        <v>1.7500000000000002E-2</v>
      </c>
      <c r="AA489" s="36">
        <f t="shared" si="90"/>
        <v>5.8790414654425464E-2</v>
      </c>
      <c r="AB489" s="13">
        <f t="shared" si="91"/>
        <v>806714.21097500005</v>
      </c>
      <c r="AC489" s="13">
        <f t="shared" si="92"/>
        <v>70730.67</v>
      </c>
      <c r="AD489" s="13">
        <f t="shared" si="93"/>
        <v>1053688.47</v>
      </c>
      <c r="AE489" s="13">
        <f t="shared" si="94"/>
        <v>0</v>
      </c>
      <c r="AF489" s="13">
        <f t="shared" si="95"/>
        <v>0</v>
      </c>
      <c r="AG489" s="93">
        <f t="shared" si="96"/>
        <v>965566.67548750003</v>
      </c>
      <c r="AH489" s="94">
        <f t="shared" si="97"/>
        <v>965566.67548750003</v>
      </c>
      <c r="AI489" s="95">
        <f t="shared" si="98"/>
        <v>1931133.3509750001</v>
      </c>
    </row>
    <row r="490" spans="1:35" x14ac:dyDescent="0.25">
      <c r="A490">
        <v>44768</v>
      </c>
      <c r="B490" t="s">
        <v>543</v>
      </c>
      <c r="C490" t="s">
        <v>16</v>
      </c>
      <c r="D490" s="30">
        <v>473568.26</v>
      </c>
      <c r="E490" s="13">
        <v>55366.8</v>
      </c>
      <c r="F490" s="13">
        <v>13692.68</v>
      </c>
      <c r="G490" s="13">
        <v>0</v>
      </c>
      <c r="H490" s="13">
        <v>0</v>
      </c>
      <c r="I490" s="31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31">
        <v>0</v>
      </c>
      <c r="P490" s="13">
        <v>4662915.5599999996</v>
      </c>
      <c r="Q490" s="16">
        <v>11401482</v>
      </c>
      <c r="R490" s="13">
        <v>0</v>
      </c>
      <c r="S490" s="16">
        <v>88472</v>
      </c>
      <c r="T490" s="20">
        <v>0</v>
      </c>
      <c r="U490" s="41">
        <f t="shared" si="87"/>
        <v>16681804.619999999</v>
      </c>
      <c r="V490" s="13">
        <f t="shared" si="88"/>
        <v>473568.26</v>
      </c>
      <c r="W490" s="13">
        <f t="shared" si="89"/>
        <v>13692.68</v>
      </c>
      <c r="X490" s="10">
        <v>1.2869999999999999</v>
      </c>
      <c r="Y490" s="1">
        <v>4</v>
      </c>
      <c r="Z490" s="10">
        <v>1.7500000000000002E-2</v>
      </c>
      <c r="AA490" s="36">
        <f t="shared" si="90"/>
        <v>2.8388311144241181E-2</v>
      </c>
      <c r="AB490" s="13">
        <f t="shared" si="91"/>
        <v>181636.67914999998</v>
      </c>
      <c r="AC490" s="13">
        <f t="shared" si="92"/>
        <v>6846.34</v>
      </c>
      <c r="AD490" s="13">
        <f t="shared" si="93"/>
        <v>55366.8</v>
      </c>
      <c r="AE490" s="13">
        <f t="shared" si="94"/>
        <v>0</v>
      </c>
      <c r="AF490" s="13">
        <f t="shared" si="95"/>
        <v>0</v>
      </c>
      <c r="AG490" s="93">
        <f t="shared" si="96"/>
        <v>121924.909575</v>
      </c>
      <c r="AH490" s="94">
        <f t="shared" si="97"/>
        <v>121924.909575</v>
      </c>
      <c r="AI490" s="95">
        <f t="shared" si="98"/>
        <v>243849.81915</v>
      </c>
    </row>
    <row r="491" spans="1:35" x14ac:dyDescent="0.25">
      <c r="A491">
        <v>44776</v>
      </c>
      <c r="B491" t="s">
        <v>544</v>
      </c>
      <c r="C491" t="s">
        <v>156</v>
      </c>
      <c r="D491" s="30">
        <v>426751.66</v>
      </c>
      <c r="E491" s="13">
        <v>31558.41</v>
      </c>
      <c r="F491" s="13">
        <v>30253.22</v>
      </c>
      <c r="G491" s="13">
        <v>0</v>
      </c>
      <c r="H491" s="13">
        <v>0</v>
      </c>
      <c r="I491" s="31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31">
        <v>0</v>
      </c>
      <c r="P491" s="13">
        <v>9005368.0800000001</v>
      </c>
      <c r="Q491" s="16">
        <v>5799738</v>
      </c>
      <c r="R491" s="13">
        <v>2369892.2000000002</v>
      </c>
      <c r="S491" s="16">
        <v>100381</v>
      </c>
      <c r="T491" s="20">
        <v>0</v>
      </c>
      <c r="U491" s="41">
        <f t="shared" si="87"/>
        <v>17733689.350000001</v>
      </c>
      <c r="V491" s="13">
        <f t="shared" si="88"/>
        <v>426751.66</v>
      </c>
      <c r="W491" s="13">
        <f t="shared" si="89"/>
        <v>30253.22</v>
      </c>
      <c r="X491" s="10">
        <v>0.70499999999999996</v>
      </c>
      <c r="Y491" s="1">
        <v>2</v>
      </c>
      <c r="Z491" s="10">
        <v>1.2500000000000001E-2</v>
      </c>
      <c r="AA491" s="36">
        <f t="shared" si="90"/>
        <v>2.4064460111905588E-2</v>
      </c>
      <c r="AB491" s="13">
        <f t="shared" si="91"/>
        <v>205080.54312499994</v>
      </c>
      <c r="AC491" s="13">
        <f t="shared" si="92"/>
        <v>15126.61</v>
      </c>
      <c r="AD491" s="13">
        <f t="shared" si="93"/>
        <v>31558.41</v>
      </c>
      <c r="AE491" s="13">
        <f t="shared" si="94"/>
        <v>0</v>
      </c>
      <c r="AF491" s="13">
        <f t="shared" si="95"/>
        <v>0</v>
      </c>
      <c r="AG491" s="93">
        <f t="shared" si="96"/>
        <v>125882.78156249998</v>
      </c>
      <c r="AH491" s="94">
        <f t="shared" si="97"/>
        <v>125882.78156249998</v>
      </c>
      <c r="AI491" s="95">
        <f t="shared" si="98"/>
        <v>251765.56312499996</v>
      </c>
    </row>
    <row r="492" spans="1:35" x14ac:dyDescent="0.25">
      <c r="A492">
        <v>44784</v>
      </c>
      <c r="B492" t="s">
        <v>545</v>
      </c>
      <c r="C492" t="s">
        <v>18</v>
      </c>
      <c r="D492" s="30">
        <v>736297.84</v>
      </c>
      <c r="E492" s="13">
        <v>508773.65</v>
      </c>
      <c r="F492" s="13">
        <v>0</v>
      </c>
      <c r="G492" s="13">
        <v>0</v>
      </c>
      <c r="H492" s="13">
        <v>355181.6</v>
      </c>
      <c r="I492" s="31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31">
        <v>0</v>
      </c>
      <c r="P492" s="13">
        <v>17996033.41</v>
      </c>
      <c r="Q492" s="16">
        <v>14365599</v>
      </c>
      <c r="R492" s="13">
        <v>0</v>
      </c>
      <c r="S492" s="16">
        <v>178680</v>
      </c>
      <c r="T492" s="20">
        <v>0</v>
      </c>
      <c r="U492" s="41">
        <f t="shared" si="87"/>
        <v>33785383.899999999</v>
      </c>
      <c r="V492" s="13">
        <f t="shared" si="88"/>
        <v>736297.84</v>
      </c>
      <c r="W492" s="13">
        <f t="shared" si="89"/>
        <v>0</v>
      </c>
      <c r="X492" s="10">
        <v>0.79200000000000004</v>
      </c>
      <c r="Y492" s="1">
        <v>2</v>
      </c>
      <c r="Z492" s="10">
        <v>1.2500000000000001E-2</v>
      </c>
      <c r="AA492" s="36">
        <f t="shared" si="90"/>
        <v>2.1793383854371417E-2</v>
      </c>
      <c r="AB492" s="13">
        <f t="shared" si="91"/>
        <v>313980.54124999995</v>
      </c>
      <c r="AC492" s="13">
        <f t="shared" si="92"/>
        <v>0</v>
      </c>
      <c r="AD492" s="13">
        <f t="shared" si="93"/>
        <v>508773.65</v>
      </c>
      <c r="AE492" s="13">
        <f t="shared" si="94"/>
        <v>355181.6</v>
      </c>
      <c r="AF492" s="13">
        <f t="shared" si="95"/>
        <v>0</v>
      </c>
      <c r="AG492" s="93">
        <f t="shared" si="96"/>
        <v>588967.89562499989</v>
      </c>
      <c r="AH492" s="94">
        <f t="shared" si="97"/>
        <v>588967.89562499989</v>
      </c>
      <c r="AI492" s="95">
        <f t="shared" si="98"/>
        <v>1177935.7912499998</v>
      </c>
    </row>
    <row r="493" spans="1:35" x14ac:dyDescent="0.25">
      <c r="A493">
        <v>46607</v>
      </c>
      <c r="B493" t="s">
        <v>546</v>
      </c>
      <c r="C493" t="s">
        <v>51</v>
      </c>
      <c r="D493" s="30">
        <v>8276753.9800000004</v>
      </c>
      <c r="E493" s="13">
        <v>0</v>
      </c>
      <c r="F493" s="13">
        <v>159649.34</v>
      </c>
      <c r="G493" s="13">
        <v>0</v>
      </c>
      <c r="H493" s="13">
        <v>0</v>
      </c>
      <c r="I493" s="31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31">
        <v>0</v>
      </c>
      <c r="P493" s="13">
        <v>3010366.15</v>
      </c>
      <c r="Q493" s="16">
        <v>56870499</v>
      </c>
      <c r="R493" s="13">
        <v>0</v>
      </c>
      <c r="S493" s="16">
        <v>239410</v>
      </c>
      <c r="T493" s="20">
        <v>0</v>
      </c>
      <c r="U493" s="41">
        <f t="shared" si="87"/>
        <v>68397029.129999995</v>
      </c>
      <c r="V493" s="13">
        <f t="shared" si="88"/>
        <v>8276753.9800000004</v>
      </c>
      <c r="W493" s="13">
        <f t="shared" si="89"/>
        <v>159649.34</v>
      </c>
      <c r="X493" s="10">
        <v>1.827</v>
      </c>
      <c r="Y493" s="1">
        <v>5</v>
      </c>
      <c r="Z493" s="10">
        <v>0.02</v>
      </c>
      <c r="AA493" s="36">
        <f t="shared" si="90"/>
        <v>0.12101043108566376</v>
      </c>
      <c r="AB493" s="13">
        <f t="shared" si="91"/>
        <v>6908813.3974000011</v>
      </c>
      <c r="AC493" s="13">
        <f t="shared" si="92"/>
        <v>79824.67</v>
      </c>
      <c r="AD493" s="13">
        <f t="shared" si="93"/>
        <v>0</v>
      </c>
      <c r="AE493" s="13">
        <f t="shared" si="94"/>
        <v>0</v>
      </c>
      <c r="AF493" s="13">
        <f t="shared" si="95"/>
        <v>0</v>
      </c>
      <c r="AG493" s="93">
        <f t="shared" si="96"/>
        <v>3494319.0337000005</v>
      </c>
      <c r="AH493" s="94">
        <f t="shared" si="97"/>
        <v>3494319.0337000005</v>
      </c>
      <c r="AI493" s="95">
        <f t="shared" si="98"/>
        <v>6988638.067400001</v>
      </c>
    </row>
    <row r="494" spans="1:35" x14ac:dyDescent="0.25">
      <c r="A494">
        <v>47738</v>
      </c>
      <c r="B494" t="s">
        <v>547</v>
      </c>
      <c r="C494" t="s">
        <v>62</v>
      </c>
      <c r="D494" s="30">
        <v>0</v>
      </c>
      <c r="E494" s="13">
        <v>0</v>
      </c>
      <c r="F494" s="13">
        <v>0</v>
      </c>
      <c r="G494" s="13">
        <v>1590.02</v>
      </c>
      <c r="H494" s="13">
        <v>0</v>
      </c>
      <c r="I494" s="31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31">
        <v>0</v>
      </c>
      <c r="P494" s="13">
        <v>5005071.6900000004</v>
      </c>
      <c r="Q494" s="16">
        <v>1700414</v>
      </c>
      <c r="R494" s="13">
        <v>968987.86</v>
      </c>
      <c r="S494" s="16">
        <v>41848</v>
      </c>
      <c r="T494" s="20">
        <v>0</v>
      </c>
      <c r="U494" s="41">
        <f t="shared" si="87"/>
        <v>7716321.5500000007</v>
      </c>
      <c r="V494" s="13">
        <f t="shared" si="88"/>
        <v>0</v>
      </c>
      <c r="W494" s="13">
        <f t="shared" si="89"/>
        <v>1590.02</v>
      </c>
      <c r="X494" s="10">
        <v>0.76300000000000001</v>
      </c>
      <c r="Y494" s="1">
        <v>2</v>
      </c>
      <c r="Z494" s="10">
        <v>1.2500000000000001E-2</v>
      </c>
      <c r="AA494" s="36">
        <f t="shared" si="90"/>
        <v>0</v>
      </c>
      <c r="AB494" s="13">
        <f t="shared" si="91"/>
        <v>0</v>
      </c>
      <c r="AC494" s="13">
        <f t="shared" si="92"/>
        <v>795.01</v>
      </c>
      <c r="AD494" s="13">
        <f t="shared" si="93"/>
        <v>0</v>
      </c>
      <c r="AE494" s="13">
        <f t="shared" si="94"/>
        <v>0</v>
      </c>
      <c r="AF494" s="13">
        <f t="shared" si="95"/>
        <v>0</v>
      </c>
      <c r="AG494" s="93">
        <f t="shared" si="96"/>
        <v>397.505</v>
      </c>
      <c r="AH494" s="94">
        <f t="shared" si="97"/>
        <v>397.505</v>
      </c>
      <c r="AI494" s="95">
        <f t="shared" si="98"/>
        <v>795.01</v>
      </c>
    </row>
    <row r="495" spans="1:35" x14ac:dyDescent="0.25">
      <c r="A495">
        <v>44792</v>
      </c>
      <c r="B495" t="s">
        <v>548</v>
      </c>
      <c r="C495" t="s">
        <v>51</v>
      </c>
      <c r="D495" s="30">
        <v>0</v>
      </c>
      <c r="E495" s="13">
        <v>0</v>
      </c>
      <c r="F495" s="13">
        <v>31521.9</v>
      </c>
      <c r="G495" s="13">
        <v>0</v>
      </c>
      <c r="H495" s="13">
        <v>0</v>
      </c>
      <c r="I495" s="31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31">
        <v>0</v>
      </c>
      <c r="P495" s="13">
        <v>7347858.4900000002</v>
      </c>
      <c r="Q495" s="16">
        <v>48848721</v>
      </c>
      <c r="R495" s="13">
        <v>0</v>
      </c>
      <c r="S495" s="16">
        <v>185118</v>
      </c>
      <c r="T495" s="20">
        <v>0</v>
      </c>
      <c r="U495" s="41">
        <f t="shared" si="87"/>
        <v>56381697.490000002</v>
      </c>
      <c r="V495" s="13">
        <f t="shared" si="88"/>
        <v>0</v>
      </c>
      <c r="W495" s="13">
        <f t="shared" si="89"/>
        <v>31521.9</v>
      </c>
      <c r="X495" s="10">
        <v>1.3720000000000001</v>
      </c>
      <c r="Y495" s="1">
        <v>5</v>
      </c>
      <c r="Z495" s="10">
        <v>0.02</v>
      </c>
      <c r="AA495" s="36">
        <f t="shared" si="90"/>
        <v>0</v>
      </c>
      <c r="AB495" s="13">
        <f t="shared" si="91"/>
        <v>0</v>
      </c>
      <c r="AC495" s="13">
        <f t="shared" si="92"/>
        <v>15760.95</v>
      </c>
      <c r="AD495" s="13">
        <f t="shared" si="93"/>
        <v>0</v>
      </c>
      <c r="AE495" s="13">
        <f t="shared" si="94"/>
        <v>0</v>
      </c>
      <c r="AF495" s="13">
        <f t="shared" si="95"/>
        <v>0</v>
      </c>
      <c r="AG495" s="93">
        <f t="shared" si="96"/>
        <v>7880.4750000000004</v>
      </c>
      <c r="AH495" s="94">
        <f t="shared" si="97"/>
        <v>7880.4750000000004</v>
      </c>
      <c r="AI495" s="95">
        <f t="shared" si="98"/>
        <v>15760.95</v>
      </c>
    </row>
    <row r="496" spans="1:35" x14ac:dyDescent="0.25">
      <c r="A496">
        <v>47951</v>
      </c>
      <c r="B496" t="s">
        <v>549</v>
      </c>
      <c r="C496" t="s">
        <v>142</v>
      </c>
      <c r="D496" s="30">
        <v>0</v>
      </c>
      <c r="E496" s="13">
        <v>0</v>
      </c>
      <c r="F496" s="13">
        <v>2839.94</v>
      </c>
      <c r="G496" s="13">
        <v>0</v>
      </c>
      <c r="H496" s="13">
        <v>0</v>
      </c>
      <c r="I496" s="31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31">
        <v>0</v>
      </c>
      <c r="P496" s="13">
        <v>11762229.470000001</v>
      </c>
      <c r="Q496" s="16">
        <v>3847371</v>
      </c>
      <c r="R496" s="13">
        <v>0</v>
      </c>
      <c r="S496" s="16">
        <v>85272</v>
      </c>
      <c r="T496" s="20">
        <v>0</v>
      </c>
      <c r="U496" s="41">
        <f t="shared" si="87"/>
        <v>15694872.470000001</v>
      </c>
      <c r="V496" s="13">
        <f t="shared" si="88"/>
        <v>0</v>
      </c>
      <c r="W496" s="13">
        <f t="shared" si="89"/>
        <v>2839.94</v>
      </c>
      <c r="X496" s="10">
        <v>0.60799999999999998</v>
      </c>
      <c r="Y496" s="1">
        <v>1</v>
      </c>
      <c r="Z496" s="10">
        <v>0.01</v>
      </c>
      <c r="AA496" s="36">
        <f t="shared" si="90"/>
        <v>0</v>
      </c>
      <c r="AB496" s="13">
        <f t="shared" si="91"/>
        <v>0</v>
      </c>
      <c r="AC496" s="13">
        <f t="shared" si="92"/>
        <v>1419.97</v>
      </c>
      <c r="AD496" s="13">
        <f t="shared" si="93"/>
        <v>0</v>
      </c>
      <c r="AE496" s="13">
        <f t="shared" si="94"/>
        <v>0</v>
      </c>
      <c r="AF496" s="13">
        <f t="shared" si="95"/>
        <v>0</v>
      </c>
      <c r="AG496" s="93">
        <f t="shared" si="96"/>
        <v>709.98500000000001</v>
      </c>
      <c r="AH496" s="94">
        <f t="shared" si="97"/>
        <v>709.98500000000001</v>
      </c>
      <c r="AI496" s="95">
        <f t="shared" si="98"/>
        <v>1419.97</v>
      </c>
    </row>
    <row r="497" spans="1:35" x14ac:dyDescent="0.25">
      <c r="A497">
        <v>48363</v>
      </c>
      <c r="B497" t="s">
        <v>550</v>
      </c>
      <c r="C497" t="s">
        <v>39</v>
      </c>
      <c r="D497" s="30">
        <v>0</v>
      </c>
      <c r="E497" s="13">
        <v>40156.74</v>
      </c>
      <c r="F497" s="13">
        <v>0</v>
      </c>
      <c r="G497" s="13">
        <v>0</v>
      </c>
      <c r="H497" s="13">
        <v>13536</v>
      </c>
      <c r="I497" s="31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31">
        <v>0</v>
      </c>
      <c r="P497" s="13">
        <v>4670457.17</v>
      </c>
      <c r="Q497" s="16">
        <v>5928760</v>
      </c>
      <c r="R497" s="13">
        <v>0</v>
      </c>
      <c r="S497" s="16">
        <v>65980</v>
      </c>
      <c r="T497" s="20">
        <v>0</v>
      </c>
      <c r="U497" s="41">
        <f t="shared" si="87"/>
        <v>10705353.91</v>
      </c>
      <c r="V497" s="13">
        <f t="shared" si="88"/>
        <v>0</v>
      </c>
      <c r="W497" s="13">
        <f t="shared" si="89"/>
        <v>0</v>
      </c>
      <c r="X497" s="10">
        <v>1.125</v>
      </c>
      <c r="Y497" s="1">
        <v>4</v>
      </c>
      <c r="Z497" s="10">
        <v>1.7500000000000002E-2</v>
      </c>
      <c r="AA497" s="36">
        <f t="shared" si="90"/>
        <v>0</v>
      </c>
      <c r="AB497" s="13">
        <f t="shared" si="91"/>
        <v>0</v>
      </c>
      <c r="AC497" s="13">
        <f t="shared" si="92"/>
        <v>0</v>
      </c>
      <c r="AD497" s="13">
        <f t="shared" si="93"/>
        <v>40156.74</v>
      </c>
      <c r="AE497" s="13">
        <f t="shared" si="94"/>
        <v>13536</v>
      </c>
      <c r="AF497" s="13">
        <f t="shared" si="95"/>
        <v>0</v>
      </c>
      <c r="AG497" s="93">
        <f t="shared" si="96"/>
        <v>26846.37</v>
      </c>
      <c r="AH497" s="94">
        <f t="shared" si="97"/>
        <v>26846.37</v>
      </c>
      <c r="AI497" s="95">
        <f t="shared" si="98"/>
        <v>53692.74</v>
      </c>
    </row>
    <row r="498" spans="1:35" x14ac:dyDescent="0.25">
      <c r="A498">
        <v>44800</v>
      </c>
      <c r="B498" t="s">
        <v>551</v>
      </c>
      <c r="C498" t="s">
        <v>76</v>
      </c>
      <c r="D498" s="30">
        <v>4513171.16</v>
      </c>
      <c r="E498" s="13">
        <v>0</v>
      </c>
      <c r="F498" s="13">
        <v>279420.94</v>
      </c>
      <c r="G498" s="13">
        <v>0</v>
      </c>
      <c r="H498" s="13">
        <v>400860</v>
      </c>
      <c r="I498" s="31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31">
        <v>0</v>
      </c>
      <c r="P498" s="13">
        <v>109084004.89</v>
      </c>
      <c r="Q498" s="16">
        <v>106288811</v>
      </c>
      <c r="R498" s="13">
        <v>0</v>
      </c>
      <c r="S498" s="16">
        <v>1042323</v>
      </c>
      <c r="T498" s="20">
        <v>0</v>
      </c>
      <c r="U498" s="41">
        <f t="shared" si="87"/>
        <v>220928310.05000001</v>
      </c>
      <c r="V498" s="13">
        <f t="shared" si="88"/>
        <v>4513171.16</v>
      </c>
      <c r="W498" s="13">
        <f t="shared" si="89"/>
        <v>279420.94</v>
      </c>
      <c r="X498" s="10">
        <v>0.748</v>
      </c>
      <c r="Y498" s="1">
        <v>2</v>
      </c>
      <c r="Z498" s="10">
        <v>1.2500000000000001E-2</v>
      </c>
      <c r="AA498" s="36">
        <f t="shared" si="90"/>
        <v>2.0428215645964923E-2</v>
      </c>
      <c r="AB498" s="13">
        <f t="shared" si="91"/>
        <v>1751567.2843749998</v>
      </c>
      <c r="AC498" s="13">
        <f t="shared" si="92"/>
        <v>139710.47</v>
      </c>
      <c r="AD498" s="13">
        <f t="shared" si="93"/>
        <v>0</v>
      </c>
      <c r="AE498" s="13">
        <f t="shared" si="94"/>
        <v>400860</v>
      </c>
      <c r="AF498" s="13">
        <f t="shared" si="95"/>
        <v>0</v>
      </c>
      <c r="AG498" s="93">
        <f t="shared" si="96"/>
        <v>1146068.8771874998</v>
      </c>
      <c r="AH498" s="94">
        <f t="shared" si="97"/>
        <v>1146068.8771874998</v>
      </c>
      <c r="AI498" s="95">
        <f t="shared" si="98"/>
        <v>2292137.7543749996</v>
      </c>
    </row>
    <row r="499" spans="1:35" x14ac:dyDescent="0.25">
      <c r="A499">
        <v>49221</v>
      </c>
      <c r="B499" t="s">
        <v>552</v>
      </c>
      <c r="C499" t="s">
        <v>37</v>
      </c>
      <c r="D499" s="30">
        <v>0</v>
      </c>
      <c r="E499" s="13">
        <v>0</v>
      </c>
      <c r="F499" s="13">
        <v>-0.01</v>
      </c>
      <c r="G499" s="13">
        <v>1493.09</v>
      </c>
      <c r="H499" s="13">
        <v>0</v>
      </c>
      <c r="I499" s="31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31">
        <v>0</v>
      </c>
      <c r="P499" s="13">
        <v>10172440.24</v>
      </c>
      <c r="Q499" s="16">
        <v>6476555</v>
      </c>
      <c r="R499" s="13">
        <v>0</v>
      </c>
      <c r="S499" s="16">
        <v>88672</v>
      </c>
      <c r="T499" s="20">
        <v>0</v>
      </c>
      <c r="U499" s="41">
        <f t="shared" si="87"/>
        <v>16737667.24</v>
      </c>
      <c r="V499" s="13">
        <f t="shared" si="88"/>
        <v>0</v>
      </c>
      <c r="W499" s="13">
        <f t="shared" si="89"/>
        <v>1493.08</v>
      </c>
      <c r="X499" s="10">
        <v>0.86199999999999999</v>
      </c>
      <c r="Y499" s="1">
        <v>2</v>
      </c>
      <c r="Z499" s="10">
        <v>1.2500000000000001E-2</v>
      </c>
      <c r="AA499" s="36">
        <f t="shared" si="90"/>
        <v>0</v>
      </c>
      <c r="AB499" s="13">
        <f t="shared" si="91"/>
        <v>0</v>
      </c>
      <c r="AC499" s="13">
        <f t="shared" si="92"/>
        <v>746.54</v>
      </c>
      <c r="AD499" s="13">
        <f t="shared" si="93"/>
        <v>0</v>
      </c>
      <c r="AE499" s="13">
        <f t="shared" si="94"/>
        <v>0</v>
      </c>
      <c r="AF499" s="13">
        <f t="shared" si="95"/>
        <v>0</v>
      </c>
      <c r="AG499" s="93">
        <f t="shared" si="96"/>
        <v>373.27</v>
      </c>
      <c r="AH499" s="94">
        <f t="shared" si="97"/>
        <v>373.27</v>
      </c>
      <c r="AI499" s="95">
        <f t="shared" si="98"/>
        <v>746.54</v>
      </c>
    </row>
    <row r="500" spans="1:35" x14ac:dyDescent="0.25">
      <c r="A500">
        <v>50583</v>
      </c>
      <c r="B500" t="s">
        <v>552</v>
      </c>
      <c r="C500" t="s">
        <v>145</v>
      </c>
      <c r="D500" s="30">
        <v>360355.32</v>
      </c>
      <c r="E500" s="13">
        <v>11428.58</v>
      </c>
      <c r="F500" s="13">
        <v>23756.5</v>
      </c>
      <c r="G500" s="13">
        <v>0</v>
      </c>
      <c r="H500" s="13">
        <v>0.02</v>
      </c>
      <c r="I500" s="31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31">
        <v>0</v>
      </c>
      <c r="P500" s="13">
        <v>4829642.74</v>
      </c>
      <c r="Q500" s="16">
        <v>9571771</v>
      </c>
      <c r="R500" s="13">
        <v>0</v>
      </c>
      <c r="S500" s="16">
        <v>76342</v>
      </c>
      <c r="T500" s="20">
        <v>0</v>
      </c>
      <c r="U500" s="41">
        <f t="shared" si="87"/>
        <v>14849539.640000001</v>
      </c>
      <c r="V500" s="13">
        <f t="shared" si="88"/>
        <v>360355.32</v>
      </c>
      <c r="W500" s="13">
        <f t="shared" si="89"/>
        <v>23756.5</v>
      </c>
      <c r="X500" s="10">
        <v>1.385</v>
      </c>
      <c r="Y500" s="1">
        <v>5</v>
      </c>
      <c r="Z500" s="10">
        <v>0.02</v>
      </c>
      <c r="AA500" s="36">
        <f t="shared" si="90"/>
        <v>2.4267103811711162E-2</v>
      </c>
      <c r="AB500" s="13">
        <f t="shared" si="91"/>
        <v>63364.527200000011</v>
      </c>
      <c r="AC500" s="13">
        <f t="shared" si="92"/>
        <v>11878.25</v>
      </c>
      <c r="AD500" s="13">
        <f t="shared" si="93"/>
        <v>11428.58</v>
      </c>
      <c r="AE500" s="13">
        <f t="shared" si="94"/>
        <v>0.02</v>
      </c>
      <c r="AF500" s="13">
        <f t="shared" si="95"/>
        <v>0</v>
      </c>
      <c r="AG500" s="93">
        <f t="shared" si="96"/>
        <v>43335.688600000009</v>
      </c>
      <c r="AH500" s="94">
        <f t="shared" si="97"/>
        <v>43335.688600000009</v>
      </c>
      <c r="AI500" s="95">
        <f t="shared" si="98"/>
        <v>86671.377200000017</v>
      </c>
    </row>
    <row r="501" spans="1:35" x14ac:dyDescent="0.25">
      <c r="A501">
        <v>46276</v>
      </c>
      <c r="B501" t="s">
        <v>553</v>
      </c>
      <c r="C501" t="s">
        <v>151</v>
      </c>
      <c r="D501" s="30">
        <v>0</v>
      </c>
      <c r="E501" s="13">
        <v>29080.639999999999</v>
      </c>
      <c r="F501" s="13">
        <v>17559.22</v>
      </c>
      <c r="G501" s="13">
        <v>0</v>
      </c>
      <c r="H501" s="13">
        <v>0.01</v>
      </c>
      <c r="I501" s="31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31">
        <v>0</v>
      </c>
      <c r="P501" s="13">
        <v>3038558.91</v>
      </c>
      <c r="Q501" s="16">
        <v>3006521</v>
      </c>
      <c r="R501" s="13">
        <v>995230.3</v>
      </c>
      <c r="S501" s="16">
        <v>37306</v>
      </c>
      <c r="T501" s="20">
        <v>0</v>
      </c>
      <c r="U501" s="41">
        <f t="shared" si="87"/>
        <v>7106696.8500000006</v>
      </c>
      <c r="V501" s="13">
        <f t="shared" si="88"/>
        <v>0</v>
      </c>
      <c r="W501" s="13">
        <f t="shared" si="89"/>
        <v>17559.22</v>
      </c>
      <c r="X501" s="10">
        <v>1.1639999999999999</v>
      </c>
      <c r="Y501" s="1">
        <v>4</v>
      </c>
      <c r="Z501" s="10">
        <v>1.7500000000000002E-2</v>
      </c>
      <c r="AA501" s="36">
        <f t="shared" si="90"/>
        <v>0</v>
      </c>
      <c r="AB501" s="13">
        <f t="shared" si="91"/>
        <v>0</v>
      </c>
      <c r="AC501" s="13">
        <f t="shared" si="92"/>
        <v>8779.61</v>
      </c>
      <c r="AD501" s="13">
        <f t="shared" si="93"/>
        <v>29080.639999999999</v>
      </c>
      <c r="AE501" s="13">
        <f t="shared" si="94"/>
        <v>0.01</v>
      </c>
      <c r="AF501" s="13">
        <f t="shared" si="95"/>
        <v>0</v>
      </c>
      <c r="AG501" s="93">
        <f t="shared" si="96"/>
        <v>18930.13</v>
      </c>
      <c r="AH501" s="94">
        <f t="shared" si="97"/>
        <v>18930.13</v>
      </c>
      <c r="AI501" s="95">
        <f t="shared" si="98"/>
        <v>37860.26</v>
      </c>
    </row>
    <row r="502" spans="1:35" x14ac:dyDescent="0.25">
      <c r="A502">
        <v>49528</v>
      </c>
      <c r="B502" t="s">
        <v>553</v>
      </c>
      <c r="C502" t="s">
        <v>4</v>
      </c>
      <c r="D502" s="30">
        <v>0</v>
      </c>
      <c r="E502" s="13">
        <v>0</v>
      </c>
      <c r="F502" s="13">
        <v>-0.01</v>
      </c>
      <c r="G502" s="13">
        <v>2231.73</v>
      </c>
      <c r="H502" s="13">
        <v>10112.969999999999</v>
      </c>
      <c r="I502" s="31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31">
        <v>0</v>
      </c>
      <c r="P502" s="13">
        <v>8249851.7800000003</v>
      </c>
      <c r="Q502" s="16">
        <v>2120075</v>
      </c>
      <c r="R502" s="13">
        <v>8189.38</v>
      </c>
      <c r="S502" s="16">
        <v>62415</v>
      </c>
      <c r="T502" s="20">
        <v>0</v>
      </c>
      <c r="U502" s="41">
        <f t="shared" si="87"/>
        <v>10440531.160000002</v>
      </c>
      <c r="V502" s="13">
        <f t="shared" si="88"/>
        <v>0</v>
      </c>
      <c r="W502" s="13">
        <f t="shared" si="89"/>
        <v>2231.7199999999998</v>
      </c>
      <c r="X502" s="10">
        <v>0.60499999999999998</v>
      </c>
      <c r="Y502" s="1">
        <v>1</v>
      </c>
      <c r="Z502" s="10">
        <v>0.01</v>
      </c>
      <c r="AA502" s="36">
        <f t="shared" si="90"/>
        <v>0</v>
      </c>
      <c r="AB502" s="13">
        <f t="shared" si="91"/>
        <v>0</v>
      </c>
      <c r="AC502" s="13">
        <f t="shared" si="92"/>
        <v>1115.8599999999999</v>
      </c>
      <c r="AD502" s="13">
        <f t="shared" si="93"/>
        <v>0</v>
      </c>
      <c r="AE502" s="13">
        <f t="shared" si="94"/>
        <v>10112.969999999999</v>
      </c>
      <c r="AF502" s="13">
        <f t="shared" si="95"/>
        <v>0</v>
      </c>
      <c r="AG502" s="93">
        <f t="shared" si="96"/>
        <v>5614.415</v>
      </c>
      <c r="AH502" s="94">
        <f t="shared" si="97"/>
        <v>5614.415</v>
      </c>
      <c r="AI502" s="95">
        <f t="shared" si="98"/>
        <v>11228.83</v>
      </c>
    </row>
    <row r="503" spans="1:35" x14ac:dyDescent="0.25">
      <c r="A503">
        <v>46441</v>
      </c>
      <c r="B503" t="s">
        <v>554</v>
      </c>
      <c r="C503" t="s">
        <v>54</v>
      </c>
      <c r="D503" s="30">
        <v>0</v>
      </c>
      <c r="E503" s="13">
        <v>0</v>
      </c>
      <c r="F503" s="13">
        <v>-0.01</v>
      </c>
      <c r="G503" s="13">
        <v>882.87</v>
      </c>
      <c r="H503" s="13">
        <v>0</v>
      </c>
      <c r="I503" s="31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31">
        <v>0</v>
      </c>
      <c r="P503" s="13">
        <v>6541585.5800000001</v>
      </c>
      <c r="Q503" s="16">
        <v>1924569</v>
      </c>
      <c r="R503" s="13">
        <v>0</v>
      </c>
      <c r="S503" s="16">
        <v>44586</v>
      </c>
      <c r="T503" s="20">
        <v>0</v>
      </c>
      <c r="U503" s="41">
        <f t="shared" si="87"/>
        <v>8510740.5800000001</v>
      </c>
      <c r="V503" s="13">
        <f t="shared" si="88"/>
        <v>0</v>
      </c>
      <c r="W503" s="13">
        <f t="shared" si="89"/>
        <v>882.86</v>
      </c>
      <c r="X503" s="10">
        <v>0.63600000000000001</v>
      </c>
      <c r="Y503" s="1">
        <v>1</v>
      </c>
      <c r="Z503" s="10">
        <v>0.01</v>
      </c>
      <c r="AA503" s="36">
        <f t="shared" si="90"/>
        <v>0</v>
      </c>
      <c r="AB503" s="13">
        <f t="shared" si="91"/>
        <v>0</v>
      </c>
      <c r="AC503" s="13">
        <f t="shared" si="92"/>
        <v>441.43</v>
      </c>
      <c r="AD503" s="13">
        <f t="shared" si="93"/>
        <v>0</v>
      </c>
      <c r="AE503" s="13">
        <f t="shared" si="94"/>
        <v>0</v>
      </c>
      <c r="AF503" s="13">
        <f t="shared" si="95"/>
        <v>0</v>
      </c>
      <c r="AG503" s="93">
        <f t="shared" si="96"/>
        <v>220.715</v>
      </c>
      <c r="AH503" s="94">
        <f t="shared" si="97"/>
        <v>220.715</v>
      </c>
      <c r="AI503" s="95">
        <f t="shared" si="98"/>
        <v>441.43</v>
      </c>
    </row>
    <row r="504" spans="1:35" x14ac:dyDescent="0.25">
      <c r="A504">
        <v>48538</v>
      </c>
      <c r="B504" t="s">
        <v>554</v>
      </c>
      <c r="C504" t="s">
        <v>215</v>
      </c>
      <c r="D504" s="30">
        <v>0</v>
      </c>
      <c r="E504" s="13">
        <v>0</v>
      </c>
      <c r="F504" s="13">
        <v>-0.01</v>
      </c>
      <c r="G504" s="13">
        <v>610.45000000000005</v>
      </c>
      <c r="H504" s="13">
        <v>0</v>
      </c>
      <c r="I504" s="31">
        <v>0</v>
      </c>
      <c r="J504" s="13">
        <v>0</v>
      </c>
      <c r="K504" s="13">
        <v>0</v>
      </c>
      <c r="L504" s="13">
        <v>0</v>
      </c>
      <c r="M504" s="13">
        <v>5037.6400000000003</v>
      </c>
      <c r="N504" s="13">
        <v>49268.14</v>
      </c>
      <c r="O504" s="31">
        <v>0</v>
      </c>
      <c r="P504" s="13">
        <v>4617722.59</v>
      </c>
      <c r="Q504" s="16">
        <v>1993777</v>
      </c>
      <c r="R504" s="13">
        <v>0</v>
      </c>
      <c r="S504" s="16">
        <v>35773</v>
      </c>
      <c r="T504" s="20">
        <v>0</v>
      </c>
      <c r="U504" s="41">
        <f t="shared" si="87"/>
        <v>6647272.5899999999</v>
      </c>
      <c r="V504" s="13">
        <f t="shared" si="88"/>
        <v>0</v>
      </c>
      <c r="W504" s="13">
        <f t="shared" si="89"/>
        <v>5648.08</v>
      </c>
      <c r="X504" s="10">
        <v>0.84799999999999998</v>
      </c>
      <c r="Y504" s="1">
        <v>2</v>
      </c>
      <c r="Z504" s="10">
        <v>1.2500000000000001E-2</v>
      </c>
      <c r="AA504" s="36">
        <f t="shared" si="90"/>
        <v>0</v>
      </c>
      <c r="AB504" s="13">
        <f t="shared" si="91"/>
        <v>0</v>
      </c>
      <c r="AC504" s="13">
        <f t="shared" si="92"/>
        <v>2824.04</v>
      </c>
      <c r="AD504" s="13">
        <f t="shared" si="93"/>
        <v>0</v>
      </c>
      <c r="AE504" s="13">
        <f t="shared" si="94"/>
        <v>49268.14</v>
      </c>
      <c r="AF504" s="13">
        <f t="shared" si="95"/>
        <v>0</v>
      </c>
      <c r="AG504" s="93">
        <f t="shared" si="96"/>
        <v>26046.09</v>
      </c>
      <c r="AH504" s="94">
        <f t="shared" si="97"/>
        <v>26046.09</v>
      </c>
      <c r="AI504" s="95">
        <f t="shared" si="98"/>
        <v>52092.18</v>
      </c>
    </row>
    <row r="505" spans="1:35" x14ac:dyDescent="0.25">
      <c r="A505">
        <v>49064</v>
      </c>
      <c r="B505" t="s">
        <v>554</v>
      </c>
      <c r="C505" t="s">
        <v>189</v>
      </c>
      <c r="D505" s="30">
        <v>0</v>
      </c>
      <c r="E505" s="13">
        <v>0</v>
      </c>
      <c r="F505" s="13">
        <v>517.42999999999995</v>
      </c>
      <c r="G505" s="13">
        <v>517.45000000000005</v>
      </c>
      <c r="H505" s="13">
        <v>0</v>
      </c>
      <c r="I505" s="31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31">
        <v>0</v>
      </c>
      <c r="P505" s="13">
        <v>6455203.6600000001</v>
      </c>
      <c r="Q505" s="16">
        <v>1097478</v>
      </c>
      <c r="R505" s="13">
        <v>0</v>
      </c>
      <c r="S505" s="16">
        <v>34024</v>
      </c>
      <c r="T505" s="20">
        <v>0</v>
      </c>
      <c r="U505" s="41">
        <f t="shared" si="87"/>
        <v>7586705.6600000001</v>
      </c>
      <c r="V505" s="13">
        <f t="shared" si="88"/>
        <v>0</v>
      </c>
      <c r="W505" s="13">
        <f t="shared" si="89"/>
        <v>1034.8800000000001</v>
      </c>
      <c r="X505" s="10">
        <v>0.48899999999999999</v>
      </c>
      <c r="Y505" s="1">
        <v>1</v>
      </c>
      <c r="Z505" s="10">
        <v>0.01</v>
      </c>
      <c r="AA505" s="36">
        <f t="shared" si="90"/>
        <v>0</v>
      </c>
      <c r="AB505" s="13">
        <f t="shared" si="91"/>
        <v>0</v>
      </c>
      <c r="AC505" s="13">
        <f t="shared" si="92"/>
        <v>517.44000000000005</v>
      </c>
      <c r="AD505" s="13">
        <f t="shared" si="93"/>
        <v>0</v>
      </c>
      <c r="AE505" s="13">
        <f t="shared" si="94"/>
        <v>0</v>
      </c>
      <c r="AF505" s="13">
        <f t="shared" si="95"/>
        <v>0</v>
      </c>
      <c r="AG505" s="93">
        <f t="shared" si="96"/>
        <v>258.72000000000003</v>
      </c>
      <c r="AH505" s="94">
        <f t="shared" si="97"/>
        <v>258.72000000000003</v>
      </c>
      <c r="AI505" s="95">
        <f t="shared" si="98"/>
        <v>517.44000000000005</v>
      </c>
    </row>
    <row r="506" spans="1:35" x14ac:dyDescent="0.25">
      <c r="A506">
        <v>50237</v>
      </c>
      <c r="B506" t="s">
        <v>555</v>
      </c>
      <c r="C506" t="s">
        <v>87</v>
      </c>
      <c r="D506" s="30">
        <v>0</v>
      </c>
      <c r="E506" s="13">
        <v>0</v>
      </c>
      <c r="F506" s="13">
        <v>0</v>
      </c>
      <c r="G506" s="13">
        <v>0</v>
      </c>
      <c r="H506" s="13">
        <v>0</v>
      </c>
      <c r="I506" s="31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31">
        <v>0</v>
      </c>
      <c r="P506" s="13">
        <v>2656632.81</v>
      </c>
      <c r="Q506" s="16">
        <v>1623066</v>
      </c>
      <c r="R506" s="13">
        <v>0</v>
      </c>
      <c r="S506" s="16">
        <v>28572</v>
      </c>
      <c r="T506" s="20">
        <v>0</v>
      </c>
      <c r="U506" s="41">
        <f t="shared" si="87"/>
        <v>4308270.8100000005</v>
      </c>
      <c r="V506" s="13">
        <f t="shared" si="88"/>
        <v>0</v>
      </c>
      <c r="W506" s="13">
        <f t="shared" si="89"/>
        <v>0</v>
      </c>
      <c r="X506" s="10">
        <v>0.82799999999999996</v>
      </c>
      <c r="Y506" s="1">
        <v>2</v>
      </c>
      <c r="Z506" s="10">
        <v>1.2500000000000001E-2</v>
      </c>
      <c r="AA506" s="36">
        <f t="shared" si="90"/>
        <v>0</v>
      </c>
      <c r="AB506" s="13">
        <f t="shared" si="91"/>
        <v>0</v>
      </c>
      <c r="AC506" s="13">
        <f t="shared" si="92"/>
        <v>0</v>
      </c>
      <c r="AD506" s="13">
        <f t="shared" si="93"/>
        <v>0</v>
      </c>
      <c r="AE506" s="13">
        <f t="shared" si="94"/>
        <v>0</v>
      </c>
      <c r="AF506" s="13">
        <f t="shared" si="95"/>
        <v>0</v>
      </c>
      <c r="AG506" s="93">
        <f t="shared" si="96"/>
        <v>0</v>
      </c>
      <c r="AH506" s="94">
        <f t="shared" si="97"/>
        <v>0</v>
      </c>
      <c r="AI506" s="95">
        <f t="shared" si="98"/>
        <v>0</v>
      </c>
    </row>
    <row r="507" spans="1:35" x14ac:dyDescent="0.25">
      <c r="A507">
        <v>48041</v>
      </c>
      <c r="B507" t="s">
        <v>556</v>
      </c>
      <c r="C507" t="s">
        <v>282</v>
      </c>
      <c r="D507" s="30">
        <v>0</v>
      </c>
      <c r="E507" s="13">
        <v>0</v>
      </c>
      <c r="F507" s="13">
        <v>15204.26</v>
      </c>
      <c r="G507" s="13">
        <v>0</v>
      </c>
      <c r="H507" s="13">
        <v>0</v>
      </c>
      <c r="I507" s="31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31">
        <v>0</v>
      </c>
      <c r="P507" s="13">
        <v>12977820.890000001</v>
      </c>
      <c r="Q507" s="16">
        <v>16682260</v>
      </c>
      <c r="R507" s="13">
        <v>4978029.1900000004</v>
      </c>
      <c r="S507" s="16">
        <v>200193</v>
      </c>
      <c r="T507" s="20">
        <v>0</v>
      </c>
      <c r="U507" s="41">
        <f t="shared" si="87"/>
        <v>34838303.079999998</v>
      </c>
      <c r="V507" s="13">
        <f t="shared" si="88"/>
        <v>0</v>
      </c>
      <c r="W507" s="13">
        <f t="shared" si="89"/>
        <v>15204.26</v>
      </c>
      <c r="X507" s="10">
        <v>1.0249999999999999</v>
      </c>
      <c r="Y507" s="1">
        <v>3</v>
      </c>
      <c r="Z507" s="10">
        <v>1.4999999999999999E-2</v>
      </c>
      <c r="AA507" s="36">
        <f t="shared" si="90"/>
        <v>0</v>
      </c>
      <c r="AB507" s="13">
        <f t="shared" si="91"/>
        <v>0</v>
      </c>
      <c r="AC507" s="13">
        <f t="shared" si="92"/>
        <v>7602.13</v>
      </c>
      <c r="AD507" s="13">
        <f t="shared" si="93"/>
        <v>0</v>
      </c>
      <c r="AE507" s="13">
        <f t="shared" si="94"/>
        <v>0</v>
      </c>
      <c r="AF507" s="13">
        <f t="shared" si="95"/>
        <v>0</v>
      </c>
      <c r="AG507" s="93">
        <f t="shared" si="96"/>
        <v>3801.0650000000001</v>
      </c>
      <c r="AH507" s="94">
        <f t="shared" si="97"/>
        <v>3801.0650000000001</v>
      </c>
      <c r="AI507" s="95">
        <f t="shared" si="98"/>
        <v>7602.13</v>
      </c>
    </row>
    <row r="508" spans="1:35" x14ac:dyDescent="0.25">
      <c r="A508">
        <v>47381</v>
      </c>
      <c r="B508" t="s">
        <v>557</v>
      </c>
      <c r="C508" t="s">
        <v>147</v>
      </c>
      <c r="D508" s="30">
        <v>839086.96</v>
      </c>
      <c r="E508" s="13">
        <v>0</v>
      </c>
      <c r="F508" s="13">
        <v>0</v>
      </c>
      <c r="G508" s="13">
        <v>0</v>
      </c>
      <c r="H508" s="13">
        <v>10064.280000000001</v>
      </c>
      <c r="I508" s="31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31">
        <v>0</v>
      </c>
      <c r="P508" s="13">
        <v>13100553.4</v>
      </c>
      <c r="Q508" s="16">
        <v>12216253</v>
      </c>
      <c r="R508" s="13">
        <v>3632963.04</v>
      </c>
      <c r="S508" s="16">
        <v>187348</v>
      </c>
      <c r="T508" s="20">
        <v>0</v>
      </c>
      <c r="U508" s="41">
        <f t="shared" si="87"/>
        <v>29976204.399999999</v>
      </c>
      <c r="V508" s="13">
        <f t="shared" si="88"/>
        <v>839086.96</v>
      </c>
      <c r="W508" s="13">
        <f t="shared" si="89"/>
        <v>0</v>
      </c>
      <c r="X508" s="10">
        <v>1.012</v>
      </c>
      <c r="Y508" s="1">
        <v>3</v>
      </c>
      <c r="Z508" s="10">
        <v>1.4999999999999999E-2</v>
      </c>
      <c r="AA508" s="36">
        <f t="shared" si="90"/>
        <v>2.7991768030511562E-2</v>
      </c>
      <c r="AB508" s="13">
        <f t="shared" si="91"/>
        <v>389443.89400000003</v>
      </c>
      <c r="AC508" s="13">
        <f t="shared" si="92"/>
        <v>0</v>
      </c>
      <c r="AD508" s="13">
        <f t="shared" si="93"/>
        <v>0</v>
      </c>
      <c r="AE508" s="13">
        <f t="shared" si="94"/>
        <v>10064.280000000001</v>
      </c>
      <c r="AF508" s="13">
        <f t="shared" si="95"/>
        <v>0</v>
      </c>
      <c r="AG508" s="93">
        <f t="shared" si="96"/>
        <v>199754.08700000003</v>
      </c>
      <c r="AH508" s="94">
        <f t="shared" si="97"/>
        <v>199754.08700000003</v>
      </c>
      <c r="AI508" s="95">
        <f t="shared" si="98"/>
        <v>399508.17400000006</v>
      </c>
    </row>
    <row r="509" spans="1:35" x14ac:dyDescent="0.25">
      <c r="A509">
        <v>45807</v>
      </c>
      <c r="B509" t="s">
        <v>558</v>
      </c>
      <c r="C509" t="s">
        <v>10</v>
      </c>
      <c r="D509" s="30">
        <v>0</v>
      </c>
      <c r="E509" s="13">
        <v>0</v>
      </c>
      <c r="F509" s="13">
        <v>3988.45</v>
      </c>
      <c r="G509" s="13">
        <v>1424.45</v>
      </c>
      <c r="H509" s="13">
        <v>0</v>
      </c>
      <c r="I509" s="31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31">
        <v>0</v>
      </c>
      <c r="P509" s="13">
        <v>4932721.3899999997</v>
      </c>
      <c r="Q509" s="16">
        <v>2498468</v>
      </c>
      <c r="R509" s="13">
        <v>1067705.94</v>
      </c>
      <c r="S509" s="16">
        <v>50267</v>
      </c>
      <c r="T509" s="20">
        <v>0</v>
      </c>
      <c r="U509" s="41">
        <f t="shared" si="87"/>
        <v>8549162.3300000001</v>
      </c>
      <c r="V509" s="13">
        <f t="shared" si="88"/>
        <v>0</v>
      </c>
      <c r="W509" s="13">
        <f t="shared" si="89"/>
        <v>5412.9</v>
      </c>
      <c r="X509" s="10">
        <v>0.998</v>
      </c>
      <c r="Y509" s="1">
        <v>3</v>
      </c>
      <c r="Z509" s="10">
        <v>1.4999999999999999E-2</v>
      </c>
      <c r="AA509" s="36">
        <f t="shared" si="90"/>
        <v>0</v>
      </c>
      <c r="AB509" s="13">
        <f t="shared" si="91"/>
        <v>0</v>
      </c>
      <c r="AC509" s="13">
        <f t="shared" si="92"/>
        <v>2706.45</v>
      </c>
      <c r="AD509" s="13">
        <f t="shared" si="93"/>
        <v>0</v>
      </c>
      <c r="AE509" s="13">
        <f t="shared" si="94"/>
        <v>0</v>
      </c>
      <c r="AF509" s="13">
        <f t="shared" si="95"/>
        <v>0</v>
      </c>
      <c r="AG509" s="93">
        <f t="shared" si="96"/>
        <v>1353.2249999999999</v>
      </c>
      <c r="AH509" s="94">
        <f t="shared" si="97"/>
        <v>1353.2249999999999</v>
      </c>
      <c r="AI509" s="95">
        <f t="shared" si="98"/>
        <v>2706.45</v>
      </c>
    </row>
    <row r="510" spans="1:35" x14ac:dyDescent="0.25">
      <c r="A510">
        <v>50427</v>
      </c>
      <c r="B510" t="s">
        <v>559</v>
      </c>
      <c r="C510" t="s">
        <v>129</v>
      </c>
      <c r="D510" s="30">
        <v>0</v>
      </c>
      <c r="E510" s="13">
        <v>0</v>
      </c>
      <c r="F510" s="13">
        <v>0</v>
      </c>
      <c r="G510" s="13">
        <v>0</v>
      </c>
      <c r="H510" s="13">
        <v>0</v>
      </c>
      <c r="I510" s="31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31">
        <v>0</v>
      </c>
      <c r="P510" s="13">
        <v>12688806.26</v>
      </c>
      <c r="Q510" s="16">
        <v>30832411</v>
      </c>
      <c r="R510" s="13">
        <v>0</v>
      </c>
      <c r="S510" s="16">
        <v>297067</v>
      </c>
      <c r="T510" s="20">
        <v>0</v>
      </c>
      <c r="U510" s="41">
        <f t="shared" si="87"/>
        <v>43818284.259999998</v>
      </c>
      <c r="V510" s="13">
        <f t="shared" si="88"/>
        <v>0</v>
      </c>
      <c r="W510" s="13">
        <f t="shared" si="89"/>
        <v>0</v>
      </c>
      <c r="X510" s="10">
        <v>1.284</v>
      </c>
      <c r="Y510" s="1">
        <v>4</v>
      </c>
      <c r="Z510" s="10">
        <v>1.7500000000000002E-2</v>
      </c>
      <c r="AA510" s="36">
        <f t="shared" si="90"/>
        <v>0</v>
      </c>
      <c r="AB510" s="13">
        <f t="shared" si="91"/>
        <v>0</v>
      </c>
      <c r="AC510" s="13">
        <f t="shared" si="92"/>
        <v>0</v>
      </c>
      <c r="AD510" s="13">
        <f t="shared" si="93"/>
        <v>0</v>
      </c>
      <c r="AE510" s="13">
        <f t="shared" si="94"/>
        <v>0</v>
      </c>
      <c r="AF510" s="13">
        <f t="shared" si="95"/>
        <v>0</v>
      </c>
      <c r="AG510" s="93">
        <f t="shared" si="96"/>
        <v>0</v>
      </c>
      <c r="AH510" s="94">
        <f t="shared" si="97"/>
        <v>0</v>
      </c>
      <c r="AI510" s="95">
        <f t="shared" si="98"/>
        <v>0</v>
      </c>
    </row>
    <row r="511" spans="1:35" x14ac:dyDescent="0.25">
      <c r="A511">
        <v>44818</v>
      </c>
      <c r="B511" t="s">
        <v>560</v>
      </c>
      <c r="C511" t="s">
        <v>151</v>
      </c>
      <c r="D511" s="30">
        <v>0</v>
      </c>
      <c r="E511" s="13">
        <v>0</v>
      </c>
      <c r="F511" s="13">
        <v>46968.9</v>
      </c>
      <c r="G511" s="13">
        <v>15151.26</v>
      </c>
      <c r="H511" s="13">
        <v>84158.55</v>
      </c>
      <c r="I511" s="31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31">
        <v>0</v>
      </c>
      <c r="P511" s="13">
        <v>62307614.340000004</v>
      </c>
      <c r="Q511" s="16">
        <v>23319056</v>
      </c>
      <c r="R511" s="13">
        <v>0</v>
      </c>
      <c r="S511" s="16">
        <v>377510</v>
      </c>
      <c r="T511" s="20">
        <v>0</v>
      </c>
      <c r="U511" s="41">
        <f t="shared" si="87"/>
        <v>86004180.340000004</v>
      </c>
      <c r="V511" s="13">
        <f t="shared" si="88"/>
        <v>0</v>
      </c>
      <c r="W511" s="13">
        <f t="shared" si="89"/>
        <v>62120.160000000003</v>
      </c>
      <c r="X511" s="10">
        <v>0.22500000000000001</v>
      </c>
      <c r="Y511" s="1">
        <v>1</v>
      </c>
      <c r="Z511" s="10">
        <v>0.01</v>
      </c>
      <c r="AA511" s="36">
        <f t="shared" si="90"/>
        <v>0</v>
      </c>
      <c r="AB511" s="13">
        <f t="shared" si="91"/>
        <v>0</v>
      </c>
      <c r="AC511" s="13">
        <f t="shared" si="92"/>
        <v>31060.080000000002</v>
      </c>
      <c r="AD511" s="13">
        <f t="shared" si="93"/>
        <v>0</v>
      </c>
      <c r="AE511" s="13">
        <f t="shared" si="94"/>
        <v>84158.55</v>
      </c>
      <c r="AF511" s="13">
        <f t="shared" si="95"/>
        <v>0</v>
      </c>
      <c r="AG511" s="93">
        <f t="shared" si="96"/>
        <v>57609.315000000002</v>
      </c>
      <c r="AH511" s="94">
        <f t="shared" si="97"/>
        <v>57609.315000000002</v>
      </c>
      <c r="AI511" s="95">
        <f t="shared" si="98"/>
        <v>115218.63</v>
      </c>
    </row>
    <row r="512" spans="1:35" x14ac:dyDescent="0.25">
      <c r="A512">
        <v>48223</v>
      </c>
      <c r="B512" t="s">
        <v>561</v>
      </c>
      <c r="C512" t="s">
        <v>22</v>
      </c>
      <c r="D512" s="30">
        <v>1017757.94</v>
      </c>
      <c r="E512" s="13">
        <v>0</v>
      </c>
      <c r="F512" s="13">
        <v>31044.44</v>
      </c>
      <c r="G512" s="13">
        <v>0</v>
      </c>
      <c r="H512" s="13">
        <v>0</v>
      </c>
      <c r="I512" s="31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31">
        <v>0</v>
      </c>
      <c r="P512" s="13">
        <v>7201625.29</v>
      </c>
      <c r="Q512" s="16">
        <v>25704524</v>
      </c>
      <c r="R512" s="13">
        <v>0</v>
      </c>
      <c r="S512" s="16">
        <v>204729</v>
      </c>
      <c r="T512" s="20">
        <v>0</v>
      </c>
      <c r="U512" s="41">
        <f t="shared" si="87"/>
        <v>34128636.230000004</v>
      </c>
      <c r="V512" s="13">
        <f t="shared" si="88"/>
        <v>1017757.94</v>
      </c>
      <c r="W512" s="13">
        <f t="shared" si="89"/>
        <v>31044.44</v>
      </c>
      <c r="X512" s="10">
        <v>1.0760000000000001</v>
      </c>
      <c r="Y512" s="1">
        <v>4</v>
      </c>
      <c r="Z512" s="10">
        <v>1.7500000000000002E-2</v>
      </c>
      <c r="AA512" s="36">
        <f t="shared" si="90"/>
        <v>2.9821230861412591E-2</v>
      </c>
      <c r="AB512" s="13">
        <f t="shared" si="91"/>
        <v>420506.80597499979</v>
      </c>
      <c r="AC512" s="13">
        <f t="shared" si="92"/>
        <v>15522.22</v>
      </c>
      <c r="AD512" s="13">
        <f t="shared" si="93"/>
        <v>0</v>
      </c>
      <c r="AE512" s="13">
        <f t="shared" si="94"/>
        <v>0</v>
      </c>
      <c r="AF512" s="13">
        <f t="shared" si="95"/>
        <v>0</v>
      </c>
      <c r="AG512" s="93">
        <f t="shared" si="96"/>
        <v>218014.51298749988</v>
      </c>
      <c r="AH512" s="94">
        <f t="shared" si="97"/>
        <v>218014.51298749988</v>
      </c>
      <c r="AI512" s="95">
        <f t="shared" si="98"/>
        <v>436029.02597499976</v>
      </c>
    </row>
    <row r="513" spans="1:35" x14ac:dyDescent="0.25">
      <c r="A513">
        <v>48371</v>
      </c>
      <c r="B513" t="s">
        <v>561</v>
      </c>
      <c r="C513" t="s">
        <v>39</v>
      </c>
      <c r="D513" s="30">
        <v>0</v>
      </c>
      <c r="E513" s="13">
        <v>0</v>
      </c>
      <c r="F513" s="13">
        <v>2927.62</v>
      </c>
      <c r="G513" s="13">
        <v>0</v>
      </c>
      <c r="H513" s="13">
        <v>0</v>
      </c>
      <c r="I513" s="31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31">
        <v>0</v>
      </c>
      <c r="P513" s="13">
        <v>4652298.3899999997</v>
      </c>
      <c r="Q513" s="16">
        <v>4003512</v>
      </c>
      <c r="R513" s="13">
        <v>1958957.25</v>
      </c>
      <c r="S513" s="16">
        <v>56630</v>
      </c>
      <c r="T513" s="20">
        <v>0</v>
      </c>
      <c r="U513" s="41">
        <f t="shared" si="87"/>
        <v>10671397.640000001</v>
      </c>
      <c r="V513" s="13">
        <f t="shared" si="88"/>
        <v>0</v>
      </c>
      <c r="W513" s="13">
        <f t="shared" si="89"/>
        <v>2927.62</v>
      </c>
      <c r="X513" s="10">
        <v>1.123</v>
      </c>
      <c r="Y513" s="1">
        <v>4</v>
      </c>
      <c r="Z513" s="10">
        <v>1.7500000000000002E-2</v>
      </c>
      <c r="AA513" s="36">
        <f t="shared" si="90"/>
        <v>0</v>
      </c>
      <c r="AB513" s="13">
        <f t="shared" si="91"/>
        <v>0</v>
      </c>
      <c r="AC513" s="13">
        <f t="shared" si="92"/>
        <v>1463.81</v>
      </c>
      <c r="AD513" s="13">
        <f t="shared" si="93"/>
        <v>0</v>
      </c>
      <c r="AE513" s="13">
        <f t="shared" si="94"/>
        <v>0</v>
      </c>
      <c r="AF513" s="13">
        <f t="shared" si="95"/>
        <v>0</v>
      </c>
      <c r="AG513" s="93">
        <f t="shared" si="96"/>
        <v>731.90499999999997</v>
      </c>
      <c r="AH513" s="94">
        <f t="shared" si="97"/>
        <v>731.90499999999997</v>
      </c>
      <c r="AI513" s="95">
        <f t="shared" si="98"/>
        <v>1463.81</v>
      </c>
    </row>
    <row r="514" spans="1:35" x14ac:dyDescent="0.25">
      <c r="A514">
        <v>50062</v>
      </c>
      <c r="B514" t="s">
        <v>561</v>
      </c>
      <c r="C514" t="s">
        <v>6</v>
      </c>
      <c r="D514" s="30">
        <v>933426.38</v>
      </c>
      <c r="E514" s="13">
        <v>333324.84000000003</v>
      </c>
      <c r="F514" s="13">
        <v>45538.8</v>
      </c>
      <c r="G514" s="13">
        <v>0</v>
      </c>
      <c r="H514" s="13">
        <v>0</v>
      </c>
      <c r="I514" s="31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31">
        <v>0</v>
      </c>
      <c r="P514" s="13">
        <v>9422905.5600000005</v>
      </c>
      <c r="Q514" s="16">
        <v>12392482</v>
      </c>
      <c r="R514" s="13">
        <v>0</v>
      </c>
      <c r="S514" s="16">
        <v>120899</v>
      </c>
      <c r="T514" s="20">
        <v>0</v>
      </c>
      <c r="U514" s="41">
        <f t="shared" si="87"/>
        <v>23203037.780000001</v>
      </c>
      <c r="V514" s="13">
        <f t="shared" si="88"/>
        <v>933426.38</v>
      </c>
      <c r="W514" s="13">
        <f t="shared" si="89"/>
        <v>45538.8</v>
      </c>
      <c r="X514" s="10">
        <v>1.071</v>
      </c>
      <c r="Y514" s="1">
        <v>4</v>
      </c>
      <c r="Z514" s="10">
        <v>1.7500000000000002E-2</v>
      </c>
      <c r="AA514" s="36">
        <f t="shared" si="90"/>
        <v>4.0228628201630243E-2</v>
      </c>
      <c r="AB514" s="13">
        <f t="shared" si="91"/>
        <v>527373.21884999995</v>
      </c>
      <c r="AC514" s="13">
        <f t="shared" si="92"/>
        <v>22769.4</v>
      </c>
      <c r="AD514" s="13">
        <f t="shared" si="93"/>
        <v>333324.84000000003</v>
      </c>
      <c r="AE514" s="13">
        <f t="shared" si="94"/>
        <v>0</v>
      </c>
      <c r="AF514" s="13">
        <f t="shared" si="95"/>
        <v>0</v>
      </c>
      <c r="AG514" s="93">
        <f t="shared" si="96"/>
        <v>441733.72942500003</v>
      </c>
      <c r="AH514" s="94">
        <f t="shared" si="97"/>
        <v>441733.72942500003</v>
      </c>
      <c r="AI514" s="95">
        <f t="shared" si="98"/>
        <v>883467.45885000005</v>
      </c>
    </row>
    <row r="515" spans="1:35" x14ac:dyDescent="0.25">
      <c r="A515">
        <v>44719</v>
      </c>
      <c r="B515" t="s">
        <v>562</v>
      </c>
      <c r="C515" t="s">
        <v>147</v>
      </c>
      <c r="D515" s="30">
        <v>1436943.7</v>
      </c>
      <c r="E515" s="13">
        <v>1287694.76</v>
      </c>
      <c r="F515" s="13">
        <v>0</v>
      </c>
      <c r="G515" s="13">
        <v>0</v>
      </c>
      <c r="H515" s="13">
        <v>0.02</v>
      </c>
      <c r="I515" s="31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31">
        <v>0</v>
      </c>
      <c r="P515" s="13">
        <v>3439380.73</v>
      </c>
      <c r="Q515" s="16">
        <v>5673519</v>
      </c>
      <c r="R515" s="13">
        <v>0</v>
      </c>
      <c r="S515" s="16">
        <v>52002</v>
      </c>
      <c r="T515" s="20">
        <v>0</v>
      </c>
      <c r="U515" s="41">
        <f t="shared" si="87"/>
        <v>11889540.189999999</v>
      </c>
      <c r="V515" s="13">
        <f t="shared" si="88"/>
        <v>1436943.7</v>
      </c>
      <c r="W515" s="13">
        <f t="shared" si="89"/>
        <v>0</v>
      </c>
      <c r="X515" s="10">
        <v>0.69299999999999995</v>
      </c>
      <c r="Y515" s="1">
        <v>1</v>
      </c>
      <c r="Z515" s="10">
        <v>0.01</v>
      </c>
      <c r="AA515" s="36">
        <f t="shared" si="90"/>
        <v>0.12085780249168744</v>
      </c>
      <c r="AB515" s="13">
        <f t="shared" si="91"/>
        <v>1318048.2981</v>
      </c>
      <c r="AC515" s="13">
        <f t="shared" si="92"/>
        <v>0</v>
      </c>
      <c r="AD515" s="13">
        <f t="shared" si="93"/>
        <v>1287694.76</v>
      </c>
      <c r="AE515" s="13">
        <f t="shared" si="94"/>
        <v>0.02</v>
      </c>
      <c r="AF515" s="13">
        <f t="shared" si="95"/>
        <v>0</v>
      </c>
      <c r="AG515" s="93">
        <f t="shared" si="96"/>
        <v>1302871.53905</v>
      </c>
      <c r="AH515" s="94">
        <f t="shared" si="97"/>
        <v>1302871.53905</v>
      </c>
      <c r="AI515" s="95">
        <f t="shared" si="98"/>
        <v>2605743.0781</v>
      </c>
    </row>
    <row r="516" spans="1:35" x14ac:dyDescent="0.25">
      <c r="A516">
        <v>45997</v>
      </c>
      <c r="B516" t="s">
        <v>563</v>
      </c>
      <c r="C516" t="s">
        <v>46</v>
      </c>
      <c r="D516" s="30">
        <v>274368.28000000003</v>
      </c>
      <c r="E516" s="13">
        <v>0</v>
      </c>
      <c r="F516" s="13">
        <v>0</v>
      </c>
      <c r="G516" s="13">
        <v>0</v>
      </c>
      <c r="H516" s="13">
        <v>0</v>
      </c>
      <c r="I516" s="31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31">
        <v>0</v>
      </c>
      <c r="P516" s="13">
        <v>3367753.6</v>
      </c>
      <c r="Q516" s="16">
        <v>8977833</v>
      </c>
      <c r="R516" s="13">
        <v>0</v>
      </c>
      <c r="S516" s="16">
        <v>85992</v>
      </c>
      <c r="T516" s="20">
        <v>0</v>
      </c>
      <c r="U516" s="41">
        <f t="shared" si="87"/>
        <v>12705946.879999999</v>
      </c>
      <c r="V516" s="13">
        <f t="shared" si="88"/>
        <v>274368.28000000003</v>
      </c>
      <c r="W516" s="13">
        <f t="shared" si="89"/>
        <v>0</v>
      </c>
      <c r="X516" s="10">
        <v>1.704</v>
      </c>
      <c r="Y516" s="1">
        <v>5</v>
      </c>
      <c r="Z516" s="10">
        <v>0.02</v>
      </c>
      <c r="AA516" s="36">
        <f t="shared" si="90"/>
        <v>2.1593690150859504E-2</v>
      </c>
      <c r="AB516" s="13">
        <f t="shared" si="91"/>
        <v>20249.342400000052</v>
      </c>
      <c r="AC516" s="13">
        <f t="shared" si="92"/>
        <v>0</v>
      </c>
      <c r="AD516" s="13">
        <f t="shared" si="93"/>
        <v>0</v>
      </c>
      <c r="AE516" s="13">
        <f t="shared" si="94"/>
        <v>0</v>
      </c>
      <c r="AF516" s="13">
        <f t="shared" si="95"/>
        <v>0</v>
      </c>
      <c r="AG516" s="93">
        <f t="shared" si="96"/>
        <v>10124.671200000026</v>
      </c>
      <c r="AH516" s="94">
        <f t="shared" si="97"/>
        <v>10124.671200000026</v>
      </c>
      <c r="AI516" s="95">
        <f t="shared" si="98"/>
        <v>20249.342400000052</v>
      </c>
    </row>
    <row r="517" spans="1:35" x14ac:dyDescent="0.25">
      <c r="A517">
        <v>48587</v>
      </c>
      <c r="B517" t="s">
        <v>564</v>
      </c>
      <c r="C517" t="s">
        <v>133</v>
      </c>
      <c r="D517" s="30">
        <v>0</v>
      </c>
      <c r="E517" s="13">
        <v>48649.1</v>
      </c>
      <c r="F517" s="13">
        <v>4562.82</v>
      </c>
      <c r="G517" s="13">
        <v>1885.46</v>
      </c>
      <c r="H517" s="13">
        <v>23506.94</v>
      </c>
      <c r="I517" s="31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31">
        <v>0</v>
      </c>
      <c r="P517" s="13">
        <v>5509919.0800000001</v>
      </c>
      <c r="Q517" s="16">
        <v>3661256</v>
      </c>
      <c r="R517" s="13">
        <v>0</v>
      </c>
      <c r="S517" s="16">
        <v>50303</v>
      </c>
      <c r="T517" s="20">
        <v>0</v>
      </c>
      <c r="U517" s="41">
        <f t="shared" si="87"/>
        <v>9270127.1799999997</v>
      </c>
      <c r="V517" s="13">
        <f t="shared" si="88"/>
        <v>0</v>
      </c>
      <c r="W517" s="13">
        <f t="shared" si="89"/>
        <v>6448.28</v>
      </c>
      <c r="X517" s="10">
        <v>0.98199999999999998</v>
      </c>
      <c r="Y517" s="1">
        <v>3</v>
      </c>
      <c r="Z517" s="10">
        <v>1.4999999999999999E-2</v>
      </c>
      <c r="AA517" s="36">
        <f t="shared" si="90"/>
        <v>0</v>
      </c>
      <c r="AB517" s="13">
        <f t="shared" si="91"/>
        <v>0</v>
      </c>
      <c r="AC517" s="13">
        <f t="shared" si="92"/>
        <v>3224.14</v>
      </c>
      <c r="AD517" s="13">
        <f t="shared" si="93"/>
        <v>48649.1</v>
      </c>
      <c r="AE517" s="13">
        <f t="shared" si="94"/>
        <v>23506.94</v>
      </c>
      <c r="AF517" s="13">
        <f t="shared" si="95"/>
        <v>0</v>
      </c>
      <c r="AG517" s="93">
        <f t="shared" si="96"/>
        <v>37690.089999999997</v>
      </c>
      <c r="AH517" s="94">
        <f t="shared" si="97"/>
        <v>37690.089999999997</v>
      </c>
      <c r="AI517" s="95">
        <f t="shared" si="98"/>
        <v>75380.179999999993</v>
      </c>
    </row>
    <row r="518" spans="1:35" x14ac:dyDescent="0.25">
      <c r="A518">
        <v>44727</v>
      </c>
      <c r="B518" t="s">
        <v>565</v>
      </c>
      <c r="C518" t="s">
        <v>416</v>
      </c>
      <c r="D518" s="30">
        <v>269896.42</v>
      </c>
      <c r="E518" s="13">
        <v>233727.71</v>
      </c>
      <c r="F518" s="13">
        <v>46751.56</v>
      </c>
      <c r="G518" s="13">
        <v>0</v>
      </c>
      <c r="H518" s="13">
        <v>0.02</v>
      </c>
      <c r="I518" s="31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31">
        <v>0</v>
      </c>
      <c r="P518" s="13">
        <v>10776332.109999999</v>
      </c>
      <c r="Q518" s="16">
        <v>7677062</v>
      </c>
      <c r="R518" s="13">
        <v>0</v>
      </c>
      <c r="S518" s="16">
        <v>103312</v>
      </c>
      <c r="T518" s="20">
        <v>0</v>
      </c>
      <c r="U518" s="41">
        <f t="shared" si="87"/>
        <v>19060330.240000002</v>
      </c>
      <c r="V518" s="13">
        <f t="shared" si="88"/>
        <v>269896.42</v>
      </c>
      <c r="W518" s="13">
        <f t="shared" si="89"/>
        <v>46751.56</v>
      </c>
      <c r="X518" s="10">
        <v>0.92</v>
      </c>
      <c r="Y518" s="1">
        <v>3</v>
      </c>
      <c r="Z518" s="10">
        <v>1.4999999999999999E-2</v>
      </c>
      <c r="AA518" s="36">
        <f t="shared" si="90"/>
        <v>1.4160112474525517E-2</v>
      </c>
      <c r="AB518" s="13">
        <f t="shared" si="91"/>
        <v>0</v>
      </c>
      <c r="AC518" s="13">
        <f t="shared" si="92"/>
        <v>23375.78</v>
      </c>
      <c r="AD518" s="13">
        <f t="shared" si="93"/>
        <v>233727.71</v>
      </c>
      <c r="AE518" s="13">
        <f t="shared" si="94"/>
        <v>0.02</v>
      </c>
      <c r="AF518" s="13">
        <f t="shared" si="95"/>
        <v>0</v>
      </c>
      <c r="AG518" s="93">
        <f t="shared" si="96"/>
        <v>128551.75499999999</v>
      </c>
      <c r="AH518" s="94">
        <f t="shared" si="97"/>
        <v>128551.75499999999</v>
      </c>
      <c r="AI518" s="95">
        <f t="shared" si="98"/>
        <v>257103.50999999998</v>
      </c>
    </row>
    <row r="519" spans="1:35" x14ac:dyDescent="0.25">
      <c r="A519">
        <v>44826</v>
      </c>
      <c r="B519" t="s">
        <v>566</v>
      </c>
      <c r="C519" t="s">
        <v>111</v>
      </c>
      <c r="D519" s="30">
        <v>0</v>
      </c>
      <c r="E519" s="13">
        <v>0</v>
      </c>
      <c r="F519" s="13">
        <v>-0.01</v>
      </c>
      <c r="G519" s="13">
        <v>6422.51</v>
      </c>
      <c r="H519" s="13">
        <v>83655.600000000006</v>
      </c>
      <c r="I519" s="31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31">
        <v>0</v>
      </c>
      <c r="P519" s="13">
        <v>13456541.6</v>
      </c>
      <c r="Q519" s="16">
        <v>3720676</v>
      </c>
      <c r="R519" s="13">
        <v>0</v>
      </c>
      <c r="S519" s="16">
        <v>113848</v>
      </c>
      <c r="T519" s="20">
        <v>0</v>
      </c>
      <c r="U519" s="41">
        <f t="shared" si="87"/>
        <v>17291065.600000001</v>
      </c>
      <c r="V519" s="13">
        <f t="shared" si="88"/>
        <v>0</v>
      </c>
      <c r="W519" s="13">
        <f t="shared" si="89"/>
        <v>6422.5</v>
      </c>
      <c r="X519" s="10">
        <v>0.40300000000000002</v>
      </c>
      <c r="Y519" s="1">
        <v>1</v>
      </c>
      <c r="Z519" s="10">
        <v>0.01</v>
      </c>
      <c r="AA519" s="36">
        <f t="shared" si="90"/>
        <v>0</v>
      </c>
      <c r="AB519" s="13">
        <f t="shared" si="91"/>
        <v>0</v>
      </c>
      <c r="AC519" s="13">
        <f t="shared" si="92"/>
        <v>3211.25</v>
      </c>
      <c r="AD519" s="13">
        <f t="shared" si="93"/>
        <v>0</v>
      </c>
      <c r="AE519" s="13">
        <f t="shared" si="94"/>
        <v>83655.600000000006</v>
      </c>
      <c r="AF519" s="13">
        <f t="shared" si="95"/>
        <v>0</v>
      </c>
      <c r="AG519" s="93">
        <f t="shared" si="96"/>
        <v>43433.425000000003</v>
      </c>
      <c r="AH519" s="94">
        <f t="shared" si="97"/>
        <v>43433.425000000003</v>
      </c>
      <c r="AI519" s="95">
        <f t="shared" si="98"/>
        <v>86866.85</v>
      </c>
    </row>
    <row r="520" spans="1:35" x14ac:dyDescent="0.25">
      <c r="A520">
        <v>44834</v>
      </c>
      <c r="B520" t="s">
        <v>567</v>
      </c>
      <c r="C520" t="s">
        <v>6</v>
      </c>
      <c r="D520" s="30">
        <v>0</v>
      </c>
      <c r="E520" s="13">
        <v>303439.37</v>
      </c>
      <c r="F520" s="13">
        <v>16490.66</v>
      </c>
      <c r="G520" s="13">
        <v>0</v>
      </c>
      <c r="H520" s="13">
        <v>0.02</v>
      </c>
      <c r="I520" s="31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31">
        <v>0</v>
      </c>
      <c r="P520" s="13">
        <v>13529363.16</v>
      </c>
      <c r="Q520" s="16">
        <v>38336454</v>
      </c>
      <c r="R520" s="13">
        <v>0</v>
      </c>
      <c r="S520" s="16">
        <v>263749</v>
      </c>
      <c r="T520" s="20">
        <v>0</v>
      </c>
      <c r="U520" s="41">
        <f t="shared" si="87"/>
        <v>52433005.530000001</v>
      </c>
      <c r="V520" s="13">
        <f t="shared" si="88"/>
        <v>0</v>
      </c>
      <c r="W520" s="13">
        <f t="shared" si="89"/>
        <v>16490.66</v>
      </c>
      <c r="X520" s="10">
        <v>1.2909999999999999</v>
      </c>
      <c r="Y520" s="1">
        <v>4</v>
      </c>
      <c r="Z520" s="10">
        <v>1.7500000000000002E-2</v>
      </c>
      <c r="AA520" s="36">
        <f t="shared" si="90"/>
        <v>0</v>
      </c>
      <c r="AB520" s="13">
        <f t="shared" si="91"/>
        <v>0</v>
      </c>
      <c r="AC520" s="13">
        <f t="shared" si="92"/>
        <v>8245.33</v>
      </c>
      <c r="AD520" s="13">
        <f t="shared" si="93"/>
        <v>303439.37</v>
      </c>
      <c r="AE520" s="13">
        <f t="shared" si="94"/>
        <v>0.02</v>
      </c>
      <c r="AF520" s="13">
        <f t="shared" si="95"/>
        <v>0</v>
      </c>
      <c r="AG520" s="93">
        <f t="shared" si="96"/>
        <v>155842.36000000002</v>
      </c>
      <c r="AH520" s="94">
        <f t="shared" si="97"/>
        <v>155842.36000000002</v>
      </c>
      <c r="AI520" s="95">
        <f t="shared" si="98"/>
        <v>311684.72000000003</v>
      </c>
    </row>
    <row r="521" spans="1:35" x14ac:dyDescent="0.25">
      <c r="A521">
        <v>50294</v>
      </c>
      <c r="B521" t="s">
        <v>568</v>
      </c>
      <c r="C521" t="s">
        <v>154</v>
      </c>
      <c r="D521" s="30">
        <v>0</v>
      </c>
      <c r="E521" s="13">
        <v>0</v>
      </c>
      <c r="F521" s="13">
        <v>3168.47</v>
      </c>
      <c r="G521" s="13">
        <v>990.15</v>
      </c>
      <c r="H521" s="13">
        <v>0</v>
      </c>
      <c r="I521" s="31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31">
        <v>0</v>
      </c>
      <c r="P521" s="13">
        <v>2438623.3199999998</v>
      </c>
      <c r="Q521" s="16">
        <v>2678279</v>
      </c>
      <c r="R521" s="13">
        <v>0</v>
      </c>
      <c r="S521" s="16">
        <v>32737</v>
      </c>
      <c r="T521" s="20">
        <v>0</v>
      </c>
      <c r="U521" s="41">
        <f t="shared" si="87"/>
        <v>5149639.32</v>
      </c>
      <c r="V521" s="13">
        <f t="shared" si="88"/>
        <v>0</v>
      </c>
      <c r="W521" s="13">
        <f t="shared" si="89"/>
        <v>4158.62</v>
      </c>
      <c r="X521" s="10">
        <v>0.99199999999999999</v>
      </c>
      <c r="Y521" s="1">
        <v>3</v>
      </c>
      <c r="Z521" s="10">
        <v>1.4999999999999999E-2</v>
      </c>
      <c r="AA521" s="36">
        <f t="shared" si="90"/>
        <v>0</v>
      </c>
      <c r="AB521" s="13">
        <f t="shared" si="91"/>
        <v>0</v>
      </c>
      <c r="AC521" s="13">
        <f t="shared" si="92"/>
        <v>2079.31</v>
      </c>
      <c r="AD521" s="13">
        <f t="shared" si="93"/>
        <v>0</v>
      </c>
      <c r="AE521" s="13">
        <f t="shared" si="94"/>
        <v>0</v>
      </c>
      <c r="AF521" s="13">
        <f t="shared" si="95"/>
        <v>0</v>
      </c>
      <c r="AG521" s="93">
        <f t="shared" si="96"/>
        <v>1039.655</v>
      </c>
      <c r="AH521" s="94">
        <f t="shared" si="97"/>
        <v>1039.655</v>
      </c>
      <c r="AI521" s="95">
        <f t="shared" si="98"/>
        <v>2079.31</v>
      </c>
    </row>
    <row r="522" spans="1:35" x14ac:dyDescent="0.25">
      <c r="A522">
        <v>49239</v>
      </c>
      <c r="B522" t="s">
        <v>569</v>
      </c>
      <c r="C522" t="s">
        <v>37</v>
      </c>
      <c r="D522" s="30">
        <v>2166563.94</v>
      </c>
      <c r="E522" s="13">
        <v>0</v>
      </c>
      <c r="F522" s="13">
        <v>0</v>
      </c>
      <c r="G522" s="13">
        <v>0</v>
      </c>
      <c r="H522" s="13">
        <v>118774.14</v>
      </c>
      <c r="I522" s="31">
        <v>28458.240000000002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31">
        <v>1152.3</v>
      </c>
      <c r="P522" s="13">
        <v>4340248.6500000004</v>
      </c>
      <c r="Q522" s="16">
        <v>14292800</v>
      </c>
      <c r="R522" s="13">
        <v>0</v>
      </c>
      <c r="S522" s="16">
        <v>111224</v>
      </c>
      <c r="T522" s="20">
        <v>0</v>
      </c>
      <c r="U522" s="41">
        <f t="shared" si="87"/>
        <v>20910836.59</v>
      </c>
      <c r="V522" s="13">
        <f t="shared" si="88"/>
        <v>2166563.94</v>
      </c>
      <c r="W522" s="13">
        <f t="shared" si="89"/>
        <v>0</v>
      </c>
      <c r="X522" s="10">
        <v>1.3580000000000001</v>
      </c>
      <c r="Y522" s="1">
        <v>5</v>
      </c>
      <c r="Z522" s="10">
        <v>0.02</v>
      </c>
      <c r="AA522" s="36">
        <f t="shared" si="90"/>
        <v>0.10360962511830331</v>
      </c>
      <c r="AB522" s="13">
        <f t="shared" si="91"/>
        <v>1748347.2082</v>
      </c>
      <c r="AC522" s="13">
        <f t="shared" si="92"/>
        <v>0</v>
      </c>
      <c r="AD522" s="13">
        <f t="shared" si="93"/>
        <v>0</v>
      </c>
      <c r="AE522" s="13">
        <f t="shared" si="94"/>
        <v>118774.14</v>
      </c>
      <c r="AF522" s="13">
        <f t="shared" si="95"/>
        <v>29610.54</v>
      </c>
      <c r="AG522" s="93">
        <f t="shared" si="96"/>
        <v>948365.94409999996</v>
      </c>
      <c r="AH522" s="94">
        <f t="shared" si="97"/>
        <v>948365.94409999996</v>
      </c>
      <c r="AI522" s="95">
        <f t="shared" si="98"/>
        <v>1896731.8881999999</v>
      </c>
    </row>
    <row r="523" spans="1:35" x14ac:dyDescent="0.25">
      <c r="A523">
        <v>44842</v>
      </c>
      <c r="B523" t="s">
        <v>570</v>
      </c>
      <c r="C523" t="s">
        <v>51</v>
      </c>
      <c r="D523" s="30">
        <v>3622830.04</v>
      </c>
      <c r="E523" s="13">
        <v>0</v>
      </c>
      <c r="F523" s="13">
        <v>45311.38</v>
      </c>
      <c r="G523" s="13">
        <v>0</v>
      </c>
      <c r="H523" s="13">
        <v>0</v>
      </c>
      <c r="I523" s="31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31">
        <v>0</v>
      </c>
      <c r="P523" s="13">
        <v>9179158.6600000001</v>
      </c>
      <c r="Q523" s="16">
        <v>56045448</v>
      </c>
      <c r="R523" s="13">
        <v>0</v>
      </c>
      <c r="S523" s="16">
        <v>287504</v>
      </c>
      <c r="T523" s="20">
        <v>0</v>
      </c>
      <c r="U523" s="41">
        <f t="shared" si="87"/>
        <v>69134940.700000003</v>
      </c>
      <c r="V523" s="13">
        <f t="shared" si="88"/>
        <v>3622830.04</v>
      </c>
      <c r="W523" s="13">
        <f t="shared" si="89"/>
        <v>45311.38</v>
      </c>
      <c r="X523" s="10">
        <v>1.851</v>
      </c>
      <c r="Y523" s="1">
        <v>5</v>
      </c>
      <c r="Z523" s="10">
        <v>0.02</v>
      </c>
      <c r="AA523" s="36">
        <f t="shared" si="90"/>
        <v>5.240230198100105E-2</v>
      </c>
      <c r="AB523" s="13">
        <f t="shared" si="91"/>
        <v>2240131.2259999998</v>
      </c>
      <c r="AC523" s="13">
        <f t="shared" si="92"/>
        <v>22655.69</v>
      </c>
      <c r="AD523" s="13">
        <f t="shared" si="93"/>
        <v>0</v>
      </c>
      <c r="AE523" s="13">
        <f t="shared" si="94"/>
        <v>0</v>
      </c>
      <c r="AF523" s="13">
        <f t="shared" si="95"/>
        <v>0</v>
      </c>
      <c r="AG523" s="93">
        <f t="shared" si="96"/>
        <v>1131393.4579999999</v>
      </c>
      <c r="AH523" s="94">
        <f t="shared" si="97"/>
        <v>1131393.4579999999</v>
      </c>
      <c r="AI523" s="95">
        <f t="shared" si="98"/>
        <v>2262786.9159999997</v>
      </c>
    </row>
    <row r="524" spans="1:35" x14ac:dyDescent="0.25">
      <c r="A524">
        <v>44859</v>
      </c>
      <c r="B524" t="s">
        <v>571</v>
      </c>
      <c r="C524" t="s">
        <v>39</v>
      </c>
      <c r="D524" s="30">
        <v>0</v>
      </c>
      <c r="E524" s="13">
        <v>0</v>
      </c>
      <c r="F524" s="13">
        <v>-0.01</v>
      </c>
      <c r="G524" s="13">
        <v>2502.25</v>
      </c>
      <c r="H524" s="13">
        <v>0</v>
      </c>
      <c r="I524" s="31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31">
        <v>0</v>
      </c>
      <c r="P524" s="13">
        <v>11769421.720000001</v>
      </c>
      <c r="Q524" s="16">
        <v>5214705</v>
      </c>
      <c r="R524" s="13">
        <v>0</v>
      </c>
      <c r="S524" s="16">
        <v>97948</v>
      </c>
      <c r="T524" s="20">
        <v>0</v>
      </c>
      <c r="U524" s="41">
        <f t="shared" ref="U524:U587" si="99">D524+E524+J524+K524+P524+Q524+R524+S524+T524</f>
        <v>17082074.719999999</v>
      </c>
      <c r="V524" s="13">
        <f t="shared" ref="V524:V587" si="100">D524+J524</f>
        <v>0</v>
      </c>
      <c r="W524" s="13">
        <f t="shared" ref="W524:W587" si="101">F524+G524+L524+M524</f>
        <v>2502.2399999999998</v>
      </c>
      <c r="X524" s="10">
        <v>0.40899999999999997</v>
      </c>
      <c r="Y524" s="1">
        <v>1</v>
      </c>
      <c r="Z524" s="10">
        <v>0.01</v>
      </c>
      <c r="AA524" s="36">
        <f t="shared" ref="AA524:AA587" si="102">V524/U524</f>
        <v>0</v>
      </c>
      <c r="AB524" s="13">
        <f t="shared" ref="AB524:AB587" si="103">IF(AA524&lt;=Z524,0,V524-(U524*Z524))</f>
        <v>0</v>
      </c>
      <c r="AC524" s="13">
        <f t="shared" ref="AC524:AC587" si="104">W524*0.5</f>
        <v>1251.1199999999999</v>
      </c>
      <c r="AD524" s="13">
        <f t="shared" ref="AD524:AD587" si="105">E524+K524</f>
        <v>0</v>
      </c>
      <c r="AE524" s="13">
        <f t="shared" ref="AE524:AE587" si="106">H524+N524</f>
        <v>0</v>
      </c>
      <c r="AF524" s="13">
        <f t="shared" ref="AF524:AF587" si="107">I524+O524</f>
        <v>0</v>
      </c>
      <c r="AG524" s="93">
        <f t="shared" si="96"/>
        <v>625.55999999999995</v>
      </c>
      <c r="AH524" s="94">
        <f t="shared" si="97"/>
        <v>625.55999999999995</v>
      </c>
      <c r="AI524" s="95">
        <f t="shared" si="98"/>
        <v>1251.1199999999999</v>
      </c>
    </row>
    <row r="525" spans="1:35" x14ac:dyDescent="0.25">
      <c r="A525">
        <v>50658</v>
      </c>
      <c r="B525" t="s">
        <v>572</v>
      </c>
      <c r="C525" t="s">
        <v>107</v>
      </c>
      <c r="D525" s="30">
        <v>45265.8</v>
      </c>
      <c r="E525" s="13">
        <v>0</v>
      </c>
      <c r="F525" s="13">
        <v>14771.76</v>
      </c>
      <c r="G525" s="13">
        <v>0</v>
      </c>
      <c r="H525" s="13">
        <v>0</v>
      </c>
      <c r="I525" s="31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31">
        <v>0</v>
      </c>
      <c r="P525" s="13">
        <v>2267291.23</v>
      </c>
      <c r="Q525" s="16">
        <v>1624249</v>
      </c>
      <c r="R525" s="13">
        <v>722662.07</v>
      </c>
      <c r="S525" s="16">
        <v>19887</v>
      </c>
      <c r="T525" s="20">
        <v>0</v>
      </c>
      <c r="U525" s="41">
        <f t="shared" si="99"/>
        <v>4679355.0999999996</v>
      </c>
      <c r="V525" s="13">
        <f t="shared" si="100"/>
        <v>45265.8</v>
      </c>
      <c r="W525" s="13">
        <f t="shared" si="101"/>
        <v>14771.76</v>
      </c>
      <c r="X525" s="10">
        <v>0.85499999999999998</v>
      </c>
      <c r="Y525" s="1">
        <v>2</v>
      </c>
      <c r="Z525" s="10">
        <v>1.2500000000000001E-2</v>
      </c>
      <c r="AA525" s="36">
        <f t="shared" si="102"/>
        <v>9.6735124889325043E-3</v>
      </c>
      <c r="AB525" s="13">
        <f t="shared" si="103"/>
        <v>0</v>
      </c>
      <c r="AC525" s="13">
        <f t="shared" si="104"/>
        <v>7385.88</v>
      </c>
      <c r="AD525" s="13">
        <f t="shared" si="105"/>
        <v>0</v>
      </c>
      <c r="AE525" s="13">
        <f t="shared" si="106"/>
        <v>0</v>
      </c>
      <c r="AF525" s="13">
        <f t="shared" si="107"/>
        <v>0</v>
      </c>
      <c r="AG525" s="93">
        <f t="shared" si="96"/>
        <v>3692.94</v>
      </c>
      <c r="AH525" s="94">
        <f t="shared" si="97"/>
        <v>3692.94</v>
      </c>
      <c r="AI525" s="95">
        <f t="shared" si="98"/>
        <v>7385.88</v>
      </c>
    </row>
    <row r="526" spans="1:35" x14ac:dyDescent="0.25">
      <c r="A526">
        <v>47274</v>
      </c>
      <c r="B526" t="s">
        <v>573</v>
      </c>
      <c r="C526" t="s">
        <v>56</v>
      </c>
      <c r="D526" s="30">
        <v>0</v>
      </c>
      <c r="E526" s="13">
        <v>0</v>
      </c>
      <c r="F526" s="13">
        <v>11554.26</v>
      </c>
      <c r="G526" s="13">
        <v>0</v>
      </c>
      <c r="H526" s="13">
        <v>0</v>
      </c>
      <c r="I526" s="31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31">
        <v>0</v>
      </c>
      <c r="P526" s="13">
        <v>5699949.5800000001</v>
      </c>
      <c r="Q526" s="16">
        <v>17377577</v>
      </c>
      <c r="R526" s="13">
        <v>0</v>
      </c>
      <c r="S526" s="16">
        <v>130557</v>
      </c>
      <c r="T526" s="20">
        <v>0</v>
      </c>
      <c r="U526" s="41">
        <f t="shared" si="99"/>
        <v>23208083.579999998</v>
      </c>
      <c r="V526" s="13">
        <f t="shared" si="100"/>
        <v>0</v>
      </c>
      <c r="W526" s="13">
        <f t="shared" si="101"/>
        <v>11554.26</v>
      </c>
      <c r="X526" s="10">
        <v>1.5</v>
      </c>
      <c r="Y526" s="1">
        <v>5</v>
      </c>
      <c r="Z526" s="10">
        <v>0.02</v>
      </c>
      <c r="AA526" s="36">
        <f t="shared" si="102"/>
        <v>0</v>
      </c>
      <c r="AB526" s="13">
        <f t="shared" si="103"/>
        <v>0</v>
      </c>
      <c r="AC526" s="13">
        <f t="shared" si="104"/>
        <v>5777.13</v>
      </c>
      <c r="AD526" s="13">
        <f t="shared" si="105"/>
        <v>0</v>
      </c>
      <c r="AE526" s="13">
        <f t="shared" si="106"/>
        <v>0</v>
      </c>
      <c r="AF526" s="13">
        <f t="shared" si="107"/>
        <v>0</v>
      </c>
      <c r="AG526" s="93">
        <f t="shared" si="96"/>
        <v>2888.5650000000001</v>
      </c>
      <c r="AH526" s="94">
        <f t="shared" si="97"/>
        <v>2888.5650000000001</v>
      </c>
      <c r="AI526" s="95">
        <f t="shared" si="98"/>
        <v>5777.13</v>
      </c>
    </row>
    <row r="527" spans="1:35" x14ac:dyDescent="0.25">
      <c r="A527">
        <v>47092</v>
      </c>
      <c r="B527" t="s">
        <v>574</v>
      </c>
      <c r="C527" t="s">
        <v>29</v>
      </c>
      <c r="D527" s="30">
        <v>236218.23999999999</v>
      </c>
      <c r="E527" s="13">
        <v>31278.81</v>
      </c>
      <c r="F527" s="13">
        <v>17080.22</v>
      </c>
      <c r="G527" s="13">
        <v>0</v>
      </c>
      <c r="H527" s="13">
        <v>53620.83</v>
      </c>
      <c r="I527" s="31">
        <v>0</v>
      </c>
      <c r="J527" s="13">
        <v>0</v>
      </c>
      <c r="K527" s="13">
        <v>0</v>
      </c>
      <c r="L527" s="13">
        <v>1426.68</v>
      </c>
      <c r="M527" s="13">
        <v>0</v>
      </c>
      <c r="N527" s="13">
        <v>0</v>
      </c>
      <c r="O527" s="31">
        <v>0</v>
      </c>
      <c r="P527" s="13">
        <v>4588256.1500000004</v>
      </c>
      <c r="Q527" s="16">
        <v>5264429</v>
      </c>
      <c r="R527" s="13">
        <v>1613170.54</v>
      </c>
      <c r="S527" s="16">
        <v>67280</v>
      </c>
      <c r="T527" s="20">
        <v>0</v>
      </c>
      <c r="U527" s="41">
        <f t="shared" si="99"/>
        <v>11800632.739999998</v>
      </c>
      <c r="V527" s="13">
        <f t="shared" si="100"/>
        <v>236218.23999999999</v>
      </c>
      <c r="W527" s="13">
        <f t="shared" si="101"/>
        <v>18506.900000000001</v>
      </c>
      <c r="X527" s="10">
        <v>0.92600000000000005</v>
      </c>
      <c r="Y527" s="1">
        <v>3</v>
      </c>
      <c r="Z527" s="10">
        <v>1.4999999999999999E-2</v>
      </c>
      <c r="AA527" s="36">
        <f t="shared" si="102"/>
        <v>2.0017421540397845E-2</v>
      </c>
      <c r="AB527" s="13">
        <f t="shared" si="103"/>
        <v>59208.748900000035</v>
      </c>
      <c r="AC527" s="13">
        <f t="shared" si="104"/>
        <v>9253.4500000000007</v>
      </c>
      <c r="AD527" s="13">
        <f t="shared" si="105"/>
        <v>31278.81</v>
      </c>
      <c r="AE527" s="13">
        <f t="shared" si="106"/>
        <v>53620.83</v>
      </c>
      <c r="AF527" s="13">
        <f t="shared" si="107"/>
        <v>0</v>
      </c>
      <c r="AG527" s="93">
        <f t="shared" si="96"/>
        <v>76680.919450000016</v>
      </c>
      <c r="AH527" s="94">
        <f t="shared" si="97"/>
        <v>76680.919450000016</v>
      </c>
      <c r="AI527" s="95">
        <f t="shared" si="98"/>
        <v>153361.83890000003</v>
      </c>
    </row>
    <row r="528" spans="1:35" x14ac:dyDescent="0.25">
      <c r="A528">
        <v>48652</v>
      </c>
      <c r="B528" t="s">
        <v>575</v>
      </c>
      <c r="C528" t="s">
        <v>576</v>
      </c>
      <c r="D528" s="30">
        <v>561039.74</v>
      </c>
      <c r="E528" s="13">
        <v>0</v>
      </c>
      <c r="F528" s="13">
        <v>0</v>
      </c>
      <c r="G528" s="13">
        <v>0</v>
      </c>
      <c r="H528" s="13">
        <v>0</v>
      </c>
      <c r="I528" s="31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31">
        <v>0</v>
      </c>
      <c r="P528" s="13">
        <v>13524108.960000001</v>
      </c>
      <c r="Q528" s="16">
        <v>11009348</v>
      </c>
      <c r="R528" s="13">
        <v>0</v>
      </c>
      <c r="S528" s="16">
        <v>118416</v>
      </c>
      <c r="T528" s="20">
        <v>0</v>
      </c>
      <c r="U528" s="41">
        <f t="shared" si="99"/>
        <v>25212912.700000003</v>
      </c>
      <c r="V528" s="13">
        <f t="shared" si="100"/>
        <v>561039.74</v>
      </c>
      <c r="W528" s="13">
        <f t="shared" si="101"/>
        <v>0</v>
      </c>
      <c r="X528" s="10">
        <v>1.1970000000000001</v>
      </c>
      <c r="Y528" s="1">
        <v>4</v>
      </c>
      <c r="Z528" s="10">
        <v>1.7500000000000002E-2</v>
      </c>
      <c r="AA528" s="36">
        <f t="shared" si="102"/>
        <v>2.2252079586187593E-2</v>
      </c>
      <c r="AB528" s="13">
        <f t="shared" si="103"/>
        <v>119813.76774999988</v>
      </c>
      <c r="AC528" s="13">
        <f t="shared" si="104"/>
        <v>0</v>
      </c>
      <c r="AD528" s="13">
        <f t="shared" si="105"/>
        <v>0</v>
      </c>
      <c r="AE528" s="13">
        <f t="shared" si="106"/>
        <v>0</v>
      </c>
      <c r="AF528" s="13">
        <f t="shared" si="107"/>
        <v>0</v>
      </c>
      <c r="AG528" s="93">
        <f t="shared" si="96"/>
        <v>59906.883874999941</v>
      </c>
      <c r="AH528" s="94">
        <f t="shared" si="97"/>
        <v>59906.883874999941</v>
      </c>
      <c r="AI528" s="95">
        <f t="shared" si="98"/>
        <v>119813.76774999988</v>
      </c>
    </row>
    <row r="529" spans="1:35" x14ac:dyDescent="0.25">
      <c r="A529">
        <v>44867</v>
      </c>
      <c r="B529" t="s">
        <v>577</v>
      </c>
      <c r="C529" t="s">
        <v>147</v>
      </c>
      <c r="D529" s="30">
        <v>9173477.2799999993</v>
      </c>
      <c r="E529" s="13">
        <v>0</v>
      </c>
      <c r="F529" s="13">
        <v>0</v>
      </c>
      <c r="G529" s="13">
        <v>0</v>
      </c>
      <c r="H529" s="13">
        <v>0</v>
      </c>
      <c r="I529" s="31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31">
        <v>0</v>
      </c>
      <c r="P529" s="13">
        <v>2956902.56</v>
      </c>
      <c r="Q529" s="16">
        <v>58386027</v>
      </c>
      <c r="R529" s="13">
        <v>0</v>
      </c>
      <c r="S529" s="16">
        <v>264035</v>
      </c>
      <c r="T529" s="20">
        <v>0</v>
      </c>
      <c r="U529" s="41">
        <f t="shared" si="99"/>
        <v>70780441.840000004</v>
      </c>
      <c r="V529" s="13">
        <f t="shared" si="100"/>
        <v>9173477.2799999993</v>
      </c>
      <c r="W529" s="13">
        <f t="shared" si="101"/>
        <v>0</v>
      </c>
      <c r="X529" s="10">
        <v>2.3490000000000002</v>
      </c>
      <c r="Y529" s="1">
        <v>5</v>
      </c>
      <c r="Z529" s="10">
        <v>0.02</v>
      </c>
      <c r="AA529" s="36">
        <f t="shared" si="102"/>
        <v>0.12960469080903378</v>
      </c>
      <c r="AB529" s="13">
        <f t="shared" si="103"/>
        <v>7757868.4431999996</v>
      </c>
      <c r="AC529" s="13">
        <f t="shared" si="104"/>
        <v>0</v>
      </c>
      <c r="AD529" s="13">
        <f t="shared" si="105"/>
        <v>0</v>
      </c>
      <c r="AE529" s="13">
        <f t="shared" si="106"/>
        <v>0</v>
      </c>
      <c r="AF529" s="13">
        <f t="shared" si="107"/>
        <v>0</v>
      </c>
      <c r="AG529" s="93">
        <f t="shared" si="96"/>
        <v>3878934.2215999998</v>
      </c>
      <c r="AH529" s="94">
        <f t="shared" si="97"/>
        <v>3878934.2215999998</v>
      </c>
      <c r="AI529" s="95">
        <f t="shared" si="98"/>
        <v>7757868.4431999996</v>
      </c>
    </row>
    <row r="530" spans="1:35" x14ac:dyDescent="0.25">
      <c r="A530">
        <v>44875</v>
      </c>
      <c r="B530" t="s">
        <v>578</v>
      </c>
      <c r="C530" t="s">
        <v>22</v>
      </c>
      <c r="D530" s="30">
        <v>1608449.4</v>
      </c>
      <c r="E530" s="13">
        <v>0</v>
      </c>
      <c r="F530" s="13">
        <v>9532.36</v>
      </c>
      <c r="G530" s="13">
        <v>0</v>
      </c>
      <c r="H530" s="13">
        <v>0</v>
      </c>
      <c r="I530" s="31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31">
        <v>0</v>
      </c>
      <c r="P530" s="13">
        <v>15056564.85</v>
      </c>
      <c r="Q530" s="16">
        <v>61110711</v>
      </c>
      <c r="R530" s="13">
        <v>0</v>
      </c>
      <c r="S530" s="16">
        <v>374420</v>
      </c>
      <c r="T530" s="20">
        <v>0</v>
      </c>
      <c r="U530" s="41">
        <f t="shared" si="99"/>
        <v>78150145.25</v>
      </c>
      <c r="V530" s="13">
        <f t="shared" si="100"/>
        <v>1608449.4</v>
      </c>
      <c r="W530" s="13">
        <f t="shared" si="101"/>
        <v>9532.36</v>
      </c>
      <c r="X530" s="10">
        <v>1.2529999999999999</v>
      </c>
      <c r="Y530" s="1">
        <v>4</v>
      </c>
      <c r="Z530" s="10">
        <v>1.7500000000000002E-2</v>
      </c>
      <c r="AA530" s="36">
        <f t="shared" si="102"/>
        <v>2.0581527965874126E-2</v>
      </c>
      <c r="AB530" s="13">
        <f t="shared" si="103"/>
        <v>240821.8581249998</v>
      </c>
      <c r="AC530" s="13">
        <f t="shared" si="104"/>
        <v>4766.18</v>
      </c>
      <c r="AD530" s="13">
        <f t="shared" si="105"/>
        <v>0</v>
      </c>
      <c r="AE530" s="13">
        <f t="shared" si="106"/>
        <v>0</v>
      </c>
      <c r="AF530" s="13">
        <f t="shared" si="107"/>
        <v>0</v>
      </c>
      <c r="AG530" s="93">
        <f t="shared" si="96"/>
        <v>122794.01906249989</v>
      </c>
      <c r="AH530" s="94">
        <f t="shared" si="97"/>
        <v>122794.01906249989</v>
      </c>
      <c r="AI530" s="95">
        <f t="shared" si="98"/>
        <v>245588.03812499979</v>
      </c>
    </row>
    <row r="531" spans="1:35" x14ac:dyDescent="0.25">
      <c r="A531">
        <v>47969</v>
      </c>
      <c r="B531" t="s">
        <v>579</v>
      </c>
      <c r="C531" t="s">
        <v>142</v>
      </c>
      <c r="D531" s="30">
        <v>0</v>
      </c>
      <c r="E531" s="13">
        <v>0</v>
      </c>
      <c r="F531" s="13">
        <v>-0.01</v>
      </c>
      <c r="G531" s="13">
        <v>711.43</v>
      </c>
      <c r="H531" s="13">
        <v>0</v>
      </c>
      <c r="I531" s="31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31">
        <v>0</v>
      </c>
      <c r="P531" s="13">
        <v>6077862.04</v>
      </c>
      <c r="Q531" s="16">
        <v>1207977</v>
      </c>
      <c r="R531" s="13">
        <v>0</v>
      </c>
      <c r="S531" s="16">
        <v>41767</v>
      </c>
      <c r="T531" s="20">
        <v>0</v>
      </c>
      <c r="U531" s="41">
        <f t="shared" si="99"/>
        <v>7327606.04</v>
      </c>
      <c r="V531" s="13">
        <f t="shared" si="100"/>
        <v>0</v>
      </c>
      <c r="W531" s="13">
        <f t="shared" si="101"/>
        <v>711.42</v>
      </c>
      <c r="X531" s="10">
        <v>0.56200000000000006</v>
      </c>
      <c r="Y531" s="1">
        <v>1</v>
      </c>
      <c r="Z531" s="10">
        <v>0.01</v>
      </c>
      <c r="AA531" s="36">
        <f t="shared" si="102"/>
        <v>0</v>
      </c>
      <c r="AB531" s="13">
        <f t="shared" si="103"/>
        <v>0</v>
      </c>
      <c r="AC531" s="13">
        <f t="shared" si="104"/>
        <v>355.71</v>
      </c>
      <c r="AD531" s="13">
        <f t="shared" si="105"/>
        <v>0</v>
      </c>
      <c r="AE531" s="13">
        <f t="shared" si="106"/>
        <v>0</v>
      </c>
      <c r="AF531" s="13">
        <f t="shared" si="107"/>
        <v>0</v>
      </c>
      <c r="AG531" s="93">
        <f t="shared" si="96"/>
        <v>177.85499999999999</v>
      </c>
      <c r="AH531" s="94">
        <f t="shared" si="97"/>
        <v>177.85499999999999</v>
      </c>
      <c r="AI531" s="95">
        <f t="shared" si="98"/>
        <v>355.71</v>
      </c>
    </row>
    <row r="532" spans="1:35" x14ac:dyDescent="0.25">
      <c r="A532">
        <v>46151</v>
      </c>
      <c r="B532" t="s">
        <v>580</v>
      </c>
      <c r="C532" t="s">
        <v>221</v>
      </c>
      <c r="D532" s="30">
        <v>0</v>
      </c>
      <c r="E532" s="13">
        <v>0</v>
      </c>
      <c r="F532" s="13">
        <v>19652.599999999999</v>
      </c>
      <c r="G532" s="13">
        <v>0</v>
      </c>
      <c r="H532" s="13">
        <v>0</v>
      </c>
      <c r="I532" s="31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31">
        <v>0</v>
      </c>
      <c r="P532" s="13">
        <v>7954867.9400000004</v>
      </c>
      <c r="Q532" s="16">
        <v>16289917</v>
      </c>
      <c r="R532" s="13">
        <v>5853454.7199999997</v>
      </c>
      <c r="S532" s="16">
        <v>154849</v>
      </c>
      <c r="T532" s="20">
        <v>0</v>
      </c>
      <c r="U532" s="41">
        <f t="shared" si="99"/>
        <v>30253088.66</v>
      </c>
      <c r="V532" s="13">
        <f t="shared" si="100"/>
        <v>0</v>
      </c>
      <c r="W532" s="13">
        <f t="shared" si="101"/>
        <v>19652.599999999999</v>
      </c>
      <c r="X532" s="10">
        <v>1.619</v>
      </c>
      <c r="Y532" s="1">
        <v>5</v>
      </c>
      <c r="Z532" s="10">
        <v>0.02</v>
      </c>
      <c r="AA532" s="36">
        <f t="shared" si="102"/>
        <v>0</v>
      </c>
      <c r="AB532" s="13">
        <f t="shared" si="103"/>
        <v>0</v>
      </c>
      <c r="AC532" s="13">
        <f t="shared" si="104"/>
        <v>9826.2999999999993</v>
      </c>
      <c r="AD532" s="13">
        <f t="shared" si="105"/>
        <v>0</v>
      </c>
      <c r="AE532" s="13">
        <f t="shared" si="106"/>
        <v>0</v>
      </c>
      <c r="AF532" s="13">
        <f t="shared" si="107"/>
        <v>0</v>
      </c>
      <c r="AG532" s="93">
        <f t="shared" si="96"/>
        <v>4913.1499999999996</v>
      </c>
      <c r="AH532" s="94">
        <f t="shared" si="97"/>
        <v>4913.1499999999996</v>
      </c>
      <c r="AI532" s="95">
        <f t="shared" si="98"/>
        <v>9826.2999999999993</v>
      </c>
    </row>
    <row r="533" spans="1:35" x14ac:dyDescent="0.25">
      <c r="A533">
        <v>44883</v>
      </c>
      <c r="B533" t="s">
        <v>581</v>
      </c>
      <c r="C533" t="s">
        <v>6</v>
      </c>
      <c r="D533" s="30">
        <v>1230115.98</v>
      </c>
      <c r="E533" s="13">
        <v>0</v>
      </c>
      <c r="F533" s="13">
        <v>23389.24</v>
      </c>
      <c r="G533" s="13">
        <v>0</v>
      </c>
      <c r="H533" s="13">
        <v>0</v>
      </c>
      <c r="I533" s="31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31">
        <v>0</v>
      </c>
      <c r="P533" s="13">
        <v>7870647.1100000003</v>
      </c>
      <c r="Q533" s="16">
        <v>16104840</v>
      </c>
      <c r="R533" s="13">
        <v>0</v>
      </c>
      <c r="S533" s="16">
        <v>120920</v>
      </c>
      <c r="T533" s="20">
        <v>0</v>
      </c>
      <c r="U533" s="41">
        <f t="shared" si="99"/>
        <v>25326523.09</v>
      </c>
      <c r="V533" s="13">
        <f t="shared" si="100"/>
        <v>1230115.98</v>
      </c>
      <c r="W533" s="13">
        <f t="shared" si="101"/>
        <v>23389.24</v>
      </c>
      <c r="X533" s="10">
        <v>1.056</v>
      </c>
      <c r="Y533" s="1">
        <v>3</v>
      </c>
      <c r="Z533" s="10">
        <v>1.4999999999999999E-2</v>
      </c>
      <c r="AA533" s="36">
        <f t="shared" si="102"/>
        <v>4.8570266657948905E-2</v>
      </c>
      <c r="AB533" s="13">
        <f t="shared" si="103"/>
        <v>850218.13364999997</v>
      </c>
      <c r="AC533" s="13">
        <f t="shared" si="104"/>
        <v>11694.62</v>
      </c>
      <c r="AD533" s="13">
        <f t="shared" si="105"/>
        <v>0</v>
      </c>
      <c r="AE533" s="13">
        <f t="shared" si="106"/>
        <v>0</v>
      </c>
      <c r="AF533" s="13">
        <f t="shared" si="107"/>
        <v>0</v>
      </c>
      <c r="AG533" s="93">
        <f t="shared" si="96"/>
        <v>430956.37682499998</v>
      </c>
      <c r="AH533" s="94">
        <f t="shared" si="97"/>
        <v>430956.37682499998</v>
      </c>
      <c r="AI533" s="95">
        <f t="shared" si="98"/>
        <v>861912.75364999997</v>
      </c>
    </row>
    <row r="534" spans="1:35" x14ac:dyDescent="0.25">
      <c r="A534">
        <v>49098</v>
      </c>
      <c r="B534" t="s">
        <v>582</v>
      </c>
      <c r="C534" t="s">
        <v>149</v>
      </c>
      <c r="D534" s="30">
        <v>0</v>
      </c>
      <c r="E534" s="13">
        <v>0</v>
      </c>
      <c r="F534" s="13">
        <v>14119.14</v>
      </c>
      <c r="G534" s="13">
        <v>0</v>
      </c>
      <c r="H534" s="13">
        <v>0</v>
      </c>
      <c r="I534" s="31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31">
        <v>0</v>
      </c>
      <c r="P534" s="13">
        <v>17635364.18</v>
      </c>
      <c r="Q534" s="16">
        <v>10126949</v>
      </c>
      <c r="R534" s="13">
        <v>6255345.7800000003</v>
      </c>
      <c r="S534" s="16">
        <v>195393</v>
      </c>
      <c r="T534" s="20">
        <v>0</v>
      </c>
      <c r="U534" s="41">
        <f t="shared" si="99"/>
        <v>34213051.960000001</v>
      </c>
      <c r="V534" s="13">
        <f t="shared" si="100"/>
        <v>0</v>
      </c>
      <c r="W534" s="13">
        <f t="shared" si="101"/>
        <v>14119.14</v>
      </c>
      <c r="X534" s="10">
        <v>0.90100000000000002</v>
      </c>
      <c r="Y534" s="1">
        <v>2</v>
      </c>
      <c r="Z534" s="10">
        <v>1.2500000000000001E-2</v>
      </c>
      <c r="AA534" s="36">
        <f t="shared" si="102"/>
        <v>0</v>
      </c>
      <c r="AB534" s="13">
        <f t="shared" si="103"/>
        <v>0</v>
      </c>
      <c r="AC534" s="13">
        <f t="shared" si="104"/>
        <v>7059.57</v>
      </c>
      <c r="AD534" s="13">
        <f t="shared" si="105"/>
        <v>0</v>
      </c>
      <c r="AE534" s="13">
        <f t="shared" si="106"/>
        <v>0</v>
      </c>
      <c r="AF534" s="13">
        <f t="shared" si="107"/>
        <v>0</v>
      </c>
      <c r="AG534" s="93">
        <f t="shared" si="96"/>
        <v>3529.7849999999999</v>
      </c>
      <c r="AH534" s="94">
        <f t="shared" si="97"/>
        <v>3529.7849999999999</v>
      </c>
      <c r="AI534" s="95">
        <f t="shared" si="98"/>
        <v>7059.57</v>
      </c>
    </row>
    <row r="535" spans="1:35" x14ac:dyDescent="0.25">
      <c r="A535">
        <v>46243</v>
      </c>
      <c r="B535" t="s">
        <v>583</v>
      </c>
      <c r="C535" t="s">
        <v>151</v>
      </c>
      <c r="D535" s="30">
        <v>0</v>
      </c>
      <c r="E535" s="13">
        <v>76762.28</v>
      </c>
      <c r="F535" s="13">
        <v>32297.49</v>
      </c>
      <c r="G535" s="13">
        <v>4037.19</v>
      </c>
      <c r="H535" s="13">
        <v>35944.25</v>
      </c>
      <c r="I535" s="31">
        <v>0</v>
      </c>
      <c r="J535" s="13">
        <v>0</v>
      </c>
      <c r="K535" s="13">
        <v>2739.36</v>
      </c>
      <c r="L535" s="13">
        <v>0</v>
      </c>
      <c r="M535" s="13">
        <v>0</v>
      </c>
      <c r="N535" s="13">
        <v>0</v>
      </c>
      <c r="O535" s="31">
        <v>0</v>
      </c>
      <c r="P535" s="13">
        <v>17869713.329999998</v>
      </c>
      <c r="Q535" s="16">
        <v>8605704</v>
      </c>
      <c r="R535" s="13">
        <v>0</v>
      </c>
      <c r="S535" s="16">
        <v>158719</v>
      </c>
      <c r="T535" s="20">
        <v>0</v>
      </c>
      <c r="U535" s="41">
        <f t="shared" si="99"/>
        <v>26713637.969999999</v>
      </c>
      <c r="V535" s="13">
        <f t="shared" si="100"/>
        <v>0</v>
      </c>
      <c r="W535" s="13">
        <f t="shared" si="101"/>
        <v>36334.68</v>
      </c>
      <c r="X535" s="10">
        <v>0.59899999999999998</v>
      </c>
      <c r="Y535" s="1">
        <v>1</v>
      </c>
      <c r="Z535" s="10">
        <v>0.01</v>
      </c>
      <c r="AA535" s="36">
        <f t="shared" si="102"/>
        <v>0</v>
      </c>
      <c r="AB535" s="13">
        <f t="shared" si="103"/>
        <v>0</v>
      </c>
      <c r="AC535" s="13">
        <f t="shared" si="104"/>
        <v>18167.34</v>
      </c>
      <c r="AD535" s="13">
        <f t="shared" si="105"/>
        <v>79501.64</v>
      </c>
      <c r="AE535" s="13">
        <f t="shared" si="106"/>
        <v>35944.25</v>
      </c>
      <c r="AF535" s="13">
        <f t="shared" si="107"/>
        <v>0</v>
      </c>
      <c r="AG535" s="93">
        <f t="shared" si="96"/>
        <v>66806.614999999991</v>
      </c>
      <c r="AH535" s="94">
        <f t="shared" si="97"/>
        <v>66806.614999999991</v>
      </c>
      <c r="AI535" s="95">
        <f t="shared" si="98"/>
        <v>133613.22999999998</v>
      </c>
    </row>
    <row r="536" spans="1:35" x14ac:dyDescent="0.25">
      <c r="A536">
        <v>47399</v>
      </c>
      <c r="B536" t="s">
        <v>584</v>
      </c>
      <c r="C536" t="s">
        <v>147</v>
      </c>
      <c r="D536" s="30">
        <v>1389654.68</v>
      </c>
      <c r="E536" s="13">
        <v>0</v>
      </c>
      <c r="F536" s="13">
        <v>0</v>
      </c>
      <c r="G536" s="13">
        <v>0</v>
      </c>
      <c r="H536" s="13">
        <v>0</v>
      </c>
      <c r="I536" s="31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31">
        <v>0</v>
      </c>
      <c r="P536" s="13">
        <v>3958685.87</v>
      </c>
      <c r="Q536" s="16">
        <v>12775315</v>
      </c>
      <c r="R536" s="13">
        <v>0</v>
      </c>
      <c r="S536" s="16">
        <v>100559</v>
      </c>
      <c r="T536" s="20">
        <v>0</v>
      </c>
      <c r="U536" s="41">
        <f t="shared" si="99"/>
        <v>18224214.550000001</v>
      </c>
      <c r="V536" s="13">
        <f t="shared" si="100"/>
        <v>1389654.68</v>
      </c>
      <c r="W536" s="13">
        <f t="shared" si="101"/>
        <v>0</v>
      </c>
      <c r="X536" s="10">
        <v>1.4510000000000001</v>
      </c>
      <c r="Y536" s="1">
        <v>5</v>
      </c>
      <c r="Z536" s="10">
        <v>0.02</v>
      </c>
      <c r="AA536" s="36">
        <f t="shared" si="102"/>
        <v>7.625320016878312E-2</v>
      </c>
      <c r="AB536" s="13">
        <f t="shared" si="103"/>
        <v>1025170.389</v>
      </c>
      <c r="AC536" s="13">
        <f t="shared" si="104"/>
        <v>0</v>
      </c>
      <c r="AD536" s="13">
        <f t="shared" si="105"/>
        <v>0</v>
      </c>
      <c r="AE536" s="13">
        <f t="shared" si="106"/>
        <v>0</v>
      </c>
      <c r="AF536" s="13">
        <f t="shared" si="107"/>
        <v>0</v>
      </c>
      <c r="AG536" s="93">
        <f t="shared" si="96"/>
        <v>512585.19449999998</v>
      </c>
      <c r="AH536" s="94">
        <f t="shared" si="97"/>
        <v>512585.19449999998</v>
      </c>
      <c r="AI536" s="95">
        <f t="shared" si="98"/>
        <v>1025170.389</v>
      </c>
    </row>
    <row r="537" spans="1:35" x14ac:dyDescent="0.25">
      <c r="A537">
        <v>44891</v>
      </c>
      <c r="B537" t="s">
        <v>585</v>
      </c>
      <c r="C537" t="s">
        <v>257</v>
      </c>
      <c r="D537" s="30">
        <v>189668.92</v>
      </c>
      <c r="E537" s="13">
        <v>67929.440000000002</v>
      </c>
      <c r="F537" s="13">
        <v>16786.439999999999</v>
      </c>
      <c r="G537" s="13">
        <v>8393.2199999999993</v>
      </c>
      <c r="H537" s="13">
        <v>30568.28</v>
      </c>
      <c r="I537" s="31">
        <v>0</v>
      </c>
      <c r="J537" s="13">
        <v>0</v>
      </c>
      <c r="K537" s="13">
        <v>0</v>
      </c>
      <c r="L537" s="13">
        <v>2231.54</v>
      </c>
      <c r="M537" s="13">
        <v>0</v>
      </c>
      <c r="N537" s="13">
        <v>0</v>
      </c>
      <c r="O537" s="31">
        <v>0</v>
      </c>
      <c r="P537" s="13">
        <v>11332702.76</v>
      </c>
      <c r="Q537" s="16">
        <v>11829732</v>
      </c>
      <c r="R537" s="13">
        <v>0</v>
      </c>
      <c r="S537" s="16">
        <v>140234</v>
      </c>
      <c r="T537" s="20">
        <v>0</v>
      </c>
      <c r="U537" s="41">
        <f t="shared" si="99"/>
        <v>23560267.119999997</v>
      </c>
      <c r="V537" s="13">
        <f t="shared" si="100"/>
        <v>189668.92</v>
      </c>
      <c r="W537" s="13">
        <f t="shared" si="101"/>
        <v>27411.199999999997</v>
      </c>
      <c r="X537" s="10">
        <v>0.77800000000000002</v>
      </c>
      <c r="Y537" s="1">
        <v>2</v>
      </c>
      <c r="Z537" s="10">
        <v>1.2500000000000001E-2</v>
      </c>
      <c r="AA537" s="36">
        <f t="shared" si="102"/>
        <v>8.0503722234538076E-3</v>
      </c>
      <c r="AB537" s="13">
        <f t="shared" si="103"/>
        <v>0</v>
      </c>
      <c r="AC537" s="13">
        <f t="shared" si="104"/>
        <v>13705.599999999999</v>
      </c>
      <c r="AD537" s="13">
        <f t="shared" si="105"/>
        <v>67929.440000000002</v>
      </c>
      <c r="AE537" s="13">
        <f t="shared" si="106"/>
        <v>30568.28</v>
      </c>
      <c r="AF537" s="13">
        <f t="shared" si="107"/>
        <v>0</v>
      </c>
      <c r="AG537" s="93">
        <f t="shared" si="96"/>
        <v>56101.66</v>
      </c>
      <c r="AH537" s="94">
        <f t="shared" si="97"/>
        <v>56101.66</v>
      </c>
      <c r="AI537" s="95">
        <f t="shared" si="98"/>
        <v>112203.32</v>
      </c>
    </row>
    <row r="538" spans="1:35" x14ac:dyDescent="0.25">
      <c r="A538">
        <v>45617</v>
      </c>
      <c r="B538" t="s">
        <v>586</v>
      </c>
      <c r="C538" t="s">
        <v>73</v>
      </c>
      <c r="D538" s="30">
        <v>849610.84</v>
      </c>
      <c r="E538" s="13">
        <v>0</v>
      </c>
      <c r="F538" s="13">
        <v>50062.400000000001</v>
      </c>
      <c r="G538" s="13">
        <v>0</v>
      </c>
      <c r="H538" s="13">
        <v>62571.45</v>
      </c>
      <c r="I538" s="31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31">
        <v>0</v>
      </c>
      <c r="P538" s="13">
        <v>7365646.3700000001</v>
      </c>
      <c r="Q538" s="16">
        <v>13820049</v>
      </c>
      <c r="R538" s="13">
        <v>0</v>
      </c>
      <c r="S538" s="16">
        <v>128859</v>
      </c>
      <c r="T538" s="20">
        <v>0</v>
      </c>
      <c r="U538" s="41">
        <f t="shared" si="99"/>
        <v>22164165.210000001</v>
      </c>
      <c r="V538" s="13">
        <f t="shared" si="100"/>
        <v>849610.84</v>
      </c>
      <c r="W538" s="13">
        <f t="shared" si="101"/>
        <v>50062.400000000001</v>
      </c>
      <c r="X538" s="10">
        <v>1.0669999999999999</v>
      </c>
      <c r="Y538" s="1">
        <v>4</v>
      </c>
      <c r="Z538" s="10">
        <v>1.7500000000000002E-2</v>
      </c>
      <c r="AA538" s="36">
        <f t="shared" si="102"/>
        <v>3.8332634319864826E-2</v>
      </c>
      <c r="AB538" s="13">
        <f t="shared" si="103"/>
        <v>461737.94882499991</v>
      </c>
      <c r="AC538" s="13">
        <f t="shared" si="104"/>
        <v>25031.200000000001</v>
      </c>
      <c r="AD538" s="13">
        <f t="shared" si="105"/>
        <v>0</v>
      </c>
      <c r="AE538" s="13">
        <f t="shared" si="106"/>
        <v>62571.45</v>
      </c>
      <c r="AF538" s="13">
        <f t="shared" si="107"/>
        <v>0</v>
      </c>
      <c r="AG538" s="93">
        <f t="shared" si="96"/>
        <v>274670.29941249994</v>
      </c>
      <c r="AH538" s="94">
        <f t="shared" si="97"/>
        <v>274670.29941249994</v>
      </c>
      <c r="AI538" s="95">
        <f t="shared" si="98"/>
        <v>549340.59882499988</v>
      </c>
    </row>
    <row r="539" spans="1:35" x14ac:dyDescent="0.25">
      <c r="A539">
        <v>44909</v>
      </c>
      <c r="B539" t="s">
        <v>587</v>
      </c>
      <c r="C539" t="s">
        <v>22</v>
      </c>
      <c r="D539" s="30">
        <v>0</v>
      </c>
      <c r="E539" s="13">
        <v>783236.63</v>
      </c>
      <c r="F539" s="13">
        <v>-0.01</v>
      </c>
      <c r="G539" s="13">
        <v>73354.17</v>
      </c>
      <c r="H539" s="13">
        <v>653964.59</v>
      </c>
      <c r="I539" s="31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31">
        <v>0</v>
      </c>
      <c r="P539" s="13">
        <v>220353539.91</v>
      </c>
      <c r="Q539" s="16">
        <v>109595425</v>
      </c>
      <c r="R539" s="13">
        <v>0</v>
      </c>
      <c r="S539" s="16">
        <v>1080019</v>
      </c>
      <c r="T539" s="20">
        <v>0</v>
      </c>
      <c r="U539" s="41">
        <f t="shared" si="99"/>
        <v>331812220.53999996</v>
      </c>
      <c r="V539" s="13">
        <f t="shared" si="100"/>
        <v>0</v>
      </c>
      <c r="W539" s="13">
        <f t="shared" si="101"/>
        <v>73354.16</v>
      </c>
      <c r="X539" s="10">
        <v>0.32600000000000001</v>
      </c>
      <c r="Y539" s="1">
        <v>1</v>
      </c>
      <c r="Z539" s="10">
        <v>0.01</v>
      </c>
      <c r="AA539" s="36">
        <f t="shared" si="102"/>
        <v>0</v>
      </c>
      <c r="AB539" s="13">
        <f t="shared" si="103"/>
        <v>0</v>
      </c>
      <c r="AC539" s="13">
        <f t="shared" si="104"/>
        <v>36677.08</v>
      </c>
      <c r="AD539" s="13">
        <f t="shared" si="105"/>
        <v>783236.63</v>
      </c>
      <c r="AE539" s="13">
        <f t="shared" si="106"/>
        <v>653964.59</v>
      </c>
      <c r="AF539" s="13">
        <f t="shared" si="107"/>
        <v>0</v>
      </c>
      <c r="AG539" s="93">
        <f t="shared" si="96"/>
        <v>736939.14999999991</v>
      </c>
      <c r="AH539" s="94">
        <f t="shared" si="97"/>
        <v>736939.14999999991</v>
      </c>
      <c r="AI539" s="95">
        <f t="shared" si="98"/>
        <v>1473878.2999999998</v>
      </c>
    </row>
    <row r="540" spans="1:35" x14ac:dyDescent="0.25">
      <c r="A540">
        <v>44917</v>
      </c>
      <c r="B540" t="s">
        <v>588</v>
      </c>
      <c r="C540" t="s">
        <v>111</v>
      </c>
      <c r="D540" s="30">
        <v>516189.26</v>
      </c>
      <c r="E540" s="13">
        <v>0</v>
      </c>
      <c r="F540" s="13">
        <v>0</v>
      </c>
      <c r="G540" s="13">
        <v>0</v>
      </c>
      <c r="H540" s="13">
        <v>0</v>
      </c>
      <c r="I540" s="31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31">
        <v>0</v>
      </c>
      <c r="P540" s="13">
        <v>3939469.99</v>
      </c>
      <c r="Q540" s="16">
        <v>1567634</v>
      </c>
      <c r="R540" s="13">
        <v>0</v>
      </c>
      <c r="S540" s="16">
        <v>43017</v>
      </c>
      <c r="T540" s="20">
        <v>0</v>
      </c>
      <c r="U540" s="41">
        <f t="shared" si="99"/>
        <v>6066310.25</v>
      </c>
      <c r="V540" s="13">
        <f t="shared" si="100"/>
        <v>516189.26</v>
      </c>
      <c r="W540" s="13">
        <f t="shared" si="101"/>
        <v>0</v>
      </c>
      <c r="X540" s="10">
        <v>0.52800000000000002</v>
      </c>
      <c r="Y540" s="1">
        <v>1</v>
      </c>
      <c r="Z540" s="10">
        <v>0.01</v>
      </c>
      <c r="AA540" s="36">
        <f t="shared" si="102"/>
        <v>8.509114086276745E-2</v>
      </c>
      <c r="AB540" s="13">
        <f t="shared" si="103"/>
        <v>455526.15750000003</v>
      </c>
      <c r="AC540" s="13">
        <f t="shared" si="104"/>
        <v>0</v>
      </c>
      <c r="AD540" s="13">
        <f t="shared" si="105"/>
        <v>0</v>
      </c>
      <c r="AE540" s="13">
        <f t="shared" si="106"/>
        <v>0</v>
      </c>
      <c r="AF540" s="13">
        <f t="shared" si="107"/>
        <v>0</v>
      </c>
      <c r="AG540" s="93">
        <f t="shared" si="96"/>
        <v>227763.07875000002</v>
      </c>
      <c r="AH540" s="94">
        <f t="shared" si="97"/>
        <v>227763.07875000002</v>
      </c>
      <c r="AI540" s="95">
        <f t="shared" si="98"/>
        <v>455526.15750000003</v>
      </c>
    </row>
    <row r="541" spans="1:35" x14ac:dyDescent="0.25">
      <c r="A541">
        <v>91397</v>
      </c>
      <c r="B541" t="s">
        <v>589</v>
      </c>
      <c r="C541" t="s">
        <v>167</v>
      </c>
      <c r="D541" s="30">
        <v>225156.98</v>
      </c>
      <c r="E541" s="13">
        <v>171209.79</v>
      </c>
      <c r="F541" s="13">
        <v>20827.939999999999</v>
      </c>
      <c r="G541" s="13">
        <v>0</v>
      </c>
      <c r="H541" s="13">
        <v>0</v>
      </c>
      <c r="I541" s="31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31">
        <v>0</v>
      </c>
      <c r="P541" s="13">
        <v>3790997.17</v>
      </c>
      <c r="Q541" s="16">
        <v>4514536</v>
      </c>
      <c r="R541" s="13">
        <v>37112.15</v>
      </c>
      <c r="S541" s="16">
        <v>50789</v>
      </c>
      <c r="T541" s="20">
        <v>0</v>
      </c>
      <c r="U541" s="41">
        <f t="shared" si="99"/>
        <v>8789801.0899999999</v>
      </c>
      <c r="V541" s="13">
        <f t="shared" si="100"/>
        <v>225156.98</v>
      </c>
      <c r="W541" s="13">
        <f t="shared" si="101"/>
        <v>20827.939999999999</v>
      </c>
      <c r="X541" s="10">
        <v>0.97499999999999998</v>
      </c>
      <c r="Y541" s="1">
        <v>3</v>
      </c>
      <c r="Z541" s="10">
        <v>1.4999999999999999E-2</v>
      </c>
      <c r="AA541" s="36">
        <f t="shared" si="102"/>
        <v>2.5615708216214027E-2</v>
      </c>
      <c r="AB541" s="13">
        <f t="shared" si="103"/>
        <v>93309.96365000002</v>
      </c>
      <c r="AC541" s="13">
        <f t="shared" si="104"/>
        <v>10413.969999999999</v>
      </c>
      <c r="AD541" s="13">
        <f t="shared" si="105"/>
        <v>171209.79</v>
      </c>
      <c r="AE541" s="13">
        <f t="shared" si="106"/>
        <v>0</v>
      </c>
      <c r="AF541" s="13">
        <f t="shared" si="107"/>
        <v>0</v>
      </c>
      <c r="AG541" s="93">
        <f t="shared" si="96"/>
        <v>137466.86182500003</v>
      </c>
      <c r="AH541" s="94">
        <f t="shared" si="97"/>
        <v>137466.86182500003</v>
      </c>
      <c r="AI541" s="95">
        <f t="shared" si="98"/>
        <v>274933.72365000006</v>
      </c>
    </row>
    <row r="542" spans="1:35" x14ac:dyDescent="0.25">
      <c r="A542">
        <v>48876</v>
      </c>
      <c r="B542" t="s">
        <v>590</v>
      </c>
      <c r="C542" t="s">
        <v>211</v>
      </c>
      <c r="D542" s="30">
        <v>0</v>
      </c>
      <c r="E542" s="13">
        <v>0</v>
      </c>
      <c r="F542" s="13">
        <v>8866.7999999999993</v>
      </c>
      <c r="G542" s="13">
        <v>0</v>
      </c>
      <c r="H542" s="13">
        <v>30048.81</v>
      </c>
      <c r="I542" s="31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31">
        <v>0</v>
      </c>
      <c r="P542" s="13">
        <v>17163902.329999998</v>
      </c>
      <c r="Q542" s="16">
        <v>8244537</v>
      </c>
      <c r="R542" s="13">
        <v>0</v>
      </c>
      <c r="S542" s="16">
        <v>161910</v>
      </c>
      <c r="T542" s="20">
        <v>0</v>
      </c>
      <c r="U542" s="41">
        <f t="shared" si="99"/>
        <v>25570349.329999998</v>
      </c>
      <c r="V542" s="13">
        <f t="shared" si="100"/>
        <v>0</v>
      </c>
      <c r="W542" s="13">
        <f t="shared" si="101"/>
        <v>8866.7999999999993</v>
      </c>
      <c r="X542" s="10">
        <v>0.78</v>
      </c>
      <c r="Y542" s="1">
        <v>2</v>
      </c>
      <c r="Z542" s="10">
        <v>1.2500000000000001E-2</v>
      </c>
      <c r="AA542" s="36">
        <f t="shared" si="102"/>
        <v>0</v>
      </c>
      <c r="AB542" s="13">
        <f t="shared" si="103"/>
        <v>0</v>
      </c>
      <c r="AC542" s="13">
        <f t="shared" si="104"/>
        <v>4433.3999999999996</v>
      </c>
      <c r="AD542" s="13">
        <f t="shared" si="105"/>
        <v>0</v>
      </c>
      <c r="AE542" s="13">
        <f t="shared" si="106"/>
        <v>30048.81</v>
      </c>
      <c r="AF542" s="13">
        <f t="shared" si="107"/>
        <v>0</v>
      </c>
      <c r="AG542" s="93">
        <f t="shared" si="96"/>
        <v>17241.105</v>
      </c>
      <c r="AH542" s="94">
        <f t="shared" si="97"/>
        <v>17241.105</v>
      </c>
      <c r="AI542" s="95">
        <f t="shared" si="98"/>
        <v>34482.21</v>
      </c>
    </row>
    <row r="543" spans="1:35" x14ac:dyDescent="0.25">
      <c r="A543">
        <v>46680</v>
      </c>
      <c r="B543" t="s">
        <v>591</v>
      </c>
      <c r="C543" t="s">
        <v>20</v>
      </c>
      <c r="D543" s="30">
        <v>0</v>
      </c>
      <c r="E543" s="13">
        <v>0</v>
      </c>
      <c r="F543" s="13">
        <v>-0.01</v>
      </c>
      <c r="G543" s="13">
        <v>528.39</v>
      </c>
      <c r="H543" s="13">
        <v>0</v>
      </c>
      <c r="I543" s="31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31">
        <v>0</v>
      </c>
      <c r="P543" s="13">
        <v>3211982.96</v>
      </c>
      <c r="Q543" s="16">
        <v>2478253</v>
      </c>
      <c r="R543" s="13">
        <v>1208999.49</v>
      </c>
      <c r="S543" s="16">
        <v>39557</v>
      </c>
      <c r="T543" s="20">
        <v>0</v>
      </c>
      <c r="U543" s="41">
        <f t="shared" si="99"/>
        <v>6938792.4500000002</v>
      </c>
      <c r="V543" s="13">
        <f t="shared" si="100"/>
        <v>0</v>
      </c>
      <c r="W543" s="13">
        <f t="shared" si="101"/>
        <v>528.38</v>
      </c>
      <c r="X543" s="10">
        <v>1.123</v>
      </c>
      <c r="Y543" s="1">
        <v>4</v>
      </c>
      <c r="Z543" s="10">
        <v>1.7500000000000002E-2</v>
      </c>
      <c r="AA543" s="36">
        <f t="shared" si="102"/>
        <v>0</v>
      </c>
      <c r="AB543" s="13">
        <f t="shared" si="103"/>
        <v>0</v>
      </c>
      <c r="AC543" s="13">
        <f t="shared" si="104"/>
        <v>264.19</v>
      </c>
      <c r="AD543" s="13">
        <f t="shared" si="105"/>
        <v>0</v>
      </c>
      <c r="AE543" s="13">
        <f t="shared" si="106"/>
        <v>0</v>
      </c>
      <c r="AF543" s="13">
        <f t="shared" si="107"/>
        <v>0</v>
      </c>
      <c r="AG543" s="93">
        <f t="shared" si="96"/>
        <v>132.095</v>
      </c>
      <c r="AH543" s="94">
        <f t="shared" si="97"/>
        <v>132.095</v>
      </c>
      <c r="AI543" s="95">
        <f t="shared" si="98"/>
        <v>264.19</v>
      </c>
    </row>
    <row r="544" spans="1:35" x14ac:dyDescent="0.25">
      <c r="A544">
        <v>46201</v>
      </c>
      <c r="B544" t="s">
        <v>592</v>
      </c>
      <c r="C544" t="s">
        <v>278</v>
      </c>
      <c r="D544" s="30">
        <v>0</v>
      </c>
      <c r="E544" s="13">
        <v>0</v>
      </c>
      <c r="F544" s="13">
        <v>-0.01</v>
      </c>
      <c r="G544" s="13">
        <v>257.67</v>
      </c>
      <c r="H544" s="13">
        <v>0</v>
      </c>
      <c r="I544" s="31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31">
        <v>0</v>
      </c>
      <c r="P544" s="13">
        <v>5038282.9000000004</v>
      </c>
      <c r="Q544" s="16">
        <v>2480591</v>
      </c>
      <c r="R544" s="13">
        <v>1819784.23</v>
      </c>
      <c r="S544" s="16">
        <v>46378</v>
      </c>
      <c r="T544" s="20">
        <v>0</v>
      </c>
      <c r="U544" s="41">
        <f t="shared" si="99"/>
        <v>9385036.1300000008</v>
      </c>
      <c r="V544" s="13">
        <f t="shared" si="100"/>
        <v>0</v>
      </c>
      <c r="W544" s="13">
        <f t="shared" si="101"/>
        <v>257.66000000000003</v>
      </c>
      <c r="X544" s="10">
        <v>0.92</v>
      </c>
      <c r="Y544" s="1">
        <v>3</v>
      </c>
      <c r="Z544" s="10">
        <v>1.4999999999999999E-2</v>
      </c>
      <c r="AA544" s="36">
        <f t="shared" si="102"/>
        <v>0</v>
      </c>
      <c r="AB544" s="13">
        <f t="shared" si="103"/>
        <v>0</v>
      </c>
      <c r="AC544" s="13">
        <f t="shared" si="104"/>
        <v>128.83000000000001</v>
      </c>
      <c r="AD544" s="13">
        <f t="shared" si="105"/>
        <v>0</v>
      </c>
      <c r="AE544" s="13">
        <f t="shared" si="106"/>
        <v>0</v>
      </c>
      <c r="AF544" s="13">
        <f t="shared" si="107"/>
        <v>0</v>
      </c>
      <c r="AG544" s="93">
        <f t="shared" si="96"/>
        <v>64.415000000000006</v>
      </c>
      <c r="AH544" s="94">
        <f t="shared" si="97"/>
        <v>64.415000000000006</v>
      </c>
      <c r="AI544" s="95">
        <f t="shared" si="98"/>
        <v>128.83000000000001</v>
      </c>
    </row>
    <row r="545" spans="1:35" x14ac:dyDescent="0.25">
      <c r="A545">
        <v>45922</v>
      </c>
      <c r="B545" t="s">
        <v>593</v>
      </c>
      <c r="C545" t="s">
        <v>8</v>
      </c>
      <c r="D545" s="30">
        <v>0</v>
      </c>
      <c r="E545" s="13">
        <v>0</v>
      </c>
      <c r="F545" s="13">
        <v>-0.01</v>
      </c>
      <c r="G545" s="13">
        <v>665.29</v>
      </c>
      <c r="H545" s="13">
        <v>0</v>
      </c>
      <c r="I545" s="31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31">
        <v>0</v>
      </c>
      <c r="P545" s="13">
        <v>7874570.1699999999</v>
      </c>
      <c r="Q545" s="16">
        <v>879808</v>
      </c>
      <c r="R545" s="13">
        <v>0</v>
      </c>
      <c r="S545" s="16">
        <v>44417</v>
      </c>
      <c r="T545" s="20">
        <v>0</v>
      </c>
      <c r="U545" s="41">
        <f t="shared" si="99"/>
        <v>8798795.1699999999</v>
      </c>
      <c r="V545" s="13">
        <f t="shared" si="100"/>
        <v>0</v>
      </c>
      <c r="W545" s="13">
        <f t="shared" si="101"/>
        <v>665.28</v>
      </c>
      <c r="X545" s="10">
        <v>0.24</v>
      </c>
      <c r="Y545" s="1">
        <v>1</v>
      </c>
      <c r="Z545" s="10">
        <v>0.01</v>
      </c>
      <c r="AA545" s="36">
        <f t="shared" si="102"/>
        <v>0</v>
      </c>
      <c r="AB545" s="13">
        <f t="shared" si="103"/>
        <v>0</v>
      </c>
      <c r="AC545" s="13">
        <f t="shared" si="104"/>
        <v>332.64</v>
      </c>
      <c r="AD545" s="13">
        <f t="shared" si="105"/>
        <v>0</v>
      </c>
      <c r="AE545" s="13">
        <f t="shared" si="106"/>
        <v>0</v>
      </c>
      <c r="AF545" s="13">
        <f t="shared" si="107"/>
        <v>0</v>
      </c>
      <c r="AG545" s="93">
        <f t="shared" si="96"/>
        <v>166.32</v>
      </c>
      <c r="AH545" s="94">
        <f t="shared" si="97"/>
        <v>166.32</v>
      </c>
      <c r="AI545" s="95">
        <f t="shared" si="98"/>
        <v>332.64</v>
      </c>
    </row>
    <row r="546" spans="1:35" x14ac:dyDescent="0.25">
      <c r="A546">
        <v>50591</v>
      </c>
      <c r="B546" t="s">
        <v>594</v>
      </c>
      <c r="C546" t="s">
        <v>145</v>
      </c>
      <c r="D546" s="30">
        <v>226890.38</v>
      </c>
      <c r="E546" s="13">
        <v>0</v>
      </c>
      <c r="F546" s="13">
        <v>30117.52</v>
      </c>
      <c r="G546" s="13">
        <v>0</v>
      </c>
      <c r="H546" s="13">
        <v>0</v>
      </c>
      <c r="I546" s="31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31">
        <v>0</v>
      </c>
      <c r="P546" s="13">
        <v>7008844.0199999996</v>
      </c>
      <c r="Q546" s="16">
        <v>7421298</v>
      </c>
      <c r="R546" s="13">
        <v>1680251.34</v>
      </c>
      <c r="S546" s="16">
        <v>88555</v>
      </c>
      <c r="T546" s="20">
        <v>0</v>
      </c>
      <c r="U546" s="41">
        <f t="shared" si="99"/>
        <v>16425838.739999998</v>
      </c>
      <c r="V546" s="13">
        <f t="shared" si="100"/>
        <v>226890.38</v>
      </c>
      <c r="W546" s="13">
        <f t="shared" si="101"/>
        <v>30117.52</v>
      </c>
      <c r="X546" s="10">
        <v>1.095</v>
      </c>
      <c r="Y546" s="1">
        <v>4</v>
      </c>
      <c r="Z546" s="10">
        <v>1.7500000000000002E-2</v>
      </c>
      <c r="AA546" s="36">
        <f t="shared" si="102"/>
        <v>1.3813016406126E-2</v>
      </c>
      <c r="AB546" s="13">
        <f t="shared" si="103"/>
        <v>0</v>
      </c>
      <c r="AC546" s="13">
        <f t="shared" si="104"/>
        <v>15058.76</v>
      </c>
      <c r="AD546" s="13">
        <f t="shared" si="105"/>
        <v>0</v>
      </c>
      <c r="AE546" s="13">
        <f t="shared" si="106"/>
        <v>0</v>
      </c>
      <c r="AF546" s="13">
        <f t="shared" si="107"/>
        <v>0</v>
      </c>
      <c r="AG546" s="93">
        <f t="shared" si="96"/>
        <v>7529.38</v>
      </c>
      <c r="AH546" s="94">
        <f t="shared" si="97"/>
        <v>7529.38</v>
      </c>
      <c r="AI546" s="95">
        <f t="shared" si="98"/>
        <v>15058.76</v>
      </c>
    </row>
    <row r="547" spans="1:35" x14ac:dyDescent="0.25">
      <c r="A547">
        <v>48694</v>
      </c>
      <c r="B547" t="s">
        <v>595</v>
      </c>
      <c r="C547" t="s">
        <v>102</v>
      </c>
      <c r="D547" s="30">
        <v>0</v>
      </c>
      <c r="E547" s="13">
        <v>0</v>
      </c>
      <c r="F547" s="13">
        <v>23341.64</v>
      </c>
      <c r="G547" s="13">
        <v>0</v>
      </c>
      <c r="H547" s="13">
        <v>119039.79</v>
      </c>
      <c r="I547" s="31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31">
        <v>0</v>
      </c>
      <c r="P547" s="13">
        <v>24564297.18</v>
      </c>
      <c r="Q547" s="16">
        <v>8825620</v>
      </c>
      <c r="R547" s="13">
        <v>0</v>
      </c>
      <c r="S547" s="16">
        <v>126425</v>
      </c>
      <c r="T547" s="20">
        <v>0</v>
      </c>
      <c r="U547" s="41">
        <f t="shared" si="99"/>
        <v>33516342.18</v>
      </c>
      <c r="V547" s="13">
        <f t="shared" si="100"/>
        <v>0</v>
      </c>
      <c r="W547" s="13">
        <f t="shared" si="101"/>
        <v>23341.64</v>
      </c>
      <c r="X547" s="10">
        <v>0.29199999999999998</v>
      </c>
      <c r="Y547" s="1">
        <v>1</v>
      </c>
      <c r="Z547" s="10">
        <v>0.01</v>
      </c>
      <c r="AA547" s="36">
        <f t="shared" si="102"/>
        <v>0</v>
      </c>
      <c r="AB547" s="13">
        <f t="shared" si="103"/>
        <v>0</v>
      </c>
      <c r="AC547" s="13">
        <f t="shared" si="104"/>
        <v>11670.82</v>
      </c>
      <c r="AD547" s="13">
        <f t="shared" si="105"/>
        <v>0</v>
      </c>
      <c r="AE547" s="13">
        <f t="shared" si="106"/>
        <v>119039.79</v>
      </c>
      <c r="AF547" s="13">
        <f t="shared" si="107"/>
        <v>0</v>
      </c>
      <c r="AG547" s="93">
        <f t="shared" si="96"/>
        <v>65355.304999999993</v>
      </c>
      <c r="AH547" s="94">
        <f t="shared" si="97"/>
        <v>65355.304999999993</v>
      </c>
      <c r="AI547" s="95">
        <f t="shared" si="98"/>
        <v>130710.60999999999</v>
      </c>
    </row>
    <row r="548" spans="1:35" x14ac:dyDescent="0.25">
      <c r="A548">
        <v>44925</v>
      </c>
      <c r="B548" t="s">
        <v>596</v>
      </c>
      <c r="C548" t="s">
        <v>73</v>
      </c>
      <c r="D548" s="30">
        <v>2674256.2999999998</v>
      </c>
      <c r="E548" s="13">
        <v>0</v>
      </c>
      <c r="F548" s="13">
        <v>66483.64</v>
      </c>
      <c r="G548" s="13">
        <v>0</v>
      </c>
      <c r="H548" s="13">
        <v>0</v>
      </c>
      <c r="I548" s="31">
        <v>0</v>
      </c>
      <c r="J548" s="13">
        <v>0</v>
      </c>
      <c r="K548" s="13">
        <v>0</v>
      </c>
      <c r="L548" s="13">
        <v>4461.92</v>
      </c>
      <c r="M548" s="13">
        <v>0</v>
      </c>
      <c r="N548" s="13">
        <v>0</v>
      </c>
      <c r="O548" s="31">
        <v>0</v>
      </c>
      <c r="P548" s="13">
        <v>12514591.93</v>
      </c>
      <c r="Q548" s="16">
        <v>16812157</v>
      </c>
      <c r="R548" s="13">
        <v>10204309.74</v>
      </c>
      <c r="S548" s="16">
        <v>230566</v>
      </c>
      <c r="T548" s="20">
        <v>0</v>
      </c>
      <c r="U548" s="41">
        <f t="shared" si="99"/>
        <v>42435880.969999999</v>
      </c>
      <c r="V548" s="13">
        <f t="shared" si="100"/>
        <v>2674256.2999999998</v>
      </c>
      <c r="W548" s="13">
        <f t="shared" si="101"/>
        <v>70945.56</v>
      </c>
      <c r="X548" s="10">
        <v>0.97699999999999998</v>
      </c>
      <c r="Y548" s="1">
        <v>3</v>
      </c>
      <c r="Z548" s="10">
        <v>1.4999999999999999E-2</v>
      </c>
      <c r="AA548" s="36">
        <f t="shared" si="102"/>
        <v>6.3018752972055947E-2</v>
      </c>
      <c r="AB548" s="13">
        <f t="shared" si="103"/>
        <v>2037718.0854499999</v>
      </c>
      <c r="AC548" s="13">
        <f t="shared" si="104"/>
        <v>35472.78</v>
      </c>
      <c r="AD548" s="13">
        <f t="shared" si="105"/>
        <v>0</v>
      </c>
      <c r="AE548" s="13">
        <f t="shared" si="106"/>
        <v>0</v>
      </c>
      <c r="AF548" s="13">
        <f t="shared" si="107"/>
        <v>0</v>
      </c>
      <c r="AG548" s="93">
        <f t="shared" si="96"/>
        <v>1036595.432725</v>
      </c>
      <c r="AH548" s="94">
        <f t="shared" si="97"/>
        <v>1036595.432725</v>
      </c>
      <c r="AI548" s="95">
        <f t="shared" si="98"/>
        <v>2073190.8654499999</v>
      </c>
    </row>
    <row r="549" spans="1:35" x14ac:dyDescent="0.25">
      <c r="A549">
        <v>50302</v>
      </c>
      <c r="B549" t="s">
        <v>597</v>
      </c>
      <c r="C549" t="s">
        <v>154</v>
      </c>
      <c r="D549" s="30">
        <v>0</v>
      </c>
      <c r="E549" s="13">
        <v>7647.65</v>
      </c>
      <c r="F549" s="13">
        <v>0</v>
      </c>
      <c r="G549" s="13">
        <v>0</v>
      </c>
      <c r="H549" s="13">
        <v>3203.75</v>
      </c>
      <c r="I549" s="31">
        <v>0</v>
      </c>
      <c r="J549" s="13">
        <v>0</v>
      </c>
      <c r="K549" s="13">
        <v>29238.32</v>
      </c>
      <c r="L549" s="13">
        <v>0</v>
      </c>
      <c r="M549" s="13">
        <v>0</v>
      </c>
      <c r="N549" s="13">
        <v>12057.04</v>
      </c>
      <c r="O549" s="31">
        <v>0</v>
      </c>
      <c r="P549" s="13">
        <v>6026826.46</v>
      </c>
      <c r="Q549" s="16">
        <v>7755620</v>
      </c>
      <c r="R549" s="13">
        <v>0</v>
      </c>
      <c r="S549" s="16">
        <v>74204</v>
      </c>
      <c r="T549" s="20">
        <v>0</v>
      </c>
      <c r="U549" s="41">
        <f t="shared" si="99"/>
        <v>13893536.43</v>
      </c>
      <c r="V549" s="13">
        <f t="shared" si="100"/>
        <v>0</v>
      </c>
      <c r="W549" s="13">
        <f t="shared" si="101"/>
        <v>0</v>
      </c>
      <c r="X549" s="10">
        <v>0.95299999999999996</v>
      </c>
      <c r="Y549" s="1">
        <v>3</v>
      </c>
      <c r="Z549" s="10">
        <v>1.4999999999999999E-2</v>
      </c>
      <c r="AA549" s="36">
        <f t="shared" si="102"/>
        <v>0</v>
      </c>
      <c r="AB549" s="13">
        <f t="shared" si="103"/>
        <v>0</v>
      </c>
      <c r="AC549" s="13">
        <f t="shared" si="104"/>
        <v>0</v>
      </c>
      <c r="AD549" s="13">
        <f t="shared" si="105"/>
        <v>36885.97</v>
      </c>
      <c r="AE549" s="13">
        <f t="shared" si="106"/>
        <v>15260.79</v>
      </c>
      <c r="AF549" s="13">
        <f t="shared" si="107"/>
        <v>0</v>
      </c>
      <c r="AG549" s="93">
        <f t="shared" ref="AG549:AG612" si="108">(AB549+AC549+AD549+AE549+AF549)/2</f>
        <v>26073.38</v>
      </c>
      <c r="AH549" s="94">
        <f t="shared" ref="AH549:AH612" si="109">(AB549+AC549+AD549+AE549+AF549)/2</f>
        <v>26073.38</v>
      </c>
      <c r="AI549" s="95">
        <f t="shared" ref="AI549:AI612" si="110">AG549+AH549</f>
        <v>52146.76</v>
      </c>
    </row>
    <row r="550" spans="1:35" x14ac:dyDescent="0.25">
      <c r="A550">
        <v>49957</v>
      </c>
      <c r="B550" t="s">
        <v>598</v>
      </c>
      <c r="C550" t="s">
        <v>12</v>
      </c>
      <c r="D550" s="30">
        <v>0</v>
      </c>
      <c r="E550" s="13">
        <v>0</v>
      </c>
      <c r="F550" s="13">
        <v>0</v>
      </c>
      <c r="G550" s="13">
        <v>0</v>
      </c>
      <c r="H550" s="13">
        <v>0</v>
      </c>
      <c r="I550" s="31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31">
        <v>0</v>
      </c>
      <c r="P550" s="13">
        <v>5479338.75</v>
      </c>
      <c r="Q550" s="16">
        <v>5613547</v>
      </c>
      <c r="R550" s="13">
        <v>0</v>
      </c>
      <c r="S550" s="16">
        <v>74412</v>
      </c>
      <c r="T550" s="20">
        <v>0</v>
      </c>
      <c r="U550" s="41">
        <f t="shared" si="99"/>
        <v>11167297.75</v>
      </c>
      <c r="V550" s="13">
        <f t="shared" si="100"/>
        <v>0</v>
      </c>
      <c r="W550" s="13">
        <f t="shared" si="101"/>
        <v>0</v>
      </c>
      <c r="X550" s="10">
        <v>0.91</v>
      </c>
      <c r="Y550" s="1">
        <v>3</v>
      </c>
      <c r="Z550" s="10">
        <v>1.4999999999999999E-2</v>
      </c>
      <c r="AA550" s="36">
        <f t="shared" si="102"/>
        <v>0</v>
      </c>
      <c r="AB550" s="13">
        <f t="shared" si="103"/>
        <v>0</v>
      </c>
      <c r="AC550" s="13">
        <f t="shared" si="104"/>
        <v>0</v>
      </c>
      <c r="AD550" s="13">
        <f t="shared" si="105"/>
        <v>0</v>
      </c>
      <c r="AE550" s="13">
        <f t="shared" si="106"/>
        <v>0</v>
      </c>
      <c r="AF550" s="13">
        <f t="shared" si="107"/>
        <v>0</v>
      </c>
      <c r="AG550" s="93">
        <f t="shared" si="108"/>
        <v>0</v>
      </c>
      <c r="AH550" s="94">
        <f t="shared" si="109"/>
        <v>0</v>
      </c>
      <c r="AI550" s="95">
        <f t="shared" si="110"/>
        <v>0</v>
      </c>
    </row>
    <row r="551" spans="1:35" x14ac:dyDescent="0.25">
      <c r="A551">
        <v>49296</v>
      </c>
      <c r="B551" t="s">
        <v>599</v>
      </c>
      <c r="C551" t="s">
        <v>167</v>
      </c>
      <c r="D551" s="30">
        <v>0</v>
      </c>
      <c r="E551" s="13">
        <v>0</v>
      </c>
      <c r="F551" s="13">
        <v>-0.01</v>
      </c>
      <c r="G551" s="13">
        <v>1538.05</v>
      </c>
      <c r="H551" s="13">
        <v>0</v>
      </c>
      <c r="I551" s="31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31">
        <v>0</v>
      </c>
      <c r="P551" s="13">
        <v>4168784.47</v>
      </c>
      <c r="Q551" s="16">
        <v>2966843</v>
      </c>
      <c r="R551" s="13">
        <v>1403014.4</v>
      </c>
      <c r="S551" s="16">
        <v>45846</v>
      </c>
      <c r="T551" s="20">
        <v>0</v>
      </c>
      <c r="U551" s="41">
        <f t="shared" si="99"/>
        <v>8584487.870000001</v>
      </c>
      <c r="V551" s="13">
        <f t="shared" si="100"/>
        <v>0</v>
      </c>
      <c r="W551" s="13">
        <f t="shared" si="101"/>
        <v>1538.04</v>
      </c>
      <c r="X551" s="10">
        <v>1.0149999999999999</v>
      </c>
      <c r="Y551" s="1">
        <v>3</v>
      </c>
      <c r="Z551" s="10">
        <v>1.4999999999999999E-2</v>
      </c>
      <c r="AA551" s="36">
        <f t="shared" si="102"/>
        <v>0</v>
      </c>
      <c r="AB551" s="13">
        <f t="shared" si="103"/>
        <v>0</v>
      </c>
      <c r="AC551" s="13">
        <f t="shared" si="104"/>
        <v>769.02</v>
      </c>
      <c r="AD551" s="13">
        <f t="shared" si="105"/>
        <v>0</v>
      </c>
      <c r="AE551" s="13">
        <f t="shared" si="106"/>
        <v>0</v>
      </c>
      <c r="AF551" s="13">
        <f t="shared" si="107"/>
        <v>0</v>
      </c>
      <c r="AG551" s="93">
        <f t="shared" si="108"/>
        <v>384.51</v>
      </c>
      <c r="AH551" s="94">
        <f t="shared" si="109"/>
        <v>384.51</v>
      </c>
      <c r="AI551" s="95">
        <f t="shared" si="110"/>
        <v>769.02</v>
      </c>
    </row>
    <row r="552" spans="1:35" x14ac:dyDescent="0.25">
      <c r="A552">
        <v>50070</v>
      </c>
      <c r="B552" t="s">
        <v>600</v>
      </c>
      <c r="C552" t="s">
        <v>6</v>
      </c>
      <c r="D552" s="30">
        <v>4632944.0999999996</v>
      </c>
      <c r="E552" s="13">
        <v>1613594.36</v>
      </c>
      <c r="F552" s="13">
        <v>239912.76</v>
      </c>
      <c r="G552" s="13">
        <v>0</v>
      </c>
      <c r="H552" s="13">
        <v>424948.49</v>
      </c>
      <c r="I552" s="31">
        <v>0</v>
      </c>
      <c r="J552" s="13">
        <v>0</v>
      </c>
      <c r="K552" s="13">
        <v>0</v>
      </c>
      <c r="L552" s="13">
        <v>6512.3</v>
      </c>
      <c r="M552" s="13">
        <v>0</v>
      </c>
      <c r="N552" s="13">
        <v>0</v>
      </c>
      <c r="O552" s="31">
        <v>0</v>
      </c>
      <c r="P552" s="13">
        <v>4497480.57</v>
      </c>
      <c r="Q552" s="16">
        <v>30271908</v>
      </c>
      <c r="R552" s="13">
        <v>0</v>
      </c>
      <c r="S552" s="16">
        <v>210295</v>
      </c>
      <c r="T552" s="20">
        <v>0</v>
      </c>
      <c r="U552" s="41">
        <f t="shared" si="99"/>
        <v>41226222.030000001</v>
      </c>
      <c r="V552" s="13">
        <f t="shared" si="100"/>
        <v>4632944.0999999996</v>
      </c>
      <c r="W552" s="13">
        <f t="shared" si="101"/>
        <v>246425.06</v>
      </c>
      <c r="X552" s="10">
        <v>1.4159999999999999</v>
      </c>
      <c r="Y552" s="1">
        <v>5</v>
      </c>
      <c r="Z552" s="10">
        <v>0.02</v>
      </c>
      <c r="AA552" s="36">
        <f t="shared" si="102"/>
        <v>0.11237857537924872</v>
      </c>
      <c r="AB552" s="13">
        <f t="shared" si="103"/>
        <v>3808419.6593999993</v>
      </c>
      <c r="AC552" s="13">
        <f t="shared" si="104"/>
        <v>123212.53</v>
      </c>
      <c r="AD552" s="13">
        <f t="shared" si="105"/>
        <v>1613594.36</v>
      </c>
      <c r="AE552" s="13">
        <f t="shared" si="106"/>
        <v>424948.49</v>
      </c>
      <c r="AF552" s="13">
        <f t="shared" si="107"/>
        <v>0</v>
      </c>
      <c r="AG552" s="93">
        <f t="shared" si="108"/>
        <v>2985087.5196999996</v>
      </c>
      <c r="AH552" s="94">
        <f t="shared" si="109"/>
        <v>2985087.5196999996</v>
      </c>
      <c r="AI552" s="95">
        <f t="shared" si="110"/>
        <v>5970175.0393999992</v>
      </c>
    </row>
    <row r="553" spans="1:35" x14ac:dyDescent="0.25">
      <c r="A553">
        <v>46011</v>
      </c>
      <c r="B553" t="s">
        <v>601</v>
      </c>
      <c r="C553" t="s">
        <v>46</v>
      </c>
      <c r="D553" s="30">
        <v>0</v>
      </c>
      <c r="E553" s="13">
        <v>0</v>
      </c>
      <c r="F553" s="13">
        <v>-0.01</v>
      </c>
      <c r="G553" s="13">
        <v>1279.81</v>
      </c>
      <c r="H553" s="13">
        <v>0</v>
      </c>
      <c r="I553" s="31">
        <v>0</v>
      </c>
      <c r="J553" s="13">
        <v>0</v>
      </c>
      <c r="K553" s="13">
        <v>0</v>
      </c>
      <c r="L553" s="13">
        <v>0</v>
      </c>
      <c r="M553" s="13">
        <v>662.36</v>
      </c>
      <c r="N553" s="13">
        <v>5431.46</v>
      </c>
      <c r="O553" s="31">
        <v>0</v>
      </c>
      <c r="P553" s="13">
        <v>7777999.6699999999</v>
      </c>
      <c r="Q553" s="16">
        <v>3611536</v>
      </c>
      <c r="R553" s="13">
        <v>0</v>
      </c>
      <c r="S553" s="16">
        <v>76566</v>
      </c>
      <c r="T553" s="20">
        <v>0</v>
      </c>
      <c r="U553" s="41">
        <f t="shared" si="99"/>
        <v>11466101.67</v>
      </c>
      <c r="V553" s="13">
        <f t="shared" si="100"/>
        <v>0</v>
      </c>
      <c r="W553" s="13">
        <f t="shared" si="101"/>
        <v>1942.1599999999999</v>
      </c>
      <c r="X553" s="10">
        <v>0.88600000000000001</v>
      </c>
      <c r="Y553" s="1">
        <v>2</v>
      </c>
      <c r="Z553" s="10">
        <v>1.2500000000000001E-2</v>
      </c>
      <c r="AA553" s="36">
        <f t="shared" si="102"/>
        <v>0</v>
      </c>
      <c r="AB553" s="13">
        <f t="shared" si="103"/>
        <v>0</v>
      </c>
      <c r="AC553" s="13">
        <f t="shared" si="104"/>
        <v>971.07999999999993</v>
      </c>
      <c r="AD553" s="13">
        <f t="shared" si="105"/>
        <v>0</v>
      </c>
      <c r="AE553" s="13">
        <f t="shared" si="106"/>
        <v>5431.46</v>
      </c>
      <c r="AF553" s="13">
        <f t="shared" si="107"/>
        <v>0</v>
      </c>
      <c r="AG553" s="93">
        <f t="shared" si="108"/>
        <v>3201.27</v>
      </c>
      <c r="AH553" s="94">
        <f t="shared" si="109"/>
        <v>3201.27</v>
      </c>
      <c r="AI553" s="95">
        <f t="shared" si="110"/>
        <v>6402.54</v>
      </c>
    </row>
    <row r="554" spans="1:35" x14ac:dyDescent="0.25">
      <c r="A554">
        <v>49536</v>
      </c>
      <c r="B554" t="s">
        <v>602</v>
      </c>
      <c r="C554" t="s">
        <v>4</v>
      </c>
      <c r="D554" s="30">
        <v>0</v>
      </c>
      <c r="E554" s="13">
        <v>0</v>
      </c>
      <c r="F554" s="13">
        <v>-0.01</v>
      </c>
      <c r="G554" s="13">
        <v>1016.37</v>
      </c>
      <c r="H554" s="13">
        <v>0</v>
      </c>
      <c r="I554" s="31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31">
        <v>0</v>
      </c>
      <c r="P554" s="13">
        <v>10233741.17</v>
      </c>
      <c r="Q554" s="16">
        <v>3883992</v>
      </c>
      <c r="R554" s="13">
        <v>1262683.05</v>
      </c>
      <c r="S554" s="16">
        <v>110336</v>
      </c>
      <c r="T554" s="20">
        <v>0</v>
      </c>
      <c r="U554" s="41">
        <f t="shared" si="99"/>
        <v>15490752.220000001</v>
      </c>
      <c r="V554" s="13">
        <f t="shared" si="100"/>
        <v>0</v>
      </c>
      <c r="W554" s="13">
        <f t="shared" si="101"/>
        <v>1016.36</v>
      </c>
      <c r="X554" s="10">
        <v>0.71</v>
      </c>
      <c r="Y554" s="1">
        <v>2</v>
      </c>
      <c r="Z554" s="10">
        <v>1.2500000000000001E-2</v>
      </c>
      <c r="AA554" s="36">
        <f t="shared" si="102"/>
        <v>0</v>
      </c>
      <c r="AB554" s="13">
        <f t="shared" si="103"/>
        <v>0</v>
      </c>
      <c r="AC554" s="13">
        <f t="shared" si="104"/>
        <v>508.18</v>
      </c>
      <c r="AD554" s="13">
        <f t="shared" si="105"/>
        <v>0</v>
      </c>
      <c r="AE554" s="13">
        <f t="shared" si="106"/>
        <v>0</v>
      </c>
      <c r="AF554" s="13">
        <f t="shared" si="107"/>
        <v>0</v>
      </c>
      <c r="AG554" s="93">
        <f t="shared" si="108"/>
        <v>254.09</v>
      </c>
      <c r="AH554" s="94">
        <f t="shared" si="109"/>
        <v>254.09</v>
      </c>
      <c r="AI554" s="95">
        <f t="shared" si="110"/>
        <v>508.18</v>
      </c>
    </row>
    <row r="555" spans="1:35" x14ac:dyDescent="0.25">
      <c r="A555">
        <v>46458</v>
      </c>
      <c r="B555" t="s">
        <v>603</v>
      </c>
      <c r="C555" t="s">
        <v>54</v>
      </c>
      <c r="D555" s="30">
        <v>0</v>
      </c>
      <c r="E555" s="13">
        <v>0</v>
      </c>
      <c r="F555" s="13">
        <v>4845.68</v>
      </c>
      <c r="G555" s="13">
        <v>0</v>
      </c>
      <c r="H555" s="13">
        <v>0</v>
      </c>
      <c r="I555" s="31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31">
        <v>0</v>
      </c>
      <c r="P555" s="13">
        <v>6780652.8700000001</v>
      </c>
      <c r="Q555" s="16">
        <v>2908274</v>
      </c>
      <c r="R555" s="13">
        <v>760471.27</v>
      </c>
      <c r="S555" s="16">
        <v>62838</v>
      </c>
      <c r="T555" s="20">
        <v>0</v>
      </c>
      <c r="U555" s="41">
        <f t="shared" si="99"/>
        <v>10512236.140000001</v>
      </c>
      <c r="V555" s="13">
        <f t="shared" si="100"/>
        <v>0</v>
      </c>
      <c r="W555" s="13">
        <f t="shared" si="101"/>
        <v>4845.68</v>
      </c>
      <c r="X555" s="10">
        <v>0.84899999999999998</v>
      </c>
      <c r="Y555" s="1">
        <v>2</v>
      </c>
      <c r="Z555" s="10">
        <v>1.2500000000000001E-2</v>
      </c>
      <c r="AA555" s="36">
        <f t="shared" si="102"/>
        <v>0</v>
      </c>
      <c r="AB555" s="13">
        <f t="shared" si="103"/>
        <v>0</v>
      </c>
      <c r="AC555" s="13">
        <f t="shared" si="104"/>
        <v>2422.84</v>
      </c>
      <c r="AD555" s="13">
        <f t="shared" si="105"/>
        <v>0</v>
      </c>
      <c r="AE555" s="13">
        <f t="shared" si="106"/>
        <v>0</v>
      </c>
      <c r="AF555" s="13">
        <f t="shared" si="107"/>
        <v>0</v>
      </c>
      <c r="AG555" s="93">
        <f t="shared" si="108"/>
        <v>1211.42</v>
      </c>
      <c r="AH555" s="94">
        <f t="shared" si="109"/>
        <v>1211.42</v>
      </c>
      <c r="AI555" s="95">
        <f t="shared" si="110"/>
        <v>2422.84</v>
      </c>
    </row>
    <row r="556" spans="1:35" x14ac:dyDescent="0.25">
      <c r="A556">
        <v>44933</v>
      </c>
      <c r="B556" t="s">
        <v>604</v>
      </c>
      <c r="C556" t="s">
        <v>76</v>
      </c>
      <c r="D556" s="30">
        <v>0</v>
      </c>
      <c r="E556" s="13">
        <v>0</v>
      </c>
      <c r="F556" s="13">
        <v>0</v>
      </c>
      <c r="G556" s="13">
        <v>0</v>
      </c>
      <c r="H556" s="13">
        <v>0</v>
      </c>
      <c r="I556" s="31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31">
        <v>0</v>
      </c>
      <c r="P556" s="13">
        <v>3407946.07</v>
      </c>
      <c r="Q556" s="16">
        <v>79827453</v>
      </c>
      <c r="R556" s="13">
        <v>0</v>
      </c>
      <c r="S556" s="16">
        <v>293831</v>
      </c>
      <c r="T556" s="20">
        <v>0</v>
      </c>
      <c r="U556" s="41">
        <f t="shared" si="99"/>
        <v>83529230.069999993</v>
      </c>
      <c r="V556" s="13">
        <f t="shared" si="100"/>
        <v>0</v>
      </c>
      <c r="W556" s="13">
        <f t="shared" si="101"/>
        <v>0</v>
      </c>
      <c r="X556" s="10">
        <v>2.2549999999999999</v>
      </c>
      <c r="Y556" s="1">
        <v>5</v>
      </c>
      <c r="Z556" s="10">
        <v>0.02</v>
      </c>
      <c r="AA556" s="36">
        <f t="shared" si="102"/>
        <v>0</v>
      </c>
      <c r="AB556" s="13">
        <f t="shared" si="103"/>
        <v>0</v>
      </c>
      <c r="AC556" s="13">
        <f t="shared" si="104"/>
        <v>0</v>
      </c>
      <c r="AD556" s="13">
        <f t="shared" si="105"/>
        <v>0</v>
      </c>
      <c r="AE556" s="13">
        <f t="shared" si="106"/>
        <v>0</v>
      </c>
      <c r="AF556" s="13">
        <f t="shared" si="107"/>
        <v>0</v>
      </c>
      <c r="AG556" s="93">
        <f t="shared" si="108"/>
        <v>0</v>
      </c>
      <c r="AH556" s="94">
        <f t="shared" si="109"/>
        <v>0</v>
      </c>
      <c r="AI556" s="95">
        <f t="shared" si="110"/>
        <v>0</v>
      </c>
    </row>
    <row r="557" spans="1:35" x14ac:dyDescent="0.25">
      <c r="A557">
        <v>45625</v>
      </c>
      <c r="B557" t="s">
        <v>605</v>
      </c>
      <c r="C557" t="s">
        <v>127</v>
      </c>
      <c r="D557" s="30">
        <v>0</v>
      </c>
      <c r="E557" s="13">
        <v>0</v>
      </c>
      <c r="F557" s="13">
        <v>0</v>
      </c>
      <c r="G557" s="13">
        <v>0</v>
      </c>
      <c r="H557" s="13">
        <v>0</v>
      </c>
      <c r="I557" s="31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31">
        <v>0</v>
      </c>
      <c r="P557" s="13">
        <v>6553140.6399999997</v>
      </c>
      <c r="Q557" s="16">
        <v>5794979</v>
      </c>
      <c r="R557" s="13">
        <v>2988185.47</v>
      </c>
      <c r="S557" s="16">
        <v>84355</v>
      </c>
      <c r="T557" s="20">
        <v>0</v>
      </c>
      <c r="U557" s="41">
        <f t="shared" si="99"/>
        <v>15420660.110000001</v>
      </c>
      <c r="V557" s="13">
        <f t="shared" si="100"/>
        <v>0</v>
      </c>
      <c r="W557" s="13">
        <f t="shared" si="101"/>
        <v>0</v>
      </c>
      <c r="X557" s="10">
        <v>1.153</v>
      </c>
      <c r="Y557" s="1">
        <v>4</v>
      </c>
      <c r="Z557" s="10">
        <v>1.7500000000000002E-2</v>
      </c>
      <c r="AA557" s="36">
        <f t="shared" si="102"/>
        <v>0</v>
      </c>
      <c r="AB557" s="13">
        <f t="shared" si="103"/>
        <v>0</v>
      </c>
      <c r="AC557" s="13">
        <f t="shared" si="104"/>
        <v>0</v>
      </c>
      <c r="AD557" s="13">
        <f t="shared" si="105"/>
        <v>0</v>
      </c>
      <c r="AE557" s="13">
        <f t="shared" si="106"/>
        <v>0</v>
      </c>
      <c r="AF557" s="13">
        <f t="shared" si="107"/>
        <v>0</v>
      </c>
      <c r="AG557" s="93">
        <f t="shared" si="108"/>
        <v>0</v>
      </c>
      <c r="AH557" s="94">
        <f t="shared" si="109"/>
        <v>0</v>
      </c>
      <c r="AI557" s="95">
        <f t="shared" si="110"/>
        <v>0</v>
      </c>
    </row>
    <row r="558" spans="1:35" x14ac:dyDescent="0.25">
      <c r="A558">
        <v>47522</v>
      </c>
      <c r="B558" t="s">
        <v>606</v>
      </c>
      <c r="C558" t="s">
        <v>2</v>
      </c>
      <c r="D558" s="30">
        <v>0</v>
      </c>
      <c r="E558" s="13">
        <v>0</v>
      </c>
      <c r="F558" s="13">
        <v>-0.01</v>
      </c>
      <c r="G558" s="13">
        <v>248.79</v>
      </c>
      <c r="H558" s="13">
        <v>0</v>
      </c>
      <c r="I558" s="31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31">
        <v>0</v>
      </c>
      <c r="P558" s="13">
        <v>4252977.5199999996</v>
      </c>
      <c r="Q558" s="16">
        <v>2592512</v>
      </c>
      <c r="R558" s="13">
        <v>348058.03</v>
      </c>
      <c r="S558" s="16">
        <v>27722</v>
      </c>
      <c r="T558" s="20">
        <v>0</v>
      </c>
      <c r="U558" s="41">
        <f t="shared" si="99"/>
        <v>7221269.5499999998</v>
      </c>
      <c r="V558" s="13">
        <f t="shared" si="100"/>
        <v>0</v>
      </c>
      <c r="W558" s="13">
        <f t="shared" si="101"/>
        <v>248.78</v>
      </c>
      <c r="X558" s="10">
        <v>1.127</v>
      </c>
      <c r="Y558" s="1">
        <v>4</v>
      </c>
      <c r="Z558" s="10">
        <v>1.7500000000000002E-2</v>
      </c>
      <c r="AA558" s="36">
        <f t="shared" si="102"/>
        <v>0</v>
      </c>
      <c r="AB558" s="13">
        <f t="shared" si="103"/>
        <v>0</v>
      </c>
      <c r="AC558" s="13">
        <f t="shared" si="104"/>
        <v>124.39</v>
      </c>
      <c r="AD558" s="13">
        <f t="shared" si="105"/>
        <v>0</v>
      </c>
      <c r="AE558" s="13">
        <f t="shared" si="106"/>
        <v>0</v>
      </c>
      <c r="AF558" s="13">
        <f t="shared" si="107"/>
        <v>0</v>
      </c>
      <c r="AG558" s="93">
        <f t="shared" si="108"/>
        <v>62.195</v>
      </c>
      <c r="AH558" s="94">
        <f t="shared" si="109"/>
        <v>62.195</v>
      </c>
      <c r="AI558" s="95">
        <f t="shared" si="110"/>
        <v>124.39</v>
      </c>
    </row>
    <row r="559" spans="1:35" x14ac:dyDescent="0.25">
      <c r="A559">
        <v>44941</v>
      </c>
      <c r="B559" t="s">
        <v>607</v>
      </c>
      <c r="C559" t="s">
        <v>278</v>
      </c>
      <c r="D559" s="30">
        <v>1273421.74</v>
      </c>
      <c r="E559" s="13">
        <v>0</v>
      </c>
      <c r="F559" s="13">
        <v>78646.58</v>
      </c>
      <c r="G559" s="13">
        <v>0</v>
      </c>
      <c r="H559" s="13">
        <v>0</v>
      </c>
      <c r="I559" s="31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31">
        <v>0</v>
      </c>
      <c r="P559" s="13">
        <v>10829291.23</v>
      </c>
      <c r="Q559" s="16">
        <v>9583506</v>
      </c>
      <c r="R559" s="13">
        <v>0</v>
      </c>
      <c r="S559" s="16">
        <v>105129</v>
      </c>
      <c r="T559" s="20">
        <v>0</v>
      </c>
      <c r="U559" s="41">
        <f t="shared" si="99"/>
        <v>21791347.969999999</v>
      </c>
      <c r="V559" s="13">
        <f t="shared" si="100"/>
        <v>1273421.74</v>
      </c>
      <c r="W559" s="13">
        <f t="shared" si="101"/>
        <v>78646.58</v>
      </c>
      <c r="X559" s="10">
        <v>0.79200000000000004</v>
      </c>
      <c r="Y559" s="1">
        <v>2</v>
      </c>
      <c r="Z559" s="10">
        <v>1.2500000000000001E-2</v>
      </c>
      <c r="AA559" s="36">
        <f t="shared" si="102"/>
        <v>5.8437033897724505E-2</v>
      </c>
      <c r="AB559" s="13">
        <f t="shared" si="103"/>
        <v>1001029.890375</v>
      </c>
      <c r="AC559" s="13">
        <f t="shared" si="104"/>
        <v>39323.29</v>
      </c>
      <c r="AD559" s="13">
        <f t="shared" si="105"/>
        <v>0</v>
      </c>
      <c r="AE559" s="13">
        <f t="shared" si="106"/>
        <v>0</v>
      </c>
      <c r="AF559" s="13">
        <f t="shared" si="107"/>
        <v>0</v>
      </c>
      <c r="AG559" s="93">
        <f t="shared" si="108"/>
        <v>520176.5901875</v>
      </c>
      <c r="AH559" s="94">
        <f t="shared" si="109"/>
        <v>520176.5901875</v>
      </c>
      <c r="AI559" s="95">
        <f t="shared" si="110"/>
        <v>1040353.180375</v>
      </c>
    </row>
    <row r="560" spans="1:35" x14ac:dyDescent="0.25">
      <c r="A560">
        <v>49643</v>
      </c>
      <c r="B560" t="s">
        <v>608</v>
      </c>
      <c r="C560" t="s">
        <v>85</v>
      </c>
      <c r="D560" s="30">
        <v>0</v>
      </c>
      <c r="E560" s="13">
        <v>0</v>
      </c>
      <c r="F560" s="13">
        <v>-0.01</v>
      </c>
      <c r="G560" s="13">
        <v>1298.75</v>
      </c>
      <c r="H560" s="13">
        <v>0</v>
      </c>
      <c r="I560" s="31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31">
        <v>0</v>
      </c>
      <c r="P560" s="13">
        <v>8176219.4800000004</v>
      </c>
      <c r="Q560" s="16">
        <v>1534846</v>
      </c>
      <c r="R560" s="13">
        <v>0</v>
      </c>
      <c r="S560" s="16">
        <v>54199</v>
      </c>
      <c r="T560" s="20">
        <v>0</v>
      </c>
      <c r="U560" s="41">
        <f t="shared" si="99"/>
        <v>9765264.4800000004</v>
      </c>
      <c r="V560" s="13">
        <f t="shared" si="100"/>
        <v>0</v>
      </c>
      <c r="W560" s="13">
        <f t="shared" si="101"/>
        <v>1298.74</v>
      </c>
      <c r="X560" s="10">
        <v>0.55900000000000005</v>
      </c>
      <c r="Y560" s="1">
        <v>1</v>
      </c>
      <c r="Z560" s="10">
        <v>0.01</v>
      </c>
      <c r="AA560" s="36">
        <f t="shared" si="102"/>
        <v>0</v>
      </c>
      <c r="AB560" s="13">
        <f t="shared" si="103"/>
        <v>0</v>
      </c>
      <c r="AC560" s="13">
        <f t="shared" si="104"/>
        <v>649.37</v>
      </c>
      <c r="AD560" s="13">
        <f t="shared" si="105"/>
        <v>0</v>
      </c>
      <c r="AE560" s="13">
        <f t="shared" si="106"/>
        <v>0</v>
      </c>
      <c r="AF560" s="13">
        <f t="shared" si="107"/>
        <v>0</v>
      </c>
      <c r="AG560" s="93">
        <f t="shared" si="108"/>
        <v>324.685</v>
      </c>
      <c r="AH560" s="94">
        <f t="shared" si="109"/>
        <v>324.685</v>
      </c>
      <c r="AI560" s="95">
        <f t="shared" si="110"/>
        <v>649.37</v>
      </c>
    </row>
    <row r="561" spans="1:35" x14ac:dyDescent="0.25">
      <c r="A561">
        <v>48744</v>
      </c>
      <c r="B561" t="s">
        <v>609</v>
      </c>
      <c r="C561" t="s">
        <v>102</v>
      </c>
      <c r="D561" s="30">
        <v>0</v>
      </c>
      <c r="E561" s="13">
        <v>0</v>
      </c>
      <c r="F561" s="13">
        <v>13121.8</v>
      </c>
      <c r="G561" s="13">
        <v>0</v>
      </c>
      <c r="H561" s="13">
        <v>0</v>
      </c>
      <c r="I561" s="31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31">
        <v>0</v>
      </c>
      <c r="P561" s="13">
        <v>8204000.2999999998</v>
      </c>
      <c r="Q561" s="16">
        <v>6266650</v>
      </c>
      <c r="R561" s="13">
        <v>3181307.41</v>
      </c>
      <c r="S561" s="16">
        <v>93953</v>
      </c>
      <c r="T561" s="20">
        <v>0</v>
      </c>
      <c r="U561" s="41">
        <f t="shared" si="99"/>
        <v>17745910.710000001</v>
      </c>
      <c r="V561" s="13">
        <f t="shared" si="100"/>
        <v>0</v>
      </c>
      <c r="W561" s="13">
        <f t="shared" si="101"/>
        <v>13121.8</v>
      </c>
      <c r="X561" s="10">
        <v>0.873</v>
      </c>
      <c r="Y561" s="1">
        <v>2</v>
      </c>
      <c r="Z561" s="10">
        <v>1.2500000000000001E-2</v>
      </c>
      <c r="AA561" s="36">
        <f t="shared" si="102"/>
        <v>0</v>
      </c>
      <c r="AB561" s="13">
        <f t="shared" si="103"/>
        <v>0</v>
      </c>
      <c r="AC561" s="13">
        <f t="shared" si="104"/>
        <v>6560.9</v>
      </c>
      <c r="AD561" s="13">
        <f t="shared" si="105"/>
        <v>0</v>
      </c>
      <c r="AE561" s="13">
        <f t="shared" si="106"/>
        <v>0</v>
      </c>
      <c r="AF561" s="13">
        <f t="shared" si="107"/>
        <v>0</v>
      </c>
      <c r="AG561" s="93">
        <f t="shared" si="108"/>
        <v>3280.45</v>
      </c>
      <c r="AH561" s="94">
        <f t="shared" si="109"/>
        <v>3280.45</v>
      </c>
      <c r="AI561" s="95">
        <f t="shared" si="110"/>
        <v>6560.9</v>
      </c>
    </row>
    <row r="562" spans="1:35" x14ac:dyDescent="0.25">
      <c r="A562">
        <v>47464</v>
      </c>
      <c r="B562" t="s">
        <v>610</v>
      </c>
      <c r="C562" t="s">
        <v>26</v>
      </c>
      <c r="D562" s="30">
        <v>1690444.2</v>
      </c>
      <c r="E562" s="13">
        <v>311601.26</v>
      </c>
      <c r="F562" s="13">
        <v>48536.68</v>
      </c>
      <c r="G562" s="13">
        <v>0</v>
      </c>
      <c r="H562" s="13">
        <v>235117.34</v>
      </c>
      <c r="I562" s="31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31">
        <v>0</v>
      </c>
      <c r="P562" s="13">
        <v>677656.82</v>
      </c>
      <c r="Q562" s="16">
        <v>6573034</v>
      </c>
      <c r="R562" s="13">
        <v>0</v>
      </c>
      <c r="S562" s="16">
        <v>51974</v>
      </c>
      <c r="T562" s="20">
        <v>0</v>
      </c>
      <c r="U562" s="41">
        <f t="shared" si="99"/>
        <v>9304710.2799999993</v>
      </c>
      <c r="V562" s="13">
        <f t="shared" si="100"/>
        <v>1690444.2</v>
      </c>
      <c r="W562" s="13">
        <f t="shared" si="101"/>
        <v>48536.68</v>
      </c>
      <c r="X562" s="10">
        <v>1.88</v>
      </c>
      <c r="Y562" s="1">
        <v>5</v>
      </c>
      <c r="Z562" s="10">
        <v>0.02</v>
      </c>
      <c r="AA562" s="36">
        <f t="shared" si="102"/>
        <v>0.18167617788525062</v>
      </c>
      <c r="AB562" s="13">
        <f t="shared" si="103"/>
        <v>1504349.9944</v>
      </c>
      <c r="AC562" s="13">
        <f t="shared" si="104"/>
        <v>24268.34</v>
      </c>
      <c r="AD562" s="13">
        <f t="shared" si="105"/>
        <v>311601.26</v>
      </c>
      <c r="AE562" s="13">
        <f t="shared" si="106"/>
        <v>235117.34</v>
      </c>
      <c r="AF562" s="13">
        <f t="shared" si="107"/>
        <v>0</v>
      </c>
      <c r="AG562" s="93">
        <f t="shared" si="108"/>
        <v>1037668.4672000001</v>
      </c>
      <c r="AH562" s="94">
        <f t="shared" si="109"/>
        <v>1037668.4672000001</v>
      </c>
      <c r="AI562" s="95">
        <f t="shared" si="110"/>
        <v>2075336.9344000001</v>
      </c>
    </row>
    <row r="563" spans="1:35" x14ac:dyDescent="0.25">
      <c r="A563">
        <v>44966</v>
      </c>
      <c r="B563" t="s">
        <v>611</v>
      </c>
      <c r="C563" t="s">
        <v>186</v>
      </c>
      <c r="D563" s="30">
        <v>228684.16</v>
      </c>
      <c r="E563" s="13">
        <v>0</v>
      </c>
      <c r="F563" s="13">
        <v>39167.919999999998</v>
      </c>
      <c r="G563" s="13">
        <v>0</v>
      </c>
      <c r="H563" s="13">
        <v>133530.09</v>
      </c>
      <c r="I563" s="31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31">
        <v>0</v>
      </c>
      <c r="P563" s="13">
        <v>10755437.98</v>
      </c>
      <c r="Q563" s="16">
        <v>6068953</v>
      </c>
      <c r="R563" s="13">
        <v>2613784.4</v>
      </c>
      <c r="S563" s="16">
        <v>102652</v>
      </c>
      <c r="T563" s="20">
        <v>0</v>
      </c>
      <c r="U563" s="41">
        <f t="shared" si="99"/>
        <v>19769511.539999999</v>
      </c>
      <c r="V563" s="13">
        <f t="shared" si="100"/>
        <v>228684.16</v>
      </c>
      <c r="W563" s="13">
        <f t="shared" si="101"/>
        <v>39167.919999999998</v>
      </c>
      <c r="X563" s="10">
        <v>0.69299999999999995</v>
      </c>
      <c r="Y563" s="1">
        <v>1</v>
      </c>
      <c r="Z563" s="10">
        <v>0.01</v>
      </c>
      <c r="AA563" s="36">
        <f t="shared" si="102"/>
        <v>1.1567516958489305E-2</v>
      </c>
      <c r="AB563" s="13">
        <f t="shared" si="103"/>
        <v>30989.044599999994</v>
      </c>
      <c r="AC563" s="13">
        <f t="shared" si="104"/>
        <v>19583.96</v>
      </c>
      <c r="AD563" s="13">
        <f t="shared" si="105"/>
        <v>0</v>
      </c>
      <c r="AE563" s="13">
        <f t="shared" si="106"/>
        <v>133530.09</v>
      </c>
      <c r="AF563" s="13">
        <f t="shared" si="107"/>
        <v>0</v>
      </c>
      <c r="AG563" s="93">
        <f t="shared" si="108"/>
        <v>92051.547299999991</v>
      </c>
      <c r="AH563" s="94">
        <f t="shared" si="109"/>
        <v>92051.547299999991</v>
      </c>
      <c r="AI563" s="95">
        <f t="shared" si="110"/>
        <v>184103.09459999998</v>
      </c>
    </row>
    <row r="564" spans="1:35" x14ac:dyDescent="0.25">
      <c r="A564">
        <v>44958</v>
      </c>
      <c r="B564" t="s">
        <v>612</v>
      </c>
      <c r="C564" t="s">
        <v>102</v>
      </c>
      <c r="D564" s="30">
        <v>2103698.16</v>
      </c>
      <c r="E564" s="13">
        <v>513382.31</v>
      </c>
      <c r="F564" s="13">
        <v>0</v>
      </c>
      <c r="G564" s="13">
        <v>0</v>
      </c>
      <c r="H564" s="13">
        <v>0.02</v>
      </c>
      <c r="I564" s="31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31">
        <v>0</v>
      </c>
      <c r="P564" s="13">
        <v>4281345.03</v>
      </c>
      <c r="Q564" s="16">
        <v>24406916</v>
      </c>
      <c r="R564" s="13">
        <v>0</v>
      </c>
      <c r="S564" s="16">
        <v>155595</v>
      </c>
      <c r="T564" s="20">
        <v>0</v>
      </c>
      <c r="U564" s="41">
        <f t="shared" si="99"/>
        <v>31460936.5</v>
      </c>
      <c r="V564" s="13">
        <f t="shared" si="100"/>
        <v>2103698.16</v>
      </c>
      <c r="W564" s="13">
        <f t="shared" si="101"/>
        <v>0</v>
      </c>
      <c r="X564" s="10">
        <v>1.32</v>
      </c>
      <c r="Y564" s="1">
        <v>4</v>
      </c>
      <c r="Z564" s="10">
        <v>1.7500000000000002E-2</v>
      </c>
      <c r="AA564" s="36">
        <f t="shared" si="102"/>
        <v>6.6866991070021073E-2</v>
      </c>
      <c r="AB564" s="13">
        <f t="shared" si="103"/>
        <v>1553131.7712500002</v>
      </c>
      <c r="AC564" s="13">
        <f t="shared" si="104"/>
        <v>0</v>
      </c>
      <c r="AD564" s="13">
        <f t="shared" si="105"/>
        <v>513382.31</v>
      </c>
      <c r="AE564" s="13">
        <f t="shared" si="106"/>
        <v>0.02</v>
      </c>
      <c r="AF564" s="13">
        <f t="shared" si="107"/>
        <v>0</v>
      </c>
      <c r="AG564" s="93">
        <f t="shared" si="108"/>
        <v>1033257.0506250001</v>
      </c>
      <c r="AH564" s="94">
        <f t="shared" si="109"/>
        <v>1033257.0506250001</v>
      </c>
      <c r="AI564" s="95">
        <f t="shared" si="110"/>
        <v>2066514.1012500003</v>
      </c>
    </row>
    <row r="565" spans="1:35" x14ac:dyDescent="0.25">
      <c r="A565">
        <v>47472</v>
      </c>
      <c r="B565" t="s">
        <v>613</v>
      </c>
      <c r="C565" t="s">
        <v>26</v>
      </c>
      <c r="D565" s="30">
        <v>0</v>
      </c>
      <c r="E565" s="13">
        <v>0</v>
      </c>
      <c r="F565" s="13">
        <v>1107.4000000000001</v>
      </c>
      <c r="G565" s="13">
        <v>0</v>
      </c>
      <c r="H565" s="13">
        <v>0</v>
      </c>
      <c r="I565" s="31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31">
        <v>0</v>
      </c>
      <c r="P565" s="13">
        <v>1394028.58</v>
      </c>
      <c r="Q565" s="16">
        <v>1328588</v>
      </c>
      <c r="R565" s="13">
        <v>407795.77</v>
      </c>
      <c r="S565" s="16">
        <v>12942</v>
      </c>
      <c r="T565" s="20">
        <v>0</v>
      </c>
      <c r="U565" s="41">
        <f t="shared" si="99"/>
        <v>3143354.35</v>
      </c>
      <c r="V565" s="13">
        <f t="shared" si="100"/>
        <v>0</v>
      </c>
      <c r="W565" s="13">
        <f t="shared" si="101"/>
        <v>1107.4000000000001</v>
      </c>
      <c r="X565" s="10">
        <v>1.333</v>
      </c>
      <c r="Y565" s="1">
        <v>5</v>
      </c>
      <c r="Z565" s="10">
        <v>0.02</v>
      </c>
      <c r="AA565" s="36">
        <f t="shared" si="102"/>
        <v>0</v>
      </c>
      <c r="AB565" s="13">
        <f t="shared" si="103"/>
        <v>0</v>
      </c>
      <c r="AC565" s="13">
        <f t="shared" si="104"/>
        <v>553.70000000000005</v>
      </c>
      <c r="AD565" s="13">
        <f t="shared" si="105"/>
        <v>0</v>
      </c>
      <c r="AE565" s="13">
        <f t="shared" si="106"/>
        <v>0</v>
      </c>
      <c r="AF565" s="13">
        <f t="shared" si="107"/>
        <v>0</v>
      </c>
      <c r="AG565" s="93">
        <f t="shared" si="108"/>
        <v>276.85000000000002</v>
      </c>
      <c r="AH565" s="94">
        <f t="shared" si="109"/>
        <v>276.85000000000002</v>
      </c>
      <c r="AI565" s="95">
        <f t="shared" si="110"/>
        <v>553.70000000000005</v>
      </c>
    </row>
    <row r="566" spans="1:35" x14ac:dyDescent="0.25">
      <c r="A566">
        <v>46821</v>
      </c>
      <c r="B566" t="s">
        <v>614</v>
      </c>
      <c r="C566" t="s">
        <v>223</v>
      </c>
      <c r="D566" s="30">
        <v>587931.46</v>
      </c>
      <c r="E566" s="13">
        <v>0</v>
      </c>
      <c r="F566" s="13">
        <v>1311.24</v>
      </c>
      <c r="G566" s="13">
        <v>0</v>
      </c>
      <c r="H566" s="13">
        <v>0</v>
      </c>
      <c r="I566" s="31">
        <v>0</v>
      </c>
      <c r="J566" s="13">
        <v>0</v>
      </c>
      <c r="K566" s="13">
        <v>0</v>
      </c>
      <c r="L566" s="13">
        <v>651.29999999999995</v>
      </c>
      <c r="M566" s="13">
        <v>0</v>
      </c>
      <c r="N566" s="13">
        <v>0</v>
      </c>
      <c r="O566" s="31">
        <v>0</v>
      </c>
      <c r="P566" s="13">
        <v>4565256.08</v>
      </c>
      <c r="Q566" s="16">
        <v>16014982</v>
      </c>
      <c r="R566" s="13">
        <v>0</v>
      </c>
      <c r="S566" s="16">
        <v>100758</v>
      </c>
      <c r="T566" s="20">
        <v>0</v>
      </c>
      <c r="U566" s="41">
        <f t="shared" si="99"/>
        <v>21268927.539999999</v>
      </c>
      <c r="V566" s="13">
        <f t="shared" si="100"/>
        <v>587931.46</v>
      </c>
      <c r="W566" s="13">
        <f t="shared" si="101"/>
        <v>1962.54</v>
      </c>
      <c r="X566" s="10">
        <v>1.494</v>
      </c>
      <c r="Y566" s="1">
        <v>5</v>
      </c>
      <c r="Z566" s="10">
        <v>0.02</v>
      </c>
      <c r="AA566" s="36">
        <f t="shared" si="102"/>
        <v>2.7642741219287635E-2</v>
      </c>
      <c r="AB566" s="13">
        <f t="shared" si="103"/>
        <v>162552.90919999999</v>
      </c>
      <c r="AC566" s="13">
        <f t="shared" si="104"/>
        <v>981.27</v>
      </c>
      <c r="AD566" s="13">
        <f t="shared" si="105"/>
        <v>0</v>
      </c>
      <c r="AE566" s="13">
        <f t="shared" si="106"/>
        <v>0</v>
      </c>
      <c r="AF566" s="13">
        <f t="shared" si="107"/>
        <v>0</v>
      </c>
      <c r="AG566" s="93">
        <f t="shared" si="108"/>
        <v>81767.089599999992</v>
      </c>
      <c r="AH566" s="94">
        <f t="shared" si="109"/>
        <v>81767.089599999992</v>
      </c>
      <c r="AI566" s="95">
        <f t="shared" si="110"/>
        <v>163534.17919999998</v>
      </c>
    </row>
    <row r="567" spans="1:35" x14ac:dyDescent="0.25">
      <c r="A567">
        <v>45633</v>
      </c>
      <c r="B567" t="s">
        <v>615</v>
      </c>
      <c r="C567" t="s">
        <v>20</v>
      </c>
      <c r="D567" s="30">
        <v>0</v>
      </c>
      <c r="E567" s="13">
        <v>0</v>
      </c>
      <c r="F567" s="13">
        <v>0</v>
      </c>
      <c r="G567" s="13">
        <v>0</v>
      </c>
      <c r="H567" s="13">
        <v>0</v>
      </c>
      <c r="I567" s="31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31">
        <v>0</v>
      </c>
      <c r="P567" s="13">
        <v>7161059.9299999997</v>
      </c>
      <c r="Q567" s="16">
        <v>3461693</v>
      </c>
      <c r="R567" s="13">
        <v>1849920.74</v>
      </c>
      <c r="S567" s="16">
        <v>69695</v>
      </c>
      <c r="T567" s="20">
        <v>0</v>
      </c>
      <c r="U567" s="41">
        <f t="shared" si="99"/>
        <v>12542368.67</v>
      </c>
      <c r="V567" s="13">
        <f t="shared" si="100"/>
        <v>0</v>
      </c>
      <c r="W567" s="13">
        <f t="shared" si="101"/>
        <v>0</v>
      </c>
      <c r="X567" s="10">
        <v>0.83299999999999996</v>
      </c>
      <c r="Y567" s="1">
        <v>2</v>
      </c>
      <c r="Z567" s="10">
        <v>1.2500000000000001E-2</v>
      </c>
      <c r="AA567" s="36">
        <f t="shared" si="102"/>
        <v>0</v>
      </c>
      <c r="AB567" s="13">
        <f t="shared" si="103"/>
        <v>0</v>
      </c>
      <c r="AC567" s="13">
        <f t="shared" si="104"/>
        <v>0</v>
      </c>
      <c r="AD567" s="13">
        <f t="shared" si="105"/>
        <v>0</v>
      </c>
      <c r="AE567" s="13">
        <f t="shared" si="106"/>
        <v>0</v>
      </c>
      <c r="AF567" s="13">
        <f t="shared" si="107"/>
        <v>0</v>
      </c>
      <c r="AG567" s="93">
        <f t="shared" si="108"/>
        <v>0</v>
      </c>
      <c r="AH567" s="94">
        <f t="shared" si="109"/>
        <v>0</v>
      </c>
      <c r="AI567" s="95">
        <f t="shared" si="110"/>
        <v>0</v>
      </c>
    </row>
    <row r="568" spans="1:35" x14ac:dyDescent="0.25">
      <c r="A568">
        <v>50393</v>
      </c>
      <c r="B568" t="s">
        <v>616</v>
      </c>
      <c r="C568" t="s">
        <v>617</v>
      </c>
      <c r="D568" s="30">
        <v>0</v>
      </c>
      <c r="E568" s="13">
        <v>0</v>
      </c>
      <c r="F568" s="13">
        <v>-0.01</v>
      </c>
      <c r="G568" s="13">
        <v>3787.17</v>
      </c>
      <c r="H568" s="13">
        <v>2998.62</v>
      </c>
      <c r="I568" s="31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31">
        <v>0</v>
      </c>
      <c r="P568" s="13">
        <v>17627945.539999999</v>
      </c>
      <c r="Q568" s="16">
        <v>5021621</v>
      </c>
      <c r="R568" s="13">
        <v>295.07</v>
      </c>
      <c r="S568" s="16">
        <v>110338</v>
      </c>
      <c r="T568" s="20">
        <v>0</v>
      </c>
      <c r="U568" s="41">
        <f t="shared" si="99"/>
        <v>22760199.609999999</v>
      </c>
      <c r="V568" s="13">
        <f t="shared" si="100"/>
        <v>0</v>
      </c>
      <c r="W568" s="13">
        <f t="shared" si="101"/>
        <v>3787.16</v>
      </c>
      <c r="X568" s="10">
        <v>0.72699999999999998</v>
      </c>
      <c r="Y568" s="1">
        <v>2</v>
      </c>
      <c r="Z568" s="10">
        <v>1.2500000000000001E-2</v>
      </c>
      <c r="AA568" s="36">
        <f t="shared" si="102"/>
        <v>0</v>
      </c>
      <c r="AB568" s="13">
        <f t="shared" si="103"/>
        <v>0</v>
      </c>
      <c r="AC568" s="13">
        <f t="shared" si="104"/>
        <v>1893.58</v>
      </c>
      <c r="AD568" s="13">
        <f t="shared" si="105"/>
        <v>0</v>
      </c>
      <c r="AE568" s="13">
        <f t="shared" si="106"/>
        <v>2998.62</v>
      </c>
      <c r="AF568" s="13">
        <f t="shared" si="107"/>
        <v>0</v>
      </c>
      <c r="AG568" s="93">
        <f t="shared" si="108"/>
        <v>2446.1</v>
      </c>
      <c r="AH568" s="94">
        <f t="shared" si="109"/>
        <v>2446.1</v>
      </c>
      <c r="AI568" s="95">
        <f t="shared" si="110"/>
        <v>4892.2</v>
      </c>
    </row>
    <row r="569" spans="1:35" x14ac:dyDescent="0.25">
      <c r="A569">
        <v>44974</v>
      </c>
      <c r="B569" t="s">
        <v>618</v>
      </c>
      <c r="C569" t="s">
        <v>80</v>
      </c>
      <c r="D569" s="30">
        <v>653311.43999999994</v>
      </c>
      <c r="E569" s="13">
        <v>0</v>
      </c>
      <c r="F569" s="13">
        <v>0</v>
      </c>
      <c r="G569" s="13">
        <v>0</v>
      </c>
      <c r="H569" s="13">
        <v>0</v>
      </c>
      <c r="I569" s="31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31">
        <v>0</v>
      </c>
      <c r="P569" s="13">
        <v>17242999.370000001</v>
      </c>
      <c r="Q569" s="16">
        <v>21582056</v>
      </c>
      <c r="R569" s="13">
        <v>0</v>
      </c>
      <c r="S569" s="16">
        <v>238649</v>
      </c>
      <c r="T569" s="20">
        <v>0</v>
      </c>
      <c r="U569" s="41">
        <f t="shared" si="99"/>
        <v>39717015.810000002</v>
      </c>
      <c r="V569" s="13">
        <f t="shared" si="100"/>
        <v>653311.43999999994</v>
      </c>
      <c r="W569" s="13">
        <f t="shared" si="101"/>
        <v>0</v>
      </c>
      <c r="X569" s="10">
        <v>0.92100000000000004</v>
      </c>
      <c r="Y569" s="1">
        <v>3</v>
      </c>
      <c r="Z569" s="10">
        <v>1.4999999999999999E-2</v>
      </c>
      <c r="AA569" s="36">
        <f t="shared" si="102"/>
        <v>1.6449157286270947E-2</v>
      </c>
      <c r="AB569" s="13">
        <f t="shared" si="103"/>
        <v>57556.202849999885</v>
      </c>
      <c r="AC569" s="13">
        <f t="shared" si="104"/>
        <v>0</v>
      </c>
      <c r="AD569" s="13">
        <f t="shared" si="105"/>
        <v>0</v>
      </c>
      <c r="AE569" s="13">
        <f t="shared" si="106"/>
        <v>0</v>
      </c>
      <c r="AF569" s="13">
        <f t="shared" si="107"/>
        <v>0</v>
      </c>
      <c r="AG569" s="93">
        <f t="shared" si="108"/>
        <v>28778.101424999943</v>
      </c>
      <c r="AH569" s="94">
        <f t="shared" si="109"/>
        <v>28778.101424999943</v>
      </c>
      <c r="AI569" s="95">
        <f t="shared" si="110"/>
        <v>57556.202849999885</v>
      </c>
    </row>
    <row r="570" spans="1:35" x14ac:dyDescent="0.25">
      <c r="A570">
        <v>46904</v>
      </c>
      <c r="B570" t="s">
        <v>619</v>
      </c>
      <c r="C570" t="s">
        <v>14</v>
      </c>
      <c r="D570" s="30">
        <v>0</v>
      </c>
      <c r="E570" s="13">
        <v>0</v>
      </c>
      <c r="F570" s="13">
        <v>0</v>
      </c>
      <c r="G570" s="13">
        <v>0</v>
      </c>
      <c r="H570" s="13">
        <v>0</v>
      </c>
      <c r="I570" s="31">
        <v>0</v>
      </c>
      <c r="J570" s="13">
        <v>0</v>
      </c>
      <c r="K570" s="13">
        <v>4278.4799999999996</v>
      </c>
      <c r="L570" s="13">
        <v>0</v>
      </c>
      <c r="M570" s="13">
        <v>0</v>
      </c>
      <c r="N570" s="13">
        <v>2317.06</v>
      </c>
      <c r="O570" s="31">
        <v>0</v>
      </c>
      <c r="P570" s="13">
        <v>1337855.23</v>
      </c>
      <c r="Q570" s="16">
        <v>3374985</v>
      </c>
      <c r="R570" s="13">
        <v>1408414.18</v>
      </c>
      <c r="S570" s="16">
        <v>30106</v>
      </c>
      <c r="T570" s="20">
        <v>0</v>
      </c>
      <c r="U570" s="41">
        <f t="shared" si="99"/>
        <v>6155638.8899999997</v>
      </c>
      <c r="V570" s="13">
        <f t="shared" si="100"/>
        <v>0</v>
      </c>
      <c r="W570" s="13">
        <f t="shared" si="101"/>
        <v>0</v>
      </c>
      <c r="X570" s="10">
        <v>1.7410000000000001</v>
      </c>
      <c r="Y570" s="1">
        <v>5</v>
      </c>
      <c r="Z570" s="10">
        <v>0.02</v>
      </c>
      <c r="AA570" s="36">
        <f t="shared" si="102"/>
        <v>0</v>
      </c>
      <c r="AB570" s="13">
        <f t="shared" si="103"/>
        <v>0</v>
      </c>
      <c r="AC570" s="13">
        <f t="shared" si="104"/>
        <v>0</v>
      </c>
      <c r="AD570" s="13">
        <f t="shared" si="105"/>
        <v>4278.4799999999996</v>
      </c>
      <c r="AE570" s="13">
        <f t="shared" si="106"/>
        <v>2317.06</v>
      </c>
      <c r="AF570" s="13">
        <f t="shared" si="107"/>
        <v>0</v>
      </c>
      <c r="AG570" s="93">
        <f t="shared" si="108"/>
        <v>3297.7699999999995</v>
      </c>
      <c r="AH570" s="94">
        <f t="shared" si="109"/>
        <v>3297.7699999999995</v>
      </c>
      <c r="AI570" s="95">
        <f t="shared" si="110"/>
        <v>6595.5399999999991</v>
      </c>
    </row>
    <row r="571" spans="1:35" x14ac:dyDescent="0.25">
      <c r="A571">
        <v>44982</v>
      </c>
      <c r="B571" t="s">
        <v>620</v>
      </c>
      <c r="C571" t="s">
        <v>416</v>
      </c>
      <c r="D571" s="30">
        <v>0</v>
      </c>
      <c r="E571" s="13">
        <v>0</v>
      </c>
      <c r="F571" s="13">
        <v>0</v>
      </c>
      <c r="G571" s="13">
        <v>0</v>
      </c>
      <c r="H571" s="13">
        <v>0</v>
      </c>
      <c r="I571" s="31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31">
        <v>0</v>
      </c>
      <c r="P571" s="13">
        <v>15723966.65</v>
      </c>
      <c r="Q571" s="16">
        <v>7865515</v>
      </c>
      <c r="R571" s="13">
        <v>2029970.5</v>
      </c>
      <c r="S571" s="16">
        <v>158425</v>
      </c>
      <c r="T571" s="20">
        <v>0</v>
      </c>
      <c r="U571" s="41">
        <f t="shared" si="99"/>
        <v>25777877.149999999</v>
      </c>
      <c r="V571" s="13">
        <f t="shared" si="100"/>
        <v>0</v>
      </c>
      <c r="W571" s="13">
        <f t="shared" si="101"/>
        <v>0</v>
      </c>
      <c r="X571" s="10">
        <v>0.85099999999999998</v>
      </c>
      <c r="Y571" s="1">
        <v>2</v>
      </c>
      <c r="Z571" s="10">
        <v>1.2500000000000001E-2</v>
      </c>
      <c r="AA571" s="36">
        <f t="shared" si="102"/>
        <v>0</v>
      </c>
      <c r="AB571" s="13">
        <f t="shared" si="103"/>
        <v>0</v>
      </c>
      <c r="AC571" s="13">
        <f t="shared" si="104"/>
        <v>0</v>
      </c>
      <c r="AD571" s="13">
        <f t="shared" si="105"/>
        <v>0</v>
      </c>
      <c r="AE571" s="13">
        <f t="shared" si="106"/>
        <v>0</v>
      </c>
      <c r="AF571" s="13">
        <f t="shared" si="107"/>
        <v>0</v>
      </c>
      <c r="AG571" s="93">
        <f t="shared" si="108"/>
        <v>0</v>
      </c>
      <c r="AH571" s="94">
        <f t="shared" si="109"/>
        <v>0</v>
      </c>
      <c r="AI571" s="95">
        <f t="shared" si="110"/>
        <v>0</v>
      </c>
    </row>
    <row r="572" spans="1:35" x14ac:dyDescent="0.25">
      <c r="A572">
        <v>44990</v>
      </c>
      <c r="B572" t="s">
        <v>621</v>
      </c>
      <c r="C572" t="s">
        <v>87</v>
      </c>
      <c r="D572" s="30">
        <v>0</v>
      </c>
      <c r="E572" s="13">
        <v>934915.13</v>
      </c>
      <c r="F572" s="13">
        <v>38402.74</v>
      </c>
      <c r="G572" s="13">
        <v>0</v>
      </c>
      <c r="H572" s="13">
        <v>378090.68</v>
      </c>
      <c r="I572" s="31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31">
        <v>0</v>
      </c>
      <c r="P572" s="13">
        <v>48889021.439999998</v>
      </c>
      <c r="Q572" s="16">
        <v>14153630</v>
      </c>
      <c r="R572" s="13">
        <v>0</v>
      </c>
      <c r="S572" s="16">
        <v>252989</v>
      </c>
      <c r="T572" s="20">
        <v>0</v>
      </c>
      <c r="U572" s="41">
        <f t="shared" si="99"/>
        <v>64230555.57</v>
      </c>
      <c r="V572" s="13">
        <f t="shared" si="100"/>
        <v>0</v>
      </c>
      <c r="W572" s="13">
        <f t="shared" si="101"/>
        <v>38402.74</v>
      </c>
      <c r="X572" s="10">
        <v>0.10299999999999999</v>
      </c>
      <c r="Y572" s="1">
        <v>1</v>
      </c>
      <c r="Z572" s="10">
        <v>0.01</v>
      </c>
      <c r="AA572" s="36">
        <f t="shared" si="102"/>
        <v>0</v>
      </c>
      <c r="AB572" s="13">
        <f t="shared" si="103"/>
        <v>0</v>
      </c>
      <c r="AC572" s="13">
        <f t="shared" si="104"/>
        <v>19201.37</v>
      </c>
      <c r="AD572" s="13">
        <f t="shared" si="105"/>
        <v>934915.13</v>
      </c>
      <c r="AE572" s="13">
        <f t="shared" si="106"/>
        <v>378090.68</v>
      </c>
      <c r="AF572" s="13">
        <f t="shared" si="107"/>
        <v>0</v>
      </c>
      <c r="AG572" s="93">
        <f t="shared" si="108"/>
        <v>666103.59</v>
      </c>
      <c r="AH572" s="94">
        <f t="shared" si="109"/>
        <v>666103.59</v>
      </c>
      <c r="AI572" s="95">
        <f t="shared" si="110"/>
        <v>1332207.18</v>
      </c>
    </row>
    <row r="573" spans="1:35" x14ac:dyDescent="0.25">
      <c r="A573">
        <v>50500</v>
      </c>
      <c r="B573" t="s">
        <v>622</v>
      </c>
      <c r="C573" t="s">
        <v>64</v>
      </c>
      <c r="D573" s="30">
        <v>160077.68</v>
      </c>
      <c r="E573" s="13">
        <v>333429.59000000003</v>
      </c>
      <c r="F573" s="13">
        <v>0</v>
      </c>
      <c r="G573" s="13">
        <v>0</v>
      </c>
      <c r="H573" s="13">
        <v>0.02</v>
      </c>
      <c r="I573" s="31">
        <v>0</v>
      </c>
      <c r="J573" s="13">
        <v>0</v>
      </c>
      <c r="K573" s="13">
        <v>46404.28</v>
      </c>
      <c r="L573" s="13">
        <v>0</v>
      </c>
      <c r="M573" s="13">
        <v>0</v>
      </c>
      <c r="N573" s="13">
        <v>0</v>
      </c>
      <c r="O573" s="31">
        <v>0</v>
      </c>
      <c r="P573" s="13">
        <v>12057845.119999999</v>
      </c>
      <c r="Q573" s="16">
        <v>6774227</v>
      </c>
      <c r="R573" s="13">
        <v>0</v>
      </c>
      <c r="S573" s="16">
        <v>114828</v>
      </c>
      <c r="T573" s="20">
        <v>0</v>
      </c>
      <c r="U573" s="41">
        <f t="shared" si="99"/>
        <v>19486811.670000002</v>
      </c>
      <c r="V573" s="13">
        <f t="shared" si="100"/>
        <v>160077.68</v>
      </c>
      <c r="W573" s="13">
        <f t="shared" si="101"/>
        <v>0</v>
      </c>
      <c r="X573" s="10">
        <v>0.79</v>
      </c>
      <c r="Y573" s="1">
        <v>2</v>
      </c>
      <c r="Z573" s="10">
        <v>1.2500000000000001E-2</v>
      </c>
      <c r="AA573" s="36">
        <f t="shared" si="102"/>
        <v>8.2146675767611598E-3</v>
      </c>
      <c r="AB573" s="13">
        <f t="shared" si="103"/>
        <v>0</v>
      </c>
      <c r="AC573" s="13">
        <f t="shared" si="104"/>
        <v>0</v>
      </c>
      <c r="AD573" s="13">
        <f t="shared" si="105"/>
        <v>379833.87</v>
      </c>
      <c r="AE573" s="13">
        <f t="shared" si="106"/>
        <v>0.02</v>
      </c>
      <c r="AF573" s="13">
        <f t="shared" si="107"/>
        <v>0</v>
      </c>
      <c r="AG573" s="93">
        <f t="shared" si="108"/>
        <v>189916.94500000001</v>
      </c>
      <c r="AH573" s="94">
        <f t="shared" si="109"/>
        <v>189916.94500000001</v>
      </c>
      <c r="AI573" s="95">
        <f t="shared" si="110"/>
        <v>379833.89</v>
      </c>
    </row>
    <row r="574" spans="1:35" x14ac:dyDescent="0.25">
      <c r="A574">
        <v>45005</v>
      </c>
      <c r="B574" t="s">
        <v>623</v>
      </c>
      <c r="C574" t="s">
        <v>51</v>
      </c>
      <c r="D574" s="30">
        <v>1799741.28</v>
      </c>
      <c r="E574" s="13">
        <v>170492.19</v>
      </c>
      <c r="F574" s="13">
        <v>40188.620000000003</v>
      </c>
      <c r="G574" s="13">
        <v>0</v>
      </c>
      <c r="H574" s="13">
        <v>179625.72</v>
      </c>
      <c r="I574" s="31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31">
        <v>0</v>
      </c>
      <c r="P574" s="13">
        <v>10285520.960000001</v>
      </c>
      <c r="Q574" s="16">
        <v>23672201</v>
      </c>
      <c r="R574" s="13">
        <v>0</v>
      </c>
      <c r="S574" s="16">
        <v>73294</v>
      </c>
      <c r="T574" s="20">
        <v>0</v>
      </c>
      <c r="U574" s="41">
        <f t="shared" si="99"/>
        <v>36001249.43</v>
      </c>
      <c r="V574" s="13">
        <f t="shared" si="100"/>
        <v>1799741.28</v>
      </c>
      <c r="W574" s="13">
        <f t="shared" si="101"/>
        <v>40188.620000000003</v>
      </c>
      <c r="X574" s="10">
        <v>1.214</v>
      </c>
      <c r="Y574" s="1">
        <v>4</v>
      </c>
      <c r="Z574" s="10">
        <v>1.7500000000000002E-2</v>
      </c>
      <c r="AA574" s="36">
        <f t="shared" si="102"/>
        <v>4.999107832352806E-2</v>
      </c>
      <c r="AB574" s="13">
        <f t="shared" si="103"/>
        <v>1169719.4149750001</v>
      </c>
      <c r="AC574" s="13">
        <f t="shared" si="104"/>
        <v>20094.310000000001</v>
      </c>
      <c r="AD574" s="13">
        <f t="shared" si="105"/>
        <v>170492.19</v>
      </c>
      <c r="AE574" s="13">
        <f t="shared" si="106"/>
        <v>179625.72</v>
      </c>
      <c r="AF574" s="13">
        <f t="shared" si="107"/>
        <v>0</v>
      </c>
      <c r="AG574" s="93">
        <f t="shared" si="108"/>
        <v>769965.81748750003</v>
      </c>
      <c r="AH574" s="94">
        <f t="shared" si="109"/>
        <v>769965.81748750003</v>
      </c>
      <c r="AI574" s="95">
        <f t="shared" si="110"/>
        <v>1539931.6349750001</v>
      </c>
    </row>
    <row r="575" spans="1:35" x14ac:dyDescent="0.25">
      <c r="A575">
        <v>45013</v>
      </c>
      <c r="B575" t="s">
        <v>624</v>
      </c>
      <c r="C575" t="s">
        <v>404</v>
      </c>
      <c r="D575" s="30">
        <v>0</v>
      </c>
      <c r="E575" s="13">
        <v>0</v>
      </c>
      <c r="F575" s="13">
        <v>25626.17</v>
      </c>
      <c r="G575" s="13">
        <v>6406.55</v>
      </c>
      <c r="H575" s="13">
        <v>126003.87</v>
      </c>
      <c r="I575" s="31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31">
        <v>0</v>
      </c>
      <c r="P575" s="13">
        <v>13653924.189999999</v>
      </c>
      <c r="Q575" s="16">
        <v>4562001</v>
      </c>
      <c r="R575" s="13">
        <v>0</v>
      </c>
      <c r="S575" s="16">
        <v>114039</v>
      </c>
      <c r="T575" s="20">
        <v>0</v>
      </c>
      <c r="U575" s="41">
        <f t="shared" si="99"/>
        <v>18329964.189999998</v>
      </c>
      <c r="V575" s="13">
        <f t="shared" si="100"/>
        <v>0</v>
      </c>
      <c r="W575" s="13">
        <f t="shared" si="101"/>
        <v>32032.719999999998</v>
      </c>
      <c r="X575" s="10">
        <v>0.438</v>
      </c>
      <c r="Y575" s="1">
        <v>1</v>
      </c>
      <c r="Z575" s="10">
        <v>0.01</v>
      </c>
      <c r="AA575" s="36">
        <f t="shared" si="102"/>
        <v>0</v>
      </c>
      <c r="AB575" s="13">
        <f t="shared" si="103"/>
        <v>0</v>
      </c>
      <c r="AC575" s="13">
        <f t="shared" si="104"/>
        <v>16016.359999999999</v>
      </c>
      <c r="AD575" s="13">
        <f t="shared" si="105"/>
        <v>0</v>
      </c>
      <c r="AE575" s="13">
        <f t="shared" si="106"/>
        <v>126003.87</v>
      </c>
      <c r="AF575" s="13">
        <f t="shared" si="107"/>
        <v>0</v>
      </c>
      <c r="AG575" s="93">
        <f t="shared" si="108"/>
        <v>71010.114999999991</v>
      </c>
      <c r="AH575" s="94">
        <f t="shared" si="109"/>
        <v>71010.114999999991</v>
      </c>
      <c r="AI575" s="95">
        <f t="shared" si="110"/>
        <v>142020.22999999998</v>
      </c>
    </row>
    <row r="576" spans="1:35" x14ac:dyDescent="0.25">
      <c r="A576">
        <v>48231</v>
      </c>
      <c r="B576" t="s">
        <v>625</v>
      </c>
      <c r="C576" t="s">
        <v>22</v>
      </c>
      <c r="D576" s="30">
        <v>6144455.0599999996</v>
      </c>
      <c r="E576" s="13">
        <v>0</v>
      </c>
      <c r="F576" s="13">
        <v>174871.8</v>
      </c>
      <c r="G576" s="13">
        <v>0</v>
      </c>
      <c r="H576" s="13">
        <v>0</v>
      </c>
      <c r="I576" s="31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31">
        <v>0</v>
      </c>
      <c r="P576" s="13">
        <v>24628586.949999999</v>
      </c>
      <c r="Q576" s="16">
        <v>41086223</v>
      </c>
      <c r="R576" s="13">
        <v>0</v>
      </c>
      <c r="S576" s="16">
        <v>345493</v>
      </c>
      <c r="T576" s="20">
        <v>0</v>
      </c>
      <c r="U576" s="41">
        <f t="shared" si="99"/>
        <v>72204758.00999999</v>
      </c>
      <c r="V576" s="13">
        <f t="shared" si="100"/>
        <v>6144455.0599999996</v>
      </c>
      <c r="W576" s="13">
        <f t="shared" si="101"/>
        <v>174871.8</v>
      </c>
      <c r="X576" s="10">
        <v>0.73599999999999999</v>
      </c>
      <c r="Y576" s="1">
        <v>2</v>
      </c>
      <c r="Z576" s="10">
        <v>1.2500000000000001E-2</v>
      </c>
      <c r="AA576" s="36">
        <f t="shared" si="102"/>
        <v>8.5097647708327256E-2</v>
      </c>
      <c r="AB576" s="13">
        <f t="shared" si="103"/>
        <v>5241895.5848749997</v>
      </c>
      <c r="AC576" s="13">
        <f t="shared" si="104"/>
        <v>87435.9</v>
      </c>
      <c r="AD576" s="13">
        <f t="shared" si="105"/>
        <v>0</v>
      </c>
      <c r="AE576" s="13">
        <f t="shared" si="106"/>
        <v>0</v>
      </c>
      <c r="AF576" s="13">
        <f t="shared" si="107"/>
        <v>0</v>
      </c>
      <c r="AG576" s="93">
        <f t="shared" si="108"/>
        <v>2664665.7424375</v>
      </c>
      <c r="AH576" s="94">
        <f t="shared" si="109"/>
        <v>2664665.7424375</v>
      </c>
      <c r="AI576" s="95">
        <f t="shared" si="110"/>
        <v>5329331.4848750001</v>
      </c>
    </row>
    <row r="577" spans="1:35" x14ac:dyDescent="0.25">
      <c r="A577">
        <v>49650</v>
      </c>
      <c r="B577" t="s">
        <v>626</v>
      </c>
      <c r="C577" t="s">
        <v>85</v>
      </c>
      <c r="D577" s="30">
        <v>0</v>
      </c>
      <c r="E577" s="13">
        <v>0</v>
      </c>
      <c r="F577" s="13">
        <v>0</v>
      </c>
      <c r="G577" s="13">
        <v>454.8</v>
      </c>
      <c r="H577" s="13">
        <v>0</v>
      </c>
      <c r="I577" s="31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31">
        <v>0</v>
      </c>
      <c r="P577" s="13">
        <v>11933429.93</v>
      </c>
      <c r="Q577" s="16">
        <v>1747733</v>
      </c>
      <c r="R577" s="13">
        <v>0</v>
      </c>
      <c r="S577" s="16">
        <v>77242</v>
      </c>
      <c r="T577" s="20">
        <v>0</v>
      </c>
      <c r="U577" s="41">
        <f t="shared" si="99"/>
        <v>13758404.93</v>
      </c>
      <c r="V577" s="13">
        <f t="shared" si="100"/>
        <v>0</v>
      </c>
      <c r="W577" s="13">
        <f t="shared" si="101"/>
        <v>454.8</v>
      </c>
      <c r="X577" s="10">
        <v>0.33200000000000002</v>
      </c>
      <c r="Y577" s="1">
        <v>1</v>
      </c>
      <c r="Z577" s="10">
        <v>0.01</v>
      </c>
      <c r="AA577" s="36">
        <f t="shared" si="102"/>
        <v>0</v>
      </c>
      <c r="AB577" s="13">
        <f t="shared" si="103"/>
        <v>0</v>
      </c>
      <c r="AC577" s="13">
        <f t="shared" si="104"/>
        <v>227.4</v>
      </c>
      <c r="AD577" s="13">
        <f t="shared" si="105"/>
        <v>0</v>
      </c>
      <c r="AE577" s="13">
        <f t="shared" si="106"/>
        <v>0</v>
      </c>
      <c r="AF577" s="13">
        <f t="shared" si="107"/>
        <v>0</v>
      </c>
      <c r="AG577" s="93">
        <f t="shared" si="108"/>
        <v>113.7</v>
      </c>
      <c r="AH577" s="94">
        <f t="shared" si="109"/>
        <v>113.7</v>
      </c>
      <c r="AI577" s="95">
        <f t="shared" si="110"/>
        <v>227.4</v>
      </c>
    </row>
    <row r="578" spans="1:35" x14ac:dyDescent="0.25">
      <c r="A578">
        <v>49247</v>
      </c>
      <c r="B578" t="s">
        <v>627</v>
      </c>
      <c r="C578" t="s">
        <v>37</v>
      </c>
      <c r="D578" s="30">
        <v>0</v>
      </c>
      <c r="E578" s="13">
        <v>0</v>
      </c>
      <c r="F578" s="13">
        <v>-0.01</v>
      </c>
      <c r="G578" s="13">
        <v>1705.99</v>
      </c>
      <c r="H578" s="13">
        <v>0</v>
      </c>
      <c r="I578" s="31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31">
        <v>0</v>
      </c>
      <c r="P578" s="13">
        <v>5800400.0800000001</v>
      </c>
      <c r="Q578" s="16">
        <v>4380913</v>
      </c>
      <c r="R578" s="13">
        <v>0</v>
      </c>
      <c r="S578" s="16">
        <v>59630</v>
      </c>
      <c r="T578" s="20">
        <v>0</v>
      </c>
      <c r="U578" s="41">
        <f t="shared" si="99"/>
        <v>10240943.08</v>
      </c>
      <c r="V578" s="13">
        <f t="shared" si="100"/>
        <v>0</v>
      </c>
      <c r="W578" s="13">
        <f t="shared" si="101"/>
        <v>1705.98</v>
      </c>
      <c r="X578" s="10">
        <v>0.92100000000000004</v>
      </c>
      <c r="Y578" s="1">
        <v>3</v>
      </c>
      <c r="Z578" s="10">
        <v>1.4999999999999999E-2</v>
      </c>
      <c r="AA578" s="36">
        <f t="shared" si="102"/>
        <v>0</v>
      </c>
      <c r="AB578" s="13">
        <f t="shared" si="103"/>
        <v>0</v>
      </c>
      <c r="AC578" s="13">
        <f t="shared" si="104"/>
        <v>852.99</v>
      </c>
      <c r="AD578" s="13">
        <f t="shared" si="105"/>
        <v>0</v>
      </c>
      <c r="AE578" s="13">
        <f t="shared" si="106"/>
        <v>0</v>
      </c>
      <c r="AF578" s="13">
        <f t="shared" si="107"/>
        <v>0</v>
      </c>
      <c r="AG578" s="93">
        <f t="shared" si="108"/>
        <v>426.495</v>
      </c>
      <c r="AH578" s="94">
        <f t="shared" si="109"/>
        <v>426.495</v>
      </c>
      <c r="AI578" s="95">
        <f t="shared" si="110"/>
        <v>852.99</v>
      </c>
    </row>
    <row r="579" spans="1:35" x14ac:dyDescent="0.25">
      <c r="A579">
        <v>45641</v>
      </c>
      <c r="B579" t="s">
        <v>628</v>
      </c>
      <c r="C579" t="s">
        <v>29</v>
      </c>
      <c r="D579" s="30">
        <v>0</v>
      </c>
      <c r="E579" s="13">
        <v>57558.8</v>
      </c>
      <c r="F579" s="13">
        <v>10847.42</v>
      </c>
      <c r="G579" s="13">
        <v>0</v>
      </c>
      <c r="H579" s="13">
        <v>68351.09</v>
      </c>
      <c r="I579" s="31">
        <v>0</v>
      </c>
      <c r="J579" s="13">
        <v>0</v>
      </c>
      <c r="K579" s="13">
        <v>3386.42</v>
      </c>
      <c r="L579" s="13">
        <v>0</v>
      </c>
      <c r="M579" s="13">
        <v>0</v>
      </c>
      <c r="N579" s="13">
        <v>3762.68</v>
      </c>
      <c r="O579" s="31">
        <v>0</v>
      </c>
      <c r="P579" s="13">
        <v>9617496.3599999994</v>
      </c>
      <c r="Q579" s="16">
        <v>5815347</v>
      </c>
      <c r="R579" s="13">
        <v>0</v>
      </c>
      <c r="S579" s="16">
        <v>94923</v>
      </c>
      <c r="T579" s="20">
        <v>0</v>
      </c>
      <c r="U579" s="41">
        <f t="shared" si="99"/>
        <v>15588711.58</v>
      </c>
      <c r="V579" s="13">
        <f t="shared" si="100"/>
        <v>0</v>
      </c>
      <c r="W579" s="13">
        <f t="shared" si="101"/>
        <v>10847.42</v>
      </c>
      <c r="X579" s="10">
        <v>0.74399999999999999</v>
      </c>
      <c r="Y579" s="1">
        <v>2</v>
      </c>
      <c r="Z579" s="10">
        <v>1.2500000000000001E-2</v>
      </c>
      <c r="AA579" s="36">
        <f t="shared" si="102"/>
        <v>0</v>
      </c>
      <c r="AB579" s="13">
        <f t="shared" si="103"/>
        <v>0</v>
      </c>
      <c r="AC579" s="13">
        <f t="shared" si="104"/>
        <v>5423.71</v>
      </c>
      <c r="AD579" s="13">
        <f t="shared" si="105"/>
        <v>60945.22</v>
      </c>
      <c r="AE579" s="13">
        <f t="shared" si="106"/>
        <v>72113.76999999999</v>
      </c>
      <c r="AF579" s="13">
        <f t="shared" si="107"/>
        <v>0</v>
      </c>
      <c r="AG579" s="93">
        <f t="shared" si="108"/>
        <v>69241.350000000006</v>
      </c>
      <c r="AH579" s="94">
        <f t="shared" si="109"/>
        <v>69241.350000000006</v>
      </c>
      <c r="AI579" s="95">
        <f t="shared" si="110"/>
        <v>138482.70000000001</v>
      </c>
    </row>
    <row r="580" spans="1:35" x14ac:dyDescent="0.25">
      <c r="A580">
        <v>49148</v>
      </c>
      <c r="B580" t="s">
        <v>629</v>
      </c>
      <c r="C580" t="s">
        <v>216</v>
      </c>
      <c r="D580" s="30">
        <v>0</v>
      </c>
      <c r="E580" s="13">
        <v>0</v>
      </c>
      <c r="F580" s="13">
        <v>0</v>
      </c>
      <c r="G580" s="13">
        <v>5764.2</v>
      </c>
      <c r="H580" s="13">
        <v>28756.2</v>
      </c>
      <c r="I580" s="31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31">
        <v>0</v>
      </c>
      <c r="P580" s="13">
        <v>12609120.300000001</v>
      </c>
      <c r="Q580" s="16">
        <v>3912106</v>
      </c>
      <c r="R580" s="13">
        <v>0</v>
      </c>
      <c r="S580" s="16">
        <v>99172</v>
      </c>
      <c r="T580" s="20">
        <v>0</v>
      </c>
      <c r="U580" s="41">
        <f t="shared" si="99"/>
        <v>16620398.300000001</v>
      </c>
      <c r="V580" s="13">
        <f t="shared" si="100"/>
        <v>0</v>
      </c>
      <c r="W580" s="13">
        <f t="shared" si="101"/>
        <v>5764.2</v>
      </c>
      <c r="X580" s="10">
        <v>0.65600000000000003</v>
      </c>
      <c r="Y580" s="1">
        <v>1</v>
      </c>
      <c r="Z580" s="10">
        <v>0.01</v>
      </c>
      <c r="AA580" s="36">
        <f t="shared" si="102"/>
        <v>0</v>
      </c>
      <c r="AB580" s="13">
        <f t="shared" si="103"/>
        <v>0</v>
      </c>
      <c r="AC580" s="13">
        <f t="shared" si="104"/>
        <v>2882.1</v>
      </c>
      <c r="AD580" s="13">
        <f t="shared" si="105"/>
        <v>0</v>
      </c>
      <c r="AE580" s="13">
        <f t="shared" si="106"/>
        <v>28756.2</v>
      </c>
      <c r="AF580" s="13">
        <f t="shared" si="107"/>
        <v>0</v>
      </c>
      <c r="AG580" s="93">
        <f t="shared" si="108"/>
        <v>15819.15</v>
      </c>
      <c r="AH580" s="94">
        <f t="shared" si="109"/>
        <v>15819.15</v>
      </c>
      <c r="AI580" s="95">
        <f t="shared" si="110"/>
        <v>31638.3</v>
      </c>
    </row>
    <row r="581" spans="1:35" x14ac:dyDescent="0.25">
      <c r="A581">
        <v>50468</v>
      </c>
      <c r="B581" t="s">
        <v>630</v>
      </c>
      <c r="C581" t="s">
        <v>129</v>
      </c>
      <c r="D581" s="30">
        <v>0</v>
      </c>
      <c r="E581" s="13">
        <v>0</v>
      </c>
      <c r="F581" s="13">
        <v>7845.92</v>
      </c>
      <c r="G581" s="13">
        <v>0</v>
      </c>
      <c r="H581" s="13">
        <v>0</v>
      </c>
      <c r="I581" s="31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31">
        <v>0</v>
      </c>
      <c r="P581" s="13">
        <v>4046888.27</v>
      </c>
      <c r="Q581" s="16">
        <v>9128626</v>
      </c>
      <c r="R581" s="13">
        <v>0</v>
      </c>
      <c r="S581" s="16">
        <v>77532</v>
      </c>
      <c r="T581" s="20">
        <v>0</v>
      </c>
      <c r="U581" s="41">
        <f t="shared" si="99"/>
        <v>13253046.27</v>
      </c>
      <c r="V581" s="13">
        <f t="shared" si="100"/>
        <v>0</v>
      </c>
      <c r="W581" s="13">
        <f t="shared" si="101"/>
        <v>7845.92</v>
      </c>
      <c r="X581" s="10">
        <v>1.21</v>
      </c>
      <c r="Y581" s="1">
        <v>4</v>
      </c>
      <c r="Z581" s="10">
        <v>1.7500000000000002E-2</v>
      </c>
      <c r="AA581" s="36">
        <f t="shared" si="102"/>
        <v>0</v>
      </c>
      <c r="AB581" s="13">
        <f t="shared" si="103"/>
        <v>0</v>
      </c>
      <c r="AC581" s="13">
        <f t="shared" si="104"/>
        <v>3922.96</v>
      </c>
      <c r="AD581" s="13">
        <f t="shared" si="105"/>
        <v>0</v>
      </c>
      <c r="AE581" s="13">
        <f t="shared" si="106"/>
        <v>0</v>
      </c>
      <c r="AF581" s="13">
        <f t="shared" si="107"/>
        <v>0</v>
      </c>
      <c r="AG581" s="93">
        <f t="shared" si="108"/>
        <v>1961.48</v>
      </c>
      <c r="AH581" s="94">
        <f t="shared" si="109"/>
        <v>1961.48</v>
      </c>
      <c r="AI581" s="95">
        <f t="shared" si="110"/>
        <v>3922.96</v>
      </c>
    </row>
    <row r="582" spans="1:35" x14ac:dyDescent="0.25">
      <c r="A582">
        <v>49031</v>
      </c>
      <c r="B582" t="s">
        <v>631</v>
      </c>
      <c r="C582" t="s">
        <v>24</v>
      </c>
      <c r="D582" s="30">
        <v>0</v>
      </c>
      <c r="E582" s="13">
        <v>0</v>
      </c>
      <c r="F582" s="13">
        <v>-0.01</v>
      </c>
      <c r="G582" s="13">
        <v>1906.79</v>
      </c>
      <c r="H582" s="13">
        <v>5810.58</v>
      </c>
      <c r="I582" s="31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31">
        <v>0</v>
      </c>
      <c r="P582" s="13">
        <v>4473160.79</v>
      </c>
      <c r="Q582" s="16">
        <v>3461449</v>
      </c>
      <c r="R582" s="13">
        <v>1152688.6499999999</v>
      </c>
      <c r="S582" s="16">
        <v>49911</v>
      </c>
      <c r="T582" s="20">
        <v>0</v>
      </c>
      <c r="U582" s="41">
        <f t="shared" si="99"/>
        <v>9137209.4399999995</v>
      </c>
      <c r="V582" s="13">
        <f t="shared" si="100"/>
        <v>0</v>
      </c>
      <c r="W582" s="13">
        <f t="shared" si="101"/>
        <v>1906.78</v>
      </c>
      <c r="X582" s="10">
        <v>1.2050000000000001</v>
      </c>
      <c r="Y582" s="1">
        <v>4</v>
      </c>
      <c r="Z582" s="10">
        <v>1.7500000000000002E-2</v>
      </c>
      <c r="AA582" s="36">
        <f t="shared" si="102"/>
        <v>0</v>
      </c>
      <c r="AB582" s="13">
        <f t="shared" si="103"/>
        <v>0</v>
      </c>
      <c r="AC582" s="13">
        <f t="shared" si="104"/>
        <v>953.39</v>
      </c>
      <c r="AD582" s="13">
        <f t="shared" si="105"/>
        <v>0</v>
      </c>
      <c r="AE582" s="13">
        <f t="shared" si="106"/>
        <v>5810.58</v>
      </c>
      <c r="AF582" s="13">
        <f t="shared" si="107"/>
        <v>0</v>
      </c>
      <c r="AG582" s="93">
        <f t="shared" si="108"/>
        <v>3381.9850000000001</v>
      </c>
      <c r="AH582" s="94">
        <f t="shared" si="109"/>
        <v>3381.9850000000001</v>
      </c>
      <c r="AI582" s="95">
        <f t="shared" si="110"/>
        <v>6763.97</v>
      </c>
    </row>
    <row r="583" spans="1:35" x14ac:dyDescent="0.25">
      <c r="A583">
        <v>45971</v>
      </c>
      <c r="B583" t="s">
        <v>632</v>
      </c>
      <c r="C583" t="s">
        <v>416</v>
      </c>
      <c r="D583" s="30">
        <v>0</v>
      </c>
      <c r="E583" s="13">
        <v>0</v>
      </c>
      <c r="F583" s="13">
        <v>2914.45</v>
      </c>
      <c r="G583" s="13">
        <v>297.39</v>
      </c>
      <c r="H583" s="13">
        <v>0</v>
      </c>
      <c r="I583" s="31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31">
        <v>0</v>
      </c>
      <c r="P583" s="13">
        <v>3367127.03</v>
      </c>
      <c r="Q583" s="16">
        <v>1522388</v>
      </c>
      <c r="R583" s="13">
        <v>599881.85</v>
      </c>
      <c r="S583" s="16">
        <v>27612</v>
      </c>
      <c r="T583" s="20">
        <v>0</v>
      </c>
      <c r="U583" s="41">
        <f t="shared" si="99"/>
        <v>5517008.879999999</v>
      </c>
      <c r="V583" s="13">
        <f t="shared" si="100"/>
        <v>0</v>
      </c>
      <c r="W583" s="13">
        <f t="shared" si="101"/>
        <v>3211.8399999999997</v>
      </c>
      <c r="X583" s="10">
        <v>0.97499999999999998</v>
      </c>
      <c r="Y583" s="1">
        <v>3</v>
      </c>
      <c r="Z583" s="10">
        <v>1.4999999999999999E-2</v>
      </c>
      <c r="AA583" s="36">
        <f t="shared" si="102"/>
        <v>0</v>
      </c>
      <c r="AB583" s="13">
        <f t="shared" si="103"/>
        <v>0</v>
      </c>
      <c r="AC583" s="13">
        <f t="shared" si="104"/>
        <v>1605.9199999999998</v>
      </c>
      <c r="AD583" s="13">
        <f t="shared" si="105"/>
        <v>0</v>
      </c>
      <c r="AE583" s="13">
        <f t="shared" si="106"/>
        <v>0</v>
      </c>
      <c r="AF583" s="13">
        <f t="shared" si="107"/>
        <v>0</v>
      </c>
      <c r="AG583" s="93">
        <f t="shared" si="108"/>
        <v>802.95999999999992</v>
      </c>
      <c r="AH583" s="94">
        <f t="shared" si="109"/>
        <v>802.95999999999992</v>
      </c>
      <c r="AI583" s="95">
        <f t="shared" si="110"/>
        <v>1605.9199999999998</v>
      </c>
    </row>
    <row r="584" spans="1:35" x14ac:dyDescent="0.25">
      <c r="A584">
        <v>50252</v>
      </c>
      <c r="B584" t="s">
        <v>633</v>
      </c>
      <c r="C584" t="s">
        <v>87</v>
      </c>
      <c r="D584" s="30">
        <v>718994.86</v>
      </c>
      <c r="E584" s="13">
        <v>210618.14</v>
      </c>
      <c r="F584" s="13">
        <v>0</v>
      </c>
      <c r="G584" s="13">
        <v>0</v>
      </c>
      <c r="H584" s="13">
        <v>34386.639999999999</v>
      </c>
      <c r="I584" s="31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31">
        <v>0</v>
      </c>
      <c r="P584" s="13">
        <v>3371240.79</v>
      </c>
      <c r="Q584" s="16">
        <v>2689712</v>
      </c>
      <c r="R584" s="13">
        <v>0</v>
      </c>
      <c r="S584" s="16">
        <v>48336</v>
      </c>
      <c r="T584" s="20">
        <v>0</v>
      </c>
      <c r="U584" s="41">
        <f t="shared" si="99"/>
        <v>7038901.79</v>
      </c>
      <c r="V584" s="13">
        <f t="shared" si="100"/>
        <v>718994.86</v>
      </c>
      <c r="W584" s="13">
        <f t="shared" si="101"/>
        <v>0</v>
      </c>
      <c r="X584" s="10">
        <v>0.8</v>
      </c>
      <c r="Y584" s="1">
        <v>2</v>
      </c>
      <c r="Z584" s="10">
        <v>1.2500000000000001E-2</v>
      </c>
      <c r="AA584" s="36">
        <f t="shared" si="102"/>
        <v>0.10214588602748498</v>
      </c>
      <c r="AB584" s="13">
        <f t="shared" si="103"/>
        <v>631008.58762499993</v>
      </c>
      <c r="AC584" s="13">
        <f t="shared" si="104"/>
        <v>0</v>
      </c>
      <c r="AD584" s="13">
        <f t="shared" si="105"/>
        <v>210618.14</v>
      </c>
      <c r="AE584" s="13">
        <f t="shared" si="106"/>
        <v>34386.639999999999</v>
      </c>
      <c r="AF584" s="13">
        <f t="shared" si="107"/>
        <v>0</v>
      </c>
      <c r="AG584" s="93">
        <f t="shared" si="108"/>
        <v>438006.68381249998</v>
      </c>
      <c r="AH584" s="94">
        <f t="shared" si="109"/>
        <v>438006.68381249998</v>
      </c>
      <c r="AI584" s="95">
        <f t="shared" si="110"/>
        <v>876013.36762499996</v>
      </c>
    </row>
    <row r="585" spans="1:35" x14ac:dyDescent="0.25">
      <c r="A585">
        <v>45658</v>
      </c>
      <c r="B585" t="s">
        <v>634</v>
      </c>
      <c r="C585" t="s">
        <v>16</v>
      </c>
      <c r="D585" s="30">
        <v>57041.38</v>
      </c>
      <c r="E585" s="13">
        <v>0</v>
      </c>
      <c r="F585" s="13">
        <v>0</v>
      </c>
      <c r="G585" s="13">
        <v>0</v>
      </c>
      <c r="H585" s="13">
        <v>0</v>
      </c>
      <c r="I585" s="31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31">
        <v>0</v>
      </c>
      <c r="P585" s="13">
        <v>5203237.63</v>
      </c>
      <c r="Q585" s="16">
        <v>5121894</v>
      </c>
      <c r="R585" s="13">
        <v>1847717.58</v>
      </c>
      <c r="S585" s="16">
        <v>63413</v>
      </c>
      <c r="T585" s="20">
        <v>0</v>
      </c>
      <c r="U585" s="41">
        <f t="shared" si="99"/>
        <v>12293303.59</v>
      </c>
      <c r="V585" s="13">
        <f t="shared" si="100"/>
        <v>57041.38</v>
      </c>
      <c r="W585" s="13">
        <f t="shared" si="101"/>
        <v>0</v>
      </c>
      <c r="X585" s="10">
        <v>1.0149999999999999</v>
      </c>
      <c r="Y585" s="1">
        <v>3</v>
      </c>
      <c r="Z585" s="10">
        <v>1.4999999999999999E-2</v>
      </c>
      <c r="AA585" s="36">
        <f t="shared" si="102"/>
        <v>4.6400367144922997E-3</v>
      </c>
      <c r="AB585" s="13">
        <f t="shared" si="103"/>
        <v>0</v>
      </c>
      <c r="AC585" s="13">
        <f t="shared" si="104"/>
        <v>0</v>
      </c>
      <c r="AD585" s="13">
        <f t="shared" si="105"/>
        <v>0</v>
      </c>
      <c r="AE585" s="13">
        <f t="shared" si="106"/>
        <v>0</v>
      </c>
      <c r="AF585" s="13">
        <f t="shared" si="107"/>
        <v>0</v>
      </c>
      <c r="AG585" s="93">
        <f t="shared" si="108"/>
        <v>0</v>
      </c>
      <c r="AH585" s="94">
        <f t="shared" si="109"/>
        <v>0</v>
      </c>
      <c r="AI585" s="95">
        <f t="shared" si="110"/>
        <v>0</v>
      </c>
    </row>
    <row r="586" spans="1:35" x14ac:dyDescent="0.25">
      <c r="A586">
        <v>45021</v>
      </c>
      <c r="B586" t="s">
        <v>635</v>
      </c>
      <c r="C586" t="s">
        <v>317</v>
      </c>
      <c r="D586" s="30">
        <v>0</v>
      </c>
      <c r="E586" s="13">
        <v>0</v>
      </c>
      <c r="F586" s="13">
        <v>0</v>
      </c>
      <c r="G586" s="13">
        <v>5015.92</v>
      </c>
      <c r="H586" s="13">
        <v>24127.5</v>
      </c>
      <c r="I586" s="31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31">
        <v>0</v>
      </c>
      <c r="P586" s="13">
        <v>12061772.93</v>
      </c>
      <c r="Q586" s="16">
        <v>2237312</v>
      </c>
      <c r="R586" s="13">
        <v>0</v>
      </c>
      <c r="S586" s="16">
        <v>75689</v>
      </c>
      <c r="T586" s="20">
        <v>0</v>
      </c>
      <c r="U586" s="41">
        <f t="shared" si="99"/>
        <v>14374773.93</v>
      </c>
      <c r="V586" s="13">
        <f t="shared" si="100"/>
        <v>0</v>
      </c>
      <c r="W586" s="13">
        <f t="shared" si="101"/>
        <v>5015.92</v>
      </c>
      <c r="X586" s="10">
        <v>0.41199999999999998</v>
      </c>
      <c r="Y586" s="1">
        <v>1</v>
      </c>
      <c r="Z586" s="10">
        <v>0.01</v>
      </c>
      <c r="AA586" s="36">
        <f t="shared" si="102"/>
        <v>0</v>
      </c>
      <c r="AB586" s="13">
        <f t="shared" si="103"/>
        <v>0</v>
      </c>
      <c r="AC586" s="13">
        <f t="shared" si="104"/>
        <v>2507.96</v>
      </c>
      <c r="AD586" s="13">
        <f t="shared" si="105"/>
        <v>0</v>
      </c>
      <c r="AE586" s="13">
        <f t="shared" si="106"/>
        <v>24127.5</v>
      </c>
      <c r="AF586" s="13">
        <f t="shared" si="107"/>
        <v>0</v>
      </c>
      <c r="AG586" s="93">
        <f t="shared" si="108"/>
        <v>13317.73</v>
      </c>
      <c r="AH586" s="94">
        <f t="shared" si="109"/>
        <v>13317.73</v>
      </c>
      <c r="AI586" s="95">
        <f t="shared" si="110"/>
        <v>26635.46</v>
      </c>
    </row>
    <row r="587" spans="1:35" x14ac:dyDescent="0.25">
      <c r="A587">
        <v>45039</v>
      </c>
      <c r="B587" t="s">
        <v>636</v>
      </c>
      <c r="C587" t="s">
        <v>54</v>
      </c>
      <c r="D587" s="30">
        <v>0</v>
      </c>
      <c r="E587" s="13">
        <v>0</v>
      </c>
      <c r="F587" s="13">
        <v>6203.15</v>
      </c>
      <c r="G587" s="13">
        <v>775.39</v>
      </c>
      <c r="H587" s="13">
        <v>0</v>
      </c>
      <c r="I587" s="31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31">
        <v>0</v>
      </c>
      <c r="P587" s="13">
        <v>6746461.5800000001</v>
      </c>
      <c r="Q587" s="16">
        <v>992633</v>
      </c>
      <c r="R587" s="13">
        <v>0</v>
      </c>
      <c r="S587" s="16">
        <v>40701</v>
      </c>
      <c r="T587" s="20">
        <v>0</v>
      </c>
      <c r="U587" s="41">
        <f t="shared" si="99"/>
        <v>7779795.5800000001</v>
      </c>
      <c r="V587" s="13">
        <f t="shared" si="100"/>
        <v>0</v>
      </c>
      <c r="W587" s="13">
        <f t="shared" si="101"/>
        <v>6978.54</v>
      </c>
      <c r="X587" s="10">
        <v>0.255</v>
      </c>
      <c r="Y587" s="1">
        <v>1</v>
      </c>
      <c r="Z587" s="10">
        <v>0.01</v>
      </c>
      <c r="AA587" s="36">
        <f t="shared" si="102"/>
        <v>0</v>
      </c>
      <c r="AB587" s="13">
        <f t="shared" si="103"/>
        <v>0</v>
      </c>
      <c r="AC587" s="13">
        <f t="shared" si="104"/>
        <v>3489.27</v>
      </c>
      <c r="AD587" s="13">
        <f t="shared" si="105"/>
        <v>0</v>
      </c>
      <c r="AE587" s="13">
        <f t="shared" si="106"/>
        <v>0</v>
      </c>
      <c r="AF587" s="13">
        <f t="shared" si="107"/>
        <v>0</v>
      </c>
      <c r="AG587" s="93">
        <f t="shared" si="108"/>
        <v>1744.635</v>
      </c>
      <c r="AH587" s="94">
        <f t="shared" si="109"/>
        <v>1744.635</v>
      </c>
      <c r="AI587" s="95">
        <f t="shared" si="110"/>
        <v>3489.27</v>
      </c>
    </row>
    <row r="588" spans="1:35" x14ac:dyDescent="0.25">
      <c r="A588">
        <v>48389</v>
      </c>
      <c r="B588" t="s">
        <v>637</v>
      </c>
      <c r="C588" t="s">
        <v>39</v>
      </c>
      <c r="D588" s="30">
        <v>0</v>
      </c>
      <c r="E588" s="13">
        <v>0</v>
      </c>
      <c r="F588" s="13">
        <v>0</v>
      </c>
      <c r="G588" s="13">
        <v>1963.86</v>
      </c>
      <c r="H588" s="13">
        <v>0</v>
      </c>
      <c r="I588" s="31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31">
        <v>0</v>
      </c>
      <c r="P588" s="13">
        <v>11011851.539999999</v>
      </c>
      <c r="Q588" s="16">
        <v>5075561</v>
      </c>
      <c r="R588" s="13">
        <v>0</v>
      </c>
      <c r="S588" s="16">
        <v>107948</v>
      </c>
      <c r="T588" s="20">
        <v>0</v>
      </c>
      <c r="U588" s="41">
        <f t="shared" ref="U588:U622" si="111">D588+E588+J588+K588+P588+Q588+R588+S588+T588</f>
        <v>16195360.539999999</v>
      </c>
      <c r="V588" s="13">
        <f t="shared" ref="V588:V622" si="112">D588+J588</f>
        <v>0</v>
      </c>
      <c r="W588" s="13">
        <f t="shared" ref="W588:W622" si="113">F588+G588+L588+M588</f>
        <v>1963.86</v>
      </c>
      <c r="X588" s="10">
        <v>0.89</v>
      </c>
      <c r="Y588" s="1">
        <v>2</v>
      </c>
      <c r="Z588" s="10">
        <v>1.2500000000000001E-2</v>
      </c>
      <c r="AA588" s="36">
        <f t="shared" ref="AA588:AA622" si="114">V588/U588</f>
        <v>0</v>
      </c>
      <c r="AB588" s="13">
        <f t="shared" ref="AB588:AB622" si="115">IF(AA588&lt;=Z588,0,V588-(U588*Z588))</f>
        <v>0</v>
      </c>
      <c r="AC588" s="13">
        <f t="shared" ref="AC588:AC622" si="116">W588*0.5</f>
        <v>981.93</v>
      </c>
      <c r="AD588" s="13">
        <f t="shared" ref="AD588:AD622" si="117">E588+K588</f>
        <v>0</v>
      </c>
      <c r="AE588" s="13">
        <f t="shared" ref="AE588:AE622" si="118">H588+N588</f>
        <v>0</v>
      </c>
      <c r="AF588" s="13">
        <f t="shared" ref="AF588:AF622" si="119">I588+O588</f>
        <v>0</v>
      </c>
      <c r="AG588" s="93">
        <f t="shared" si="108"/>
        <v>490.96499999999997</v>
      </c>
      <c r="AH588" s="94">
        <f t="shared" si="109"/>
        <v>490.96499999999997</v>
      </c>
      <c r="AI588" s="95">
        <f t="shared" si="110"/>
        <v>981.93</v>
      </c>
    </row>
    <row r="589" spans="1:35" x14ac:dyDescent="0.25">
      <c r="A589">
        <v>45054</v>
      </c>
      <c r="B589" t="s">
        <v>638</v>
      </c>
      <c r="C589" t="s">
        <v>102</v>
      </c>
      <c r="D589" s="30">
        <v>1582231.42</v>
      </c>
      <c r="E589" s="13">
        <v>0</v>
      </c>
      <c r="F589" s="13">
        <v>77712.039999999994</v>
      </c>
      <c r="G589" s="13">
        <v>0</v>
      </c>
      <c r="H589" s="13">
        <v>0</v>
      </c>
      <c r="I589" s="31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31">
        <v>0</v>
      </c>
      <c r="P589" s="13">
        <v>16361556.529999999</v>
      </c>
      <c r="Q589" s="16">
        <v>17853942</v>
      </c>
      <c r="R589" s="13">
        <v>0</v>
      </c>
      <c r="S589" s="16">
        <v>193181</v>
      </c>
      <c r="T589" s="20">
        <v>0</v>
      </c>
      <c r="U589" s="41">
        <f t="shared" si="111"/>
        <v>35990910.950000003</v>
      </c>
      <c r="V589" s="13">
        <f t="shared" si="112"/>
        <v>1582231.42</v>
      </c>
      <c r="W589" s="13">
        <f t="shared" si="113"/>
        <v>77712.039999999994</v>
      </c>
      <c r="X589" s="10">
        <v>0.64500000000000002</v>
      </c>
      <c r="Y589" s="1">
        <v>1</v>
      </c>
      <c r="Z589" s="10">
        <v>0.01</v>
      </c>
      <c r="AA589" s="36">
        <f t="shared" si="114"/>
        <v>4.3961972015604117E-2</v>
      </c>
      <c r="AB589" s="13">
        <f t="shared" si="115"/>
        <v>1222322.3104999999</v>
      </c>
      <c r="AC589" s="13">
        <f t="shared" si="116"/>
        <v>38856.019999999997</v>
      </c>
      <c r="AD589" s="13">
        <f t="shared" si="117"/>
        <v>0</v>
      </c>
      <c r="AE589" s="13">
        <f t="shared" si="118"/>
        <v>0</v>
      </c>
      <c r="AF589" s="13">
        <f t="shared" si="119"/>
        <v>0</v>
      </c>
      <c r="AG589" s="93">
        <f t="shared" si="108"/>
        <v>630589.16524999996</v>
      </c>
      <c r="AH589" s="94">
        <f t="shared" si="109"/>
        <v>630589.16524999996</v>
      </c>
      <c r="AI589" s="95">
        <f t="shared" si="110"/>
        <v>1261178.3304999999</v>
      </c>
    </row>
    <row r="590" spans="1:35" x14ac:dyDescent="0.25">
      <c r="A590">
        <v>46359</v>
      </c>
      <c r="B590" t="s">
        <v>639</v>
      </c>
      <c r="C590" t="s">
        <v>48</v>
      </c>
      <c r="D590" s="30">
        <v>678477.42</v>
      </c>
      <c r="E590" s="13">
        <v>140670.01999999999</v>
      </c>
      <c r="F590" s="13">
        <v>163012.04</v>
      </c>
      <c r="G590" s="13">
        <v>0</v>
      </c>
      <c r="H590" s="13">
        <v>28490.14</v>
      </c>
      <c r="I590" s="31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31">
        <v>0</v>
      </c>
      <c r="P590" s="13">
        <v>26027387.68</v>
      </c>
      <c r="Q590" s="16">
        <v>39170039</v>
      </c>
      <c r="R590" s="13">
        <v>0</v>
      </c>
      <c r="S590" s="16">
        <v>417910</v>
      </c>
      <c r="T590" s="20">
        <v>0</v>
      </c>
      <c r="U590" s="41">
        <f t="shared" si="111"/>
        <v>66434484.120000005</v>
      </c>
      <c r="V590" s="13">
        <f t="shared" si="112"/>
        <v>678477.42</v>
      </c>
      <c r="W590" s="13">
        <f t="shared" si="113"/>
        <v>163012.04</v>
      </c>
      <c r="X590" s="10">
        <v>1.0369999999999999</v>
      </c>
      <c r="Y590" s="1">
        <v>3</v>
      </c>
      <c r="Z590" s="10">
        <v>1.4999999999999999E-2</v>
      </c>
      <c r="AA590" s="36">
        <f t="shared" si="114"/>
        <v>1.0212729563376641E-2</v>
      </c>
      <c r="AB590" s="13">
        <f t="shared" si="115"/>
        <v>0</v>
      </c>
      <c r="AC590" s="13">
        <f t="shared" si="116"/>
        <v>81506.02</v>
      </c>
      <c r="AD590" s="13">
        <f t="shared" si="117"/>
        <v>140670.01999999999</v>
      </c>
      <c r="AE590" s="13">
        <f t="shared" si="118"/>
        <v>28490.14</v>
      </c>
      <c r="AF590" s="13">
        <f t="shared" si="119"/>
        <v>0</v>
      </c>
      <c r="AG590" s="93">
        <f t="shared" si="108"/>
        <v>125333.09</v>
      </c>
      <c r="AH590" s="94">
        <f t="shared" si="109"/>
        <v>125333.09</v>
      </c>
      <c r="AI590" s="95">
        <f t="shared" si="110"/>
        <v>250666.18</v>
      </c>
    </row>
    <row r="591" spans="1:35" x14ac:dyDescent="0.25">
      <c r="A591">
        <v>47225</v>
      </c>
      <c r="B591" t="s">
        <v>640</v>
      </c>
      <c r="C591" t="s">
        <v>70</v>
      </c>
      <c r="D591" s="30">
        <v>0</v>
      </c>
      <c r="E591" s="13">
        <v>0</v>
      </c>
      <c r="F591" s="13">
        <v>4046.86</v>
      </c>
      <c r="G591" s="13">
        <v>0</v>
      </c>
      <c r="H591" s="13">
        <v>0</v>
      </c>
      <c r="I591" s="31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31">
        <v>0</v>
      </c>
      <c r="P591" s="13">
        <v>3411990</v>
      </c>
      <c r="Q591" s="16">
        <v>20160877</v>
      </c>
      <c r="R591" s="13">
        <v>0</v>
      </c>
      <c r="S591" s="16">
        <v>106699</v>
      </c>
      <c r="T591" s="20">
        <v>0</v>
      </c>
      <c r="U591" s="41">
        <f t="shared" si="111"/>
        <v>23679566</v>
      </c>
      <c r="V591" s="13">
        <f t="shared" si="112"/>
        <v>0</v>
      </c>
      <c r="W591" s="13">
        <f t="shared" si="113"/>
        <v>4046.86</v>
      </c>
      <c r="X591" s="10">
        <v>2.4209999999999998</v>
      </c>
      <c r="Y591" s="1">
        <v>5</v>
      </c>
      <c r="Z591" s="10">
        <v>0.02</v>
      </c>
      <c r="AA591" s="36">
        <f t="shared" si="114"/>
        <v>0</v>
      </c>
      <c r="AB591" s="13">
        <f t="shared" si="115"/>
        <v>0</v>
      </c>
      <c r="AC591" s="13">
        <f t="shared" si="116"/>
        <v>2023.43</v>
      </c>
      <c r="AD591" s="13">
        <f t="shared" si="117"/>
        <v>0</v>
      </c>
      <c r="AE591" s="13">
        <f t="shared" si="118"/>
        <v>0</v>
      </c>
      <c r="AF591" s="13">
        <f t="shared" si="119"/>
        <v>0</v>
      </c>
      <c r="AG591" s="93">
        <f t="shared" si="108"/>
        <v>1011.715</v>
      </c>
      <c r="AH591" s="94">
        <f t="shared" si="109"/>
        <v>1011.715</v>
      </c>
      <c r="AI591" s="95">
        <f t="shared" si="110"/>
        <v>2023.43</v>
      </c>
    </row>
    <row r="592" spans="1:35" x14ac:dyDescent="0.25">
      <c r="A592">
        <v>47696</v>
      </c>
      <c r="B592" t="s">
        <v>641</v>
      </c>
      <c r="C592" t="s">
        <v>207</v>
      </c>
      <c r="D592" s="30">
        <v>0</v>
      </c>
      <c r="E592" s="13">
        <v>14572.17</v>
      </c>
      <c r="F592" s="13">
        <v>26869.759999999998</v>
      </c>
      <c r="G592" s="13">
        <v>0</v>
      </c>
      <c r="H592" s="13">
        <v>13479.24</v>
      </c>
      <c r="I592" s="31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31">
        <v>0</v>
      </c>
      <c r="P592" s="13">
        <v>10218628.220000001</v>
      </c>
      <c r="Q592" s="16">
        <v>10163128</v>
      </c>
      <c r="R592" s="13">
        <v>0</v>
      </c>
      <c r="S592" s="16">
        <v>122829</v>
      </c>
      <c r="T592" s="20">
        <v>0</v>
      </c>
      <c r="U592" s="41">
        <f t="shared" si="111"/>
        <v>20519157.390000001</v>
      </c>
      <c r="V592" s="13">
        <f t="shared" si="112"/>
        <v>0</v>
      </c>
      <c r="W592" s="13">
        <f t="shared" si="113"/>
        <v>26869.759999999998</v>
      </c>
      <c r="X592" s="10">
        <v>1.0660000000000001</v>
      </c>
      <c r="Y592" s="1">
        <v>4</v>
      </c>
      <c r="Z592" s="10">
        <v>1.7500000000000002E-2</v>
      </c>
      <c r="AA592" s="36">
        <f t="shared" si="114"/>
        <v>0</v>
      </c>
      <c r="AB592" s="13">
        <f t="shared" si="115"/>
        <v>0</v>
      </c>
      <c r="AC592" s="13">
        <f t="shared" si="116"/>
        <v>13434.88</v>
      </c>
      <c r="AD592" s="13">
        <f t="shared" si="117"/>
        <v>14572.17</v>
      </c>
      <c r="AE592" s="13">
        <f t="shared" si="118"/>
        <v>13479.24</v>
      </c>
      <c r="AF592" s="13">
        <f t="shared" si="119"/>
        <v>0</v>
      </c>
      <c r="AG592" s="93">
        <f t="shared" si="108"/>
        <v>20743.145</v>
      </c>
      <c r="AH592" s="94">
        <f t="shared" si="109"/>
        <v>20743.145</v>
      </c>
      <c r="AI592" s="95">
        <f t="shared" si="110"/>
        <v>41486.29</v>
      </c>
    </row>
    <row r="593" spans="1:35" x14ac:dyDescent="0.25">
      <c r="A593">
        <v>46219</v>
      </c>
      <c r="B593" t="s">
        <v>642</v>
      </c>
      <c r="C593" t="s">
        <v>278</v>
      </c>
      <c r="D593" s="30">
        <v>0</v>
      </c>
      <c r="E593" s="13">
        <v>0</v>
      </c>
      <c r="F593" s="13">
        <v>3595.26</v>
      </c>
      <c r="G593" s="13">
        <v>0</v>
      </c>
      <c r="H593" s="13">
        <v>0</v>
      </c>
      <c r="I593" s="31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31">
        <v>0</v>
      </c>
      <c r="P593" s="13">
        <v>5642423.71</v>
      </c>
      <c r="Q593" s="16">
        <v>2908470</v>
      </c>
      <c r="R593" s="13">
        <v>1906219.66</v>
      </c>
      <c r="S593" s="16">
        <v>62286</v>
      </c>
      <c r="T593" s="20">
        <v>0</v>
      </c>
      <c r="U593" s="41">
        <f t="shared" si="111"/>
        <v>10519399.370000001</v>
      </c>
      <c r="V593" s="13">
        <f t="shared" si="112"/>
        <v>0</v>
      </c>
      <c r="W593" s="13">
        <f t="shared" si="113"/>
        <v>3595.26</v>
      </c>
      <c r="X593" s="10">
        <v>0.90700000000000003</v>
      </c>
      <c r="Y593" s="1">
        <v>2</v>
      </c>
      <c r="Z593" s="10">
        <v>1.2500000000000001E-2</v>
      </c>
      <c r="AA593" s="36">
        <f t="shared" si="114"/>
        <v>0</v>
      </c>
      <c r="AB593" s="13">
        <f t="shared" si="115"/>
        <v>0</v>
      </c>
      <c r="AC593" s="13">
        <f t="shared" si="116"/>
        <v>1797.63</v>
      </c>
      <c r="AD593" s="13">
        <f t="shared" si="117"/>
        <v>0</v>
      </c>
      <c r="AE593" s="13">
        <f t="shared" si="118"/>
        <v>0</v>
      </c>
      <c r="AF593" s="13">
        <f t="shared" si="119"/>
        <v>0</v>
      </c>
      <c r="AG593" s="93">
        <f t="shared" si="108"/>
        <v>898.81500000000005</v>
      </c>
      <c r="AH593" s="94">
        <f t="shared" si="109"/>
        <v>898.81500000000005</v>
      </c>
      <c r="AI593" s="95">
        <f t="shared" si="110"/>
        <v>1797.63</v>
      </c>
    </row>
    <row r="594" spans="1:35" x14ac:dyDescent="0.25">
      <c r="A594">
        <v>48884</v>
      </c>
      <c r="B594" t="s">
        <v>643</v>
      </c>
      <c r="C594" t="s">
        <v>211</v>
      </c>
      <c r="D594" s="30">
        <v>262657.48</v>
      </c>
      <c r="E594" s="13">
        <v>0</v>
      </c>
      <c r="F594" s="13">
        <v>0</v>
      </c>
      <c r="G594" s="13">
        <v>0</v>
      </c>
      <c r="H594" s="13">
        <v>10281.69</v>
      </c>
      <c r="I594" s="31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31">
        <v>0</v>
      </c>
      <c r="P594" s="13">
        <v>5312431.45</v>
      </c>
      <c r="Q594" s="16">
        <v>8337823</v>
      </c>
      <c r="R594" s="13">
        <v>0</v>
      </c>
      <c r="S594" s="16">
        <v>77888</v>
      </c>
      <c r="T594" s="20">
        <v>0</v>
      </c>
      <c r="U594" s="41">
        <f t="shared" si="111"/>
        <v>13990799.93</v>
      </c>
      <c r="V594" s="13">
        <f t="shared" si="112"/>
        <v>262657.48</v>
      </c>
      <c r="W594" s="13">
        <f t="shared" si="113"/>
        <v>0</v>
      </c>
      <c r="X594" s="10">
        <v>1.4339999999999999</v>
      </c>
      <c r="Y594" s="1">
        <v>5</v>
      </c>
      <c r="Z594" s="10">
        <v>0.02</v>
      </c>
      <c r="AA594" s="36">
        <f t="shared" si="114"/>
        <v>1.8773585592971879E-2</v>
      </c>
      <c r="AB594" s="13">
        <f t="shared" si="115"/>
        <v>0</v>
      </c>
      <c r="AC594" s="13">
        <f t="shared" si="116"/>
        <v>0</v>
      </c>
      <c r="AD594" s="13">
        <f t="shared" si="117"/>
        <v>0</v>
      </c>
      <c r="AE594" s="13">
        <f t="shared" si="118"/>
        <v>10281.69</v>
      </c>
      <c r="AF594" s="13">
        <f t="shared" si="119"/>
        <v>0</v>
      </c>
      <c r="AG594" s="93">
        <f t="shared" si="108"/>
        <v>5140.8450000000003</v>
      </c>
      <c r="AH594" s="94">
        <f t="shared" si="109"/>
        <v>5140.8450000000003</v>
      </c>
      <c r="AI594" s="95">
        <f t="shared" si="110"/>
        <v>10281.69</v>
      </c>
    </row>
    <row r="595" spans="1:35" x14ac:dyDescent="0.25">
      <c r="A595">
        <v>46060</v>
      </c>
      <c r="B595" t="s">
        <v>644</v>
      </c>
      <c r="C595" t="s">
        <v>214</v>
      </c>
      <c r="D595" s="30">
        <v>0</v>
      </c>
      <c r="E595" s="13">
        <v>0</v>
      </c>
      <c r="F595" s="13">
        <v>-0.01</v>
      </c>
      <c r="G595" s="13">
        <v>2522.0300000000002</v>
      </c>
      <c r="H595" s="13">
        <v>0</v>
      </c>
      <c r="I595" s="31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31">
        <v>0</v>
      </c>
      <c r="P595" s="13">
        <v>22153675.43</v>
      </c>
      <c r="Q595" s="16">
        <v>4820977</v>
      </c>
      <c r="R595" s="13">
        <v>0</v>
      </c>
      <c r="S595" s="16">
        <v>164275</v>
      </c>
      <c r="T595" s="20">
        <v>0</v>
      </c>
      <c r="U595" s="41">
        <f t="shared" si="111"/>
        <v>27138927.43</v>
      </c>
      <c r="V595" s="13">
        <f t="shared" si="112"/>
        <v>0</v>
      </c>
      <c r="W595" s="13">
        <f t="shared" si="113"/>
        <v>2522.02</v>
      </c>
      <c r="X595" s="10">
        <v>0.52100000000000002</v>
      </c>
      <c r="Y595" s="1">
        <v>1</v>
      </c>
      <c r="Z595" s="10">
        <v>0.01</v>
      </c>
      <c r="AA595" s="36">
        <f t="shared" si="114"/>
        <v>0</v>
      </c>
      <c r="AB595" s="13">
        <f t="shared" si="115"/>
        <v>0</v>
      </c>
      <c r="AC595" s="13">
        <f t="shared" si="116"/>
        <v>1261.01</v>
      </c>
      <c r="AD595" s="13">
        <f t="shared" si="117"/>
        <v>0</v>
      </c>
      <c r="AE595" s="13">
        <f t="shared" si="118"/>
        <v>0</v>
      </c>
      <c r="AF595" s="13">
        <f t="shared" si="119"/>
        <v>0</v>
      </c>
      <c r="AG595" s="93">
        <f t="shared" si="108"/>
        <v>630.505</v>
      </c>
      <c r="AH595" s="94">
        <f t="shared" si="109"/>
        <v>630.505</v>
      </c>
      <c r="AI595" s="95">
        <f t="shared" si="110"/>
        <v>1261.01</v>
      </c>
    </row>
    <row r="596" spans="1:35" x14ac:dyDescent="0.25">
      <c r="A596">
        <v>49155</v>
      </c>
      <c r="B596" t="s">
        <v>645</v>
      </c>
      <c r="C596" t="s">
        <v>216</v>
      </c>
      <c r="D596" s="30">
        <v>0</v>
      </c>
      <c r="E596" s="13">
        <v>0</v>
      </c>
      <c r="F596" s="13">
        <v>-0.01</v>
      </c>
      <c r="G596" s="13">
        <v>375.01</v>
      </c>
      <c r="H596" s="13">
        <v>0</v>
      </c>
      <c r="I596" s="31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31">
        <v>0</v>
      </c>
      <c r="P596" s="13">
        <v>6953929.46</v>
      </c>
      <c r="Q596" s="16">
        <v>975132</v>
      </c>
      <c r="R596" s="13">
        <v>0</v>
      </c>
      <c r="S596" s="16">
        <v>40373</v>
      </c>
      <c r="T596" s="20">
        <v>0</v>
      </c>
      <c r="U596" s="41">
        <f t="shared" si="111"/>
        <v>7969434.46</v>
      </c>
      <c r="V596" s="13">
        <f t="shared" si="112"/>
        <v>0</v>
      </c>
      <c r="W596" s="13">
        <f t="shared" si="113"/>
        <v>375</v>
      </c>
      <c r="X596" s="10">
        <v>0.20399999999999999</v>
      </c>
      <c r="Y596" s="1">
        <v>1</v>
      </c>
      <c r="Z596" s="10">
        <v>0.01</v>
      </c>
      <c r="AA596" s="36">
        <f t="shared" si="114"/>
        <v>0</v>
      </c>
      <c r="AB596" s="13">
        <f t="shared" si="115"/>
        <v>0</v>
      </c>
      <c r="AC596" s="13">
        <f t="shared" si="116"/>
        <v>187.5</v>
      </c>
      <c r="AD596" s="13">
        <f t="shared" si="117"/>
        <v>0</v>
      </c>
      <c r="AE596" s="13">
        <f t="shared" si="118"/>
        <v>0</v>
      </c>
      <c r="AF596" s="13">
        <f t="shared" si="119"/>
        <v>0</v>
      </c>
      <c r="AG596" s="93">
        <f t="shared" si="108"/>
        <v>93.75</v>
      </c>
      <c r="AH596" s="94">
        <f t="shared" si="109"/>
        <v>93.75</v>
      </c>
      <c r="AI596" s="95">
        <f t="shared" si="110"/>
        <v>187.5</v>
      </c>
    </row>
    <row r="597" spans="1:35" x14ac:dyDescent="0.25">
      <c r="A597">
        <v>47746</v>
      </c>
      <c r="B597" t="s">
        <v>646</v>
      </c>
      <c r="C597" t="s">
        <v>62</v>
      </c>
      <c r="D597" s="30">
        <v>0</v>
      </c>
      <c r="E597" s="13">
        <v>0</v>
      </c>
      <c r="F597" s="13">
        <v>-0.01</v>
      </c>
      <c r="G597" s="13">
        <v>1146.3499999999999</v>
      </c>
      <c r="H597" s="13">
        <v>0</v>
      </c>
      <c r="I597" s="31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31">
        <v>0</v>
      </c>
      <c r="P597" s="13">
        <v>5911665.2400000002</v>
      </c>
      <c r="Q597" s="16">
        <v>2682656</v>
      </c>
      <c r="R597" s="13">
        <v>1666949.89</v>
      </c>
      <c r="S597" s="16">
        <v>59300</v>
      </c>
      <c r="T597" s="20">
        <v>0</v>
      </c>
      <c r="U597" s="41">
        <f t="shared" si="111"/>
        <v>10320571.130000001</v>
      </c>
      <c r="V597" s="13">
        <f t="shared" si="112"/>
        <v>0</v>
      </c>
      <c r="W597" s="13">
        <f t="shared" si="113"/>
        <v>1146.3399999999999</v>
      </c>
      <c r="X597" s="10">
        <v>0.82899999999999996</v>
      </c>
      <c r="Y597" s="1">
        <v>2</v>
      </c>
      <c r="Z597" s="10">
        <v>1.2500000000000001E-2</v>
      </c>
      <c r="AA597" s="36">
        <f t="shared" si="114"/>
        <v>0</v>
      </c>
      <c r="AB597" s="13">
        <f t="shared" si="115"/>
        <v>0</v>
      </c>
      <c r="AC597" s="13">
        <f t="shared" si="116"/>
        <v>573.16999999999996</v>
      </c>
      <c r="AD597" s="13">
        <f t="shared" si="117"/>
        <v>0</v>
      </c>
      <c r="AE597" s="13">
        <f t="shared" si="118"/>
        <v>0</v>
      </c>
      <c r="AF597" s="13">
        <f t="shared" si="119"/>
        <v>0</v>
      </c>
      <c r="AG597" s="93">
        <f t="shared" si="108"/>
        <v>286.58499999999998</v>
      </c>
      <c r="AH597" s="94">
        <f t="shared" si="109"/>
        <v>286.58499999999998</v>
      </c>
      <c r="AI597" s="95">
        <f t="shared" si="110"/>
        <v>573.16999999999996</v>
      </c>
    </row>
    <row r="598" spans="1:35" x14ac:dyDescent="0.25">
      <c r="A598">
        <v>48397</v>
      </c>
      <c r="B598" t="s">
        <v>646</v>
      </c>
      <c r="C598" t="s">
        <v>39</v>
      </c>
      <c r="D598" s="30">
        <v>0</v>
      </c>
      <c r="E598" s="13">
        <v>17664.689999999999</v>
      </c>
      <c r="F598" s="13">
        <v>6225.22</v>
      </c>
      <c r="G598" s="13">
        <v>0</v>
      </c>
      <c r="H598" s="13">
        <v>0</v>
      </c>
      <c r="I598" s="31">
        <v>0</v>
      </c>
      <c r="J598" s="13">
        <v>0</v>
      </c>
      <c r="K598" s="13">
        <v>5292.86</v>
      </c>
      <c r="L598" s="13">
        <v>0</v>
      </c>
      <c r="M598" s="13">
        <v>0</v>
      </c>
      <c r="N598" s="13">
        <v>0</v>
      </c>
      <c r="O598" s="31">
        <v>0</v>
      </c>
      <c r="P598" s="13">
        <v>2291961</v>
      </c>
      <c r="Q598" s="16">
        <v>3018587</v>
      </c>
      <c r="R598" s="13">
        <v>0</v>
      </c>
      <c r="S598" s="16">
        <v>35650</v>
      </c>
      <c r="T598" s="20">
        <v>0</v>
      </c>
      <c r="U598" s="41">
        <f t="shared" si="111"/>
        <v>5369155.5499999998</v>
      </c>
      <c r="V598" s="13">
        <f t="shared" si="112"/>
        <v>0</v>
      </c>
      <c r="W598" s="13">
        <f t="shared" si="113"/>
        <v>6225.22</v>
      </c>
      <c r="X598" s="10">
        <v>1.23</v>
      </c>
      <c r="Y598" s="1">
        <v>4</v>
      </c>
      <c r="Z598" s="10">
        <v>1.7500000000000002E-2</v>
      </c>
      <c r="AA598" s="36">
        <f t="shared" si="114"/>
        <v>0</v>
      </c>
      <c r="AB598" s="13">
        <f t="shared" si="115"/>
        <v>0</v>
      </c>
      <c r="AC598" s="13">
        <f t="shared" si="116"/>
        <v>3112.61</v>
      </c>
      <c r="AD598" s="13">
        <f t="shared" si="117"/>
        <v>22957.55</v>
      </c>
      <c r="AE598" s="13">
        <f t="shared" si="118"/>
        <v>0</v>
      </c>
      <c r="AF598" s="13">
        <f t="shared" si="119"/>
        <v>0</v>
      </c>
      <c r="AG598" s="93">
        <f t="shared" si="108"/>
        <v>13035.08</v>
      </c>
      <c r="AH598" s="94">
        <f t="shared" si="109"/>
        <v>13035.08</v>
      </c>
      <c r="AI598" s="95">
        <f t="shared" si="110"/>
        <v>26070.16</v>
      </c>
    </row>
    <row r="599" spans="1:35" x14ac:dyDescent="0.25">
      <c r="A599">
        <v>45047</v>
      </c>
      <c r="B599" t="s">
        <v>647</v>
      </c>
      <c r="C599" t="s">
        <v>76</v>
      </c>
      <c r="D599" s="30">
        <v>0</v>
      </c>
      <c r="E599" s="13">
        <v>0</v>
      </c>
      <c r="F599" s="13">
        <v>110574.98</v>
      </c>
      <c r="G599" s="13">
        <v>0</v>
      </c>
      <c r="H599" s="13">
        <v>0</v>
      </c>
      <c r="I599" s="31">
        <v>0</v>
      </c>
      <c r="J599" s="13">
        <v>0</v>
      </c>
      <c r="K599" s="13">
        <v>0</v>
      </c>
      <c r="L599" s="13">
        <v>17966.400000000001</v>
      </c>
      <c r="M599" s="13">
        <v>0</v>
      </c>
      <c r="N599" s="13">
        <v>0</v>
      </c>
      <c r="O599" s="31">
        <v>0</v>
      </c>
      <c r="P599" s="13">
        <v>36021324.07</v>
      </c>
      <c r="Q599" s="16">
        <v>122423386</v>
      </c>
      <c r="R599" s="13">
        <v>0</v>
      </c>
      <c r="S599" s="16">
        <v>732083</v>
      </c>
      <c r="T599" s="20">
        <v>0</v>
      </c>
      <c r="U599" s="41">
        <f t="shared" si="111"/>
        <v>159176793.06999999</v>
      </c>
      <c r="V599" s="13">
        <f t="shared" si="112"/>
        <v>0</v>
      </c>
      <c r="W599" s="13">
        <f t="shared" si="113"/>
        <v>128541.38</v>
      </c>
      <c r="X599" s="10">
        <v>1.1379999999999999</v>
      </c>
      <c r="Y599" s="1">
        <v>4</v>
      </c>
      <c r="Z599" s="10">
        <v>1.7500000000000002E-2</v>
      </c>
      <c r="AA599" s="36">
        <f t="shared" si="114"/>
        <v>0</v>
      </c>
      <c r="AB599" s="13">
        <f t="shared" si="115"/>
        <v>0</v>
      </c>
      <c r="AC599" s="13">
        <f t="shared" si="116"/>
        <v>64270.69</v>
      </c>
      <c r="AD599" s="13">
        <f t="shared" si="117"/>
        <v>0</v>
      </c>
      <c r="AE599" s="13">
        <f t="shared" si="118"/>
        <v>0</v>
      </c>
      <c r="AF599" s="13">
        <f t="shared" si="119"/>
        <v>0</v>
      </c>
      <c r="AG599" s="93">
        <f t="shared" si="108"/>
        <v>32135.345000000001</v>
      </c>
      <c r="AH599" s="94">
        <f t="shared" si="109"/>
        <v>32135.345000000001</v>
      </c>
      <c r="AI599" s="95">
        <f t="shared" si="110"/>
        <v>64270.69</v>
      </c>
    </row>
    <row r="600" spans="1:35" x14ac:dyDescent="0.25">
      <c r="A600">
        <v>49106</v>
      </c>
      <c r="B600" t="s">
        <v>648</v>
      </c>
      <c r="C600" t="s">
        <v>149</v>
      </c>
      <c r="D600" s="30">
        <v>0</v>
      </c>
      <c r="E600" s="13">
        <v>0</v>
      </c>
      <c r="F600" s="13">
        <v>11353.32</v>
      </c>
      <c r="G600" s="13">
        <v>1513.78</v>
      </c>
      <c r="H600" s="13">
        <v>0</v>
      </c>
      <c r="I600" s="31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31">
        <v>0</v>
      </c>
      <c r="P600" s="13">
        <v>7555330.4299999997</v>
      </c>
      <c r="Q600" s="16">
        <v>7878258</v>
      </c>
      <c r="R600" s="13">
        <v>0</v>
      </c>
      <c r="S600" s="16">
        <v>75257</v>
      </c>
      <c r="T600" s="20">
        <v>0</v>
      </c>
      <c r="U600" s="41">
        <f t="shared" si="111"/>
        <v>15508845.43</v>
      </c>
      <c r="V600" s="13">
        <f t="shared" si="112"/>
        <v>0</v>
      </c>
      <c r="W600" s="13">
        <f t="shared" si="113"/>
        <v>12867.1</v>
      </c>
      <c r="X600" s="10">
        <v>1.609</v>
      </c>
      <c r="Y600" s="1">
        <v>5</v>
      </c>
      <c r="Z600" s="10">
        <v>0.02</v>
      </c>
      <c r="AA600" s="36">
        <f t="shared" si="114"/>
        <v>0</v>
      </c>
      <c r="AB600" s="13">
        <f t="shared" si="115"/>
        <v>0</v>
      </c>
      <c r="AC600" s="13">
        <f t="shared" si="116"/>
        <v>6433.55</v>
      </c>
      <c r="AD600" s="13">
        <f t="shared" si="117"/>
        <v>0</v>
      </c>
      <c r="AE600" s="13">
        <f t="shared" si="118"/>
        <v>0</v>
      </c>
      <c r="AF600" s="13">
        <f t="shared" si="119"/>
        <v>0</v>
      </c>
      <c r="AG600" s="93">
        <f t="shared" si="108"/>
        <v>3216.7750000000001</v>
      </c>
      <c r="AH600" s="94">
        <f t="shared" si="109"/>
        <v>3216.7750000000001</v>
      </c>
      <c r="AI600" s="95">
        <f t="shared" si="110"/>
        <v>6433.55</v>
      </c>
    </row>
    <row r="601" spans="1:35" x14ac:dyDescent="0.25">
      <c r="A601">
        <v>45062</v>
      </c>
      <c r="B601" t="s">
        <v>649</v>
      </c>
      <c r="C601" t="s">
        <v>51</v>
      </c>
      <c r="D601" s="30">
        <v>1414485.48</v>
      </c>
      <c r="E601" s="13">
        <v>0</v>
      </c>
      <c r="F601" s="13">
        <v>0</v>
      </c>
      <c r="G601" s="13">
        <v>0</v>
      </c>
      <c r="H601" s="13">
        <v>0</v>
      </c>
      <c r="I601" s="31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31">
        <v>0</v>
      </c>
      <c r="P601" s="13">
        <v>2572462.25</v>
      </c>
      <c r="Q601" s="16">
        <v>45318508</v>
      </c>
      <c r="R601" s="13">
        <v>0</v>
      </c>
      <c r="S601" s="16">
        <v>193198</v>
      </c>
      <c r="T601" s="20">
        <v>0</v>
      </c>
      <c r="U601" s="41">
        <f t="shared" si="111"/>
        <v>49498653.729999997</v>
      </c>
      <c r="V601" s="13">
        <f t="shared" si="112"/>
        <v>1414485.48</v>
      </c>
      <c r="W601" s="13">
        <f t="shared" si="113"/>
        <v>0</v>
      </c>
      <c r="X601" s="10">
        <v>2.645</v>
      </c>
      <c r="Y601" s="1">
        <v>5</v>
      </c>
      <c r="Z601" s="10">
        <v>0.02</v>
      </c>
      <c r="AA601" s="36">
        <f t="shared" si="114"/>
        <v>2.8576241441142729E-2</v>
      </c>
      <c r="AB601" s="13">
        <f t="shared" si="115"/>
        <v>424512.40540000005</v>
      </c>
      <c r="AC601" s="13">
        <f t="shared" si="116"/>
        <v>0</v>
      </c>
      <c r="AD601" s="13">
        <f t="shared" si="117"/>
        <v>0</v>
      </c>
      <c r="AE601" s="13">
        <f t="shared" si="118"/>
        <v>0</v>
      </c>
      <c r="AF601" s="13">
        <f t="shared" si="119"/>
        <v>0</v>
      </c>
      <c r="AG601" s="93">
        <f t="shared" si="108"/>
        <v>212256.20270000002</v>
      </c>
      <c r="AH601" s="94">
        <f t="shared" si="109"/>
        <v>212256.20270000002</v>
      </c>
      <c r="AI601" s="95">
        <f t="shared" si="110"/>
        <v>424512.40540000005</v>
      </c>
    </row>
    <row r="602" spans="1:35" x14ac:dyDescent="0.25">
      <c r="A602">
        <v>49668</v>
      </c>
      <c r="B602" t="s">
        <v>650</v>
      </c>
      <c r="C602" t="s">
        <v>85</v>
      </c>
      <c r="D602" s="30">
        <v>0</v>
      </c>
      <c r="E602" s="13">
        <v>0</v>
      </c>
      <c r="F602" s="13">
        <v>3844.61</v>
      </c>
      <c r="G602" s="13">
        <v>1281.55</v>
      </c>
      <c r="H602" s="13">
        <v>0</v>
      </c>
      <c r="I602" s="31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31">
        <v>0</v>
      </c>
      <c r="P602" s="13">
        <v>6749678.1600000001</v>
      </c>
      <c r="Q602" s="16">
        <v>3245925</v>
      </c>
      <c r="R602" s="13">
        <v>0</v>
      </c>
      <c r="S602" s="16">
        <v>77039</v>
      </c>
      <c r="T602" s="20">
        <v>0</v>
      </c>
      <c r="U602" s="41">
        <f t="shared" si="111"/>
        <v>10072642.16</v>
      </c>
      <c r="V602" s="13">
        <f t="shared" si="112"/>
        <v>0</v>
      </c>
      <c r="W602" s="13">
        <f t="shared" si="113"/>
        <v>5126.16</v>
      </c>
      <c r="X602" s="10">
        <v>0.80100000000000005</v>
      </c>
      <c r="Y602" s="1">
        <v>2</v>
      </c>
      <c r="Z602" s="10">
        <v>1.2500000000000001E-2</v>
      </c>
      <c r="AA602" s="36">
        <f t="shared" si="114"/>
        <v>0</v>
      </c>
      <c r="AB602" s="13">
        <f t="shared" si="115"/>
        <v>0</v>
      </c>
      <c r="AC602" s="13">
        <f t="shared" si="116"/>
        <v>2563.08</v>
      </c>
      <c r="AD602" s="13">
        <f t="shared" si="117"/>
        <v>0</v>
      </c>
      <c r="AE602" s="13">
        <f t="shared" si="118"/>
        <v>0</v>
      </c>
      <c r="AF602" s="13">
        <f t="shared" si="119"/>
        <v>0</v>
      </c>
      <c r="AG602" s="93">
        <f t="shared" si="108"/>
        <v>1281.54</v>
      </c>
      <c r="AH602" s="94">
        <f t="shared" si="109"/>
        <v>1281.54</v>
      </c>
      <c r="AI602" s="95">
        <f t="shared" si="110"/>
        <v>2563.08</v>
      </c>
    </row>
    <row r="603" spans="1:35" x14ac:dyDescent="0.25">
      <c r="A603">
        <v>45070</v>
      </c>
      <c r="B603" t="s">
        <v>651</v>
      </c>
      <c r="C603" t="s">
        <v>76</v>
      </c>
      <c r="D603" s="30">
        <v>707836.28</v>
      </c>
      <c r="E603" s="13">
        <v>0</v>
      </c>
      <c r="F603" s="13">
        <v>0</v>
      </c>
      <c r="G603" s="13">
        <v>0</v>
      </c>
      <c r="H603" s="13">
        <v>0</v>
      </c>
      <c r="I603" s="31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31">
        <v>0</v>
      </c>
      <c r="P603" s="13">
        <v>21257350.210000001</v>
      </c>
      <c r="Q603" s="16">
        <v>9900590</v>
      </c>
      <c r="R603" s="13">
        <v>0</v>
      </c>
      <c r="S603" s="16">
        <v>164589</v>
      </c>
      <c r="T603" s="20">
        <v>0</v>
      </c>
      <c r="U603" s="41">
        <f t="shared" si="111"/>
        <v>32030365.490000002</v>
      </c>
      <c r="V603" s="13">
        <f t="shared" si="112"/>
        <v>707836.28</v>
      </c>
      <c r="W603" s="13">
        <f t="shared" si="113"/>
        <v>0</v>
      </c>
      <c r="X603" s="10">
        <v>0.21199999999999999</v>
      </c>
      <c r="Y603" s="1">
        <v>1</v>
      </c>
      <c r="Z603" s="10">
        <v>0.01</v>
      </c>
      <c r="AA603" s="36">
        <f t="shared" si="114"/>
        <v>2.2098913614363506E-2</v>
      </c>
      <c r="AB603" s="13">
        <f t="shared" si="115"/>
        <v>387532.6251</v>
      </c>
      <c r="AC603" s="13">
        <f t="shared" si="116"/>
        <v>0</v>
      </c>
      <c r="AD603" s="13">
        <f t="shared" si="117"/>
        <v>0</v>
      </c>
      <c r="AE603" s="13">
        <f t="shared" si="118"/>
        <v>0</v>
      </c>
      <c r="AF603" s="13">
        <f t="shared" si="119"/>
        <v>0</v>
      </c>
      <c r="AG603" s="93">
        <f t="shared" si="108"/>
        <v>193766.31255</v>
      </c>
      <c r="AH603" s="94">
        <f t="shared" si="109"/>
        <v>193766.31255</v>
      </c>
      <c r="AI603" s="95">
        <f t="shared" si="110"/>
        <v>387532.6251</v>
      </c>
    </row>
    <row r="604" spans="1:35" x14ac:dyDescent="0.25">
      <c r="A604">
        <v>45088</v>
      </c>
      <c r="B604" t="s">
        <v>652</v>
      </c>
      <c r="C604" t="s">
        <v>242</v>
      </c>
      <c r="D604" s="30">
        <v>2109025.62</v>
      </c>
      <c r="E604" s="13">
        <v>0</v>
      </c>
      <c r="F604" s="13">
        <v>0</v>
      </c>
      <c r="G604" s="13">
        <v>0</v>
      </c>
      <c r="H604" s="13">
        <v>0</v>
      </c>
      <c r="I604" s="31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31">
        <v>0</v>
      </c>
      <c r="P604" s="13">
        <v>1864440.19</v>
      </c>
      <c r="Q604" s="16">
        <v>13725345</v>
      </c>
      <c r="R604" s="13">
        <v>0</v>
      </c>
      <c r="S604" s="16">
        <v>72219</v>
      </c>
      <c r="T604" s="20">
        <v>0</v>
      </c>
      <c r="U604" s="41">
        <f t="shared" si="111"/>
        <v>17771029.809999999</v>
      </c>
      <c r="V604" s="13">
        <f t="shared" si="112"/>
        <v>2109025.62</v>
      </c>
      <c r="W604" s="13">
        <f t="shared" si="113"/>
        <v>0</v>
      </c>
      <c r="X604" s="10">
        <v>1.292</v>
      </c>
      <c r="Y604" s="1">
        <v>4</v>
      </c>
      <c r="Z604" s="10">
        <v>1.7500000000000002E-2</v>
      </c>
      <c r="AA604" s="36">
        <f t="shared" si="114"/>
        <v>0.11867773801230264</v>
      </c>
      <c r="AB604" s="13">
        <f t="shared" si="115"/>
        <v>1798032.5983250001</v>
      </c>
      <c r="AC604" s="13">
        <f t="shared" si="116"/>
        <v>0</v>
      </c>
      <c r="AD604" s="13">
        <f t="shared" si="117"/>
        <v>0</v>
      </c>
      <c r="AE604" s="13">
        <f t="shared" si="118"/>
        <v>0</v>
      </c>
      <c r="AF604" s="13">
        <f t="shared" si="119"/>
        <v>0</v>
      </c>
      <c r="AG604" s="93">
        <f t="shared" si="108"/>
        <v>899016.29916250007</v>
      </c>
      <c r="AH604" s="94">
        <f t="shared" si="109"/>
        <v>899016.29916250007</v>
      </c>
      <c r="AI604" s="95">
        <f t="shared" si="110"/>
        <v>1798032.5983250001</v>
      </c>
    </row>
    <row r="605" spans="1:35" x14ac:dyDescent="0.25">
      <c r="A605">
        <v>45096</v>
      </c>
      <c r="B605" t="s">
        <v>653</v>
      </c>
      <c r="C605" t="s">
        <v>62</v>
      </c>
      <c r="D605" s="30">
        <v>757604.22</v>
      </c>
      <c r="E605" s="13">
        <v>164086.79</v>
      </c>
      <c r="F605" s="13">
        <v>0</v>
      </c>
      <c r="G605" s="13">
        <v>0</v>
      </c>
      <c r="H605" s="13">
        <v>39556.639999999999</v>
      </c>
      <c r="I605" s="31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31">
        <v>0</v>
      </c>
      <c r="P605" s="13">
        <v>9028377.5</v>
      </c>
      <c r="Q605" s="16">
        <v>5441931</v>
      </c>
      <c r="R605" s="13">
        <v>0</v>
      </c>
      <c r="S605" s="16">
        <v>81666</v>
      </c>
      <c r="T605" s="20">
        <v>0</v>
      </c>
      <c r="U605" s="41">
        <f t="shared" si="111"/>
        <v>15473665.51</v>
      </c>
      <c r="V605" s="13">
        <f t="shared" si="112"/>
        <v>757604.22</v>
      </c>
      <c r="W605" s="13">
        <f t="shared" si="113"/>
        <v>0</v>
      </c>
      <c r="X605" s="10">
        <v>0.71</v>
      </c>
      <c r="Y605" s="1">
        <v>2</v>
      </c>
      <c r="Z605" s="10">
        <v>1.2500000000000001E-2</v>
      </c>
      <c r="AA605" s="36">
        <f t="shared" si="114"/>
        <v>4.8960876109826156E-2</v>
      </c>
      <c r="AB605" s="13">
        <f t="shared" si="115"/>
        <v>564183.40112499997</v>
      </c>
      <c r="AC605" s="13">
        <f t="shared" si="116"/>
        <v>0</v>
      </c>
      <c r="AD605" s="13">
        <f t="shared" si="117"/>
        <v>164086.79</v>
      </c>
      <c r="AE605" s="13">
        <f t="shared" si="118"/>
        <v>39556.639999999999</v>
      </c>
      <c r="AF605" s="13">
        <f t="shared" si="119"/>
        <v>0</v>
      </c>
      <c r="AG605" s="93">
        <f t="shared" si="108"/>
        <v>383913.41556250001</v>
      </c>
      <c r="AH605" s="94">
        <f t="shared" si="109"/>
        <v>383913.41556250001</v>
      </c>
      <c r="AI605" s="95">
        <f t="shared" si="110"/>
        <v>767826.83112500003</v>
      </c>
    </row>
    <row r="606" spans="1:35" x14ac:dyDescent="0.25">
      <c r="A606">
        <v>46367</v>
      </c>
      <c r="B606" t="s">
        <v>654</v>
      </c>
      <c r="C606" t="s">
        <v>48</v>
      </c>
      <c r="D606" s="30">
        <v>0</v>
      </c>
      <c r="E606" s="13">
        <v>11826.26</v>
      </c>
      <c r="F606" s="13">
        <v>-0.01</v>
      </c>
      <c r="G606" s="13">
        <v>1619.01</v>
      </c>
      <c r="H606" s="13">
        <v>7021.85</v>
      </c>
      <c r="I606" s="31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31">
        <v>0</v>
      </c>
      <c r="P606" s="13">
        <v>4269359.54</v>
      </c>
      <c r="Q606" s="16">
        <v>3782930</v>
      </c>
      <c r="R606" s="13">
        <v>0</v>
      </c>
      <c r="S606" s="16">
        <v>51615</v>
      </c>
      <c r="T606" s="20">
        <v>0</v>
      </c>
      <c r="U606" s="41">
        <f t="shared" si="111"/>
        <v>8115730.7999999998</v>
      </c>
      <c r="V606" s="13">
        <f t="shared" si="112"/>
        <v>0</v>
      </c>
      <c r="W606" s="13">
        <f t="shared" si="113"/>
        <v>1619</v>
      </c>
      <c r="X606" s="10">
        <v>0.86699999999999999</v>
      </c>
      <c r="Y606" s="1">
        <v>2</v>
      </c>
      <c r="Z606" s="10">
        <v>1.2500000000000001E-2</v>
      </c>
      <c r="AA606" s="36">
        <f t="shared" si="114"/>
        <v>0</v>
      </c>
      <c r="AB606" s="13">
        <f t="shared" si="115"/>
        <v>0</v>
      </c>
      <c r="AC606" s="13">
        <f t="shared" si="116"/>
        <v>809.5</v>
      </c>
      <c r="AD606" s="13">
        <f t="shared" si="117"/>
        <v>11826.26</v>
      </c>
      <c r="AE606" s="13">
        <f t="shared" si="118"/>
        <v>7021.85</v>
      </c>
      <c r="AF606" s="13">
        <f t="shared" si="119"/>
        <v>0</v>
      </c>
      <c r="AG606" s="93">
        <f t="shared" si="108"/>
        <v>9828.8050000000003</v>
      </c>
      <c r="AH606" s="94">
        <f t="shared" si="109"/>
        <v>9828.8050000000003</v>
      </c>
      <c r="AI606" s="95">
        <f t="shared" si="110"/>
        <v>19657.61</v>
      </c>
    </row>
    <row r="607" spans="1:35" x14ac:dyDescent="0.25">
      <c r="A607">
        <v>45104</v>
      </c>
      <c r="B607" t="s">
        <v>655</v>
      </c>
      <c r="C607" t="s">
        <v>242</v>
      </c>
      <c r="D607" s="30">
        <v>2085746.76</v>
      </c>
      <c r="E607" s="13">
        <v>792725.9</v>
      </c>
      <c r="F607" s="13">
        <v>92381.84</v>
      </c>
      <c r="G607" s="13">
        <v>0</v>
      </c>
      <c r="H607" s="13">
        <v>0.01</v>
      </c>
      <c r="I607" s="31">
        <v>0</v>
      </c>
      <c r="J607" s="13">
        <v>0</v>
      </c>
      <c r="K607" s="13">
        <v>668841.12</v>
      </c>
      <c r="L607" s="13">
        <v>81301.64</v>
      </c>
      <c r="M607" s="13">
        <v>0</v>
      </c>
      <c r="N607" s="13">
        <v>0</v>
      </c>
      <c r="O607" s="31">
        <v>0</v>
      </c>
      <c r="P607" s="13">
        <v>13330110.02</v>
      </c>
      <c r="Q607" s="16">
        <v>70224535</v>
      </c>
      <c r="R607" s="13">
        <v>0</v>
      </c>
      <c r="S607" s="16">
        <v>410969</v>
      </c>
      <c r="T607" s="20">
        <v>0</v>
      </c>
      <c r="U607" s="41">
        <f t="shared" si="111"/>
        <v>87512927.799999997</v>
      </c>
      <c r="V607" s="13">
        <f t="shared" si="112"/>
        <v>2085746.76</v>
      </c>
      <c r="W607" s="13">
        <f t="shared" si="113"/>
        <v>173683.47999999998</v>
      </c>
      <c r="X607" s="10">
        <v>1.294</v>
      </c>
      <c r="Y607" s="1">
        <v>4</v>
      </c>
      <c r="Z607" s="10">
        <v>1.7500000000000002E-2</v>
      </c>
      <c r="AA607" s="36">
        <f t="shared" si="114"/>
        <v>2.3833584504985562E-2</v>
      </c>
      <c r="AB607" s="13">
        <f t="shared" si="115"/>
        <v>554270.52349999989</v>
      </c>
      <c r="AC607" s="13">
        <f t="shared" si="116"/>
        <v>86841.739999999991</v>
      </c>
      <c r="AD607" s="13">
        <f t="shared" si="117"/>
        <v>1461567.02</v>
      </c>
      <c r="AE607" s="13">
        <f t="shared" si="118"/>
        <v>0.01</v>
      </c>
      <c r="AF607" s="13">
        <f t="shared" si="119"/>
        <v>0</v>
      </c>
      <c r="AG607" s="93">
        <f t="shared" si="108"/>
        <v>1051339.6467499998</v>
      </c>
      <c r="AH607" s="94">
        <f t="shared" si="109"/>
        <v>1051339.6467499998</v>
      </c>
      <c r="AI607" s="95">
        <f t="shared" si="110"/>
        <v>2102679.2934999997</v>
      </c>
    </row>
    <row r="608" spans="1:35" x14ac:dyDescent="0.25">
      <c r="A608">
        <v>45112</v>
      </c>
      <c r="B608" t="s">
        <v>656</v>
      </c>
      <c r="C608" t="s">
        <v>82</v>
      </c>
      <c r="D608" s="30">
        <v>836997.96</v>
      </c>
      <c r="E608" s="13">
        <v>0</v>
      </c>
      <c r="F608" s="13">
        <v>7178.79</v>
      </c>
      <c r="G608" s="13">
        <v>17947.03</v>
      </c>
      <c r="H608" s="13">
        <v>54973.99</v>
      </c>
      <c r="I608" s="31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31">
        <v>0</v>
      </c>
      <c r="P608" s="13">
        <v>9467687.6300000008</v>
      </c>
      <c r="Q608" s="16">
        <v>10648158</v>
      </c>
      <c r="R608" s="13">
        <v>3853320.97</v>
      </c>
      <c r="S608" s="16">
        <v>153954</v>
      </c>
      <c r="T608" s="20">
        <v>0</v>
      </c>
      <c r="U608" s="41">
        <f t="shared" si="111"/>
        <v>24960118.559999999</v>
      </c>
      <c r="V608" s="13">
        <f t="shared" si="112"/>
        <v>836997.96</v>
      </c>
      <c r="W608" s="13">
        <f t="shared" si="113"/>
        <v>25125.82</v>
      </c>
      <c r="X608" s="10">
        <v>1.0429999999999999</v>
      </c>
      <c r="Y608" s="1">
        <v>3</v>
      </c>
      <c r="Z608" s="10">
        <v>1.4999999999999999E-2</v>
      </c>
      <c r="AA608" s="36">
        <f t="shared" si="114"/>
        <v>3.3533412831673666E-2</v>
      </c>
      <c r="AB608" s="13">
        <f t="shared" si="115"/>
        <v>462596.18160000001</v>
      </c>
      <c r="AC608" s="13">
        <f t="shared" si="116"/>
        <v>12562.91</v>
      </c>
      <c r="AD608" s="13">
        <f t="shared" si="117"/>
        <v>0</v>
      </c>
      <c r="AE608" s="13">
        <f t="shared" si="118"/>
        <v>54973.99</v>
      </c>
      <c r="AF608" s="13">
        <f t="shared" si="119"/>
        <v>0</v>
      </c>
      <c r="AG608" s="93">
        <f t="shared" si="108"/>
        <v>265066.54080000002</v>
      </c>
      <c r="AH608" s="94">
        <f t="shared" si="109"/>
        <v>265066.54080000002</v>
      </c>
      <c r="AI608" s="95">
        <f t="shared" si="110"/>
        <v>530133.08160000003</v>
      </c>
    </row>
    <row r="609" spans="1:35" x14ac:dyDescent="0.25">
      <c r="A609">
        <v>45666</v>
      </c>
      <c r="B609" t="s">
        <v>657</v>
      </c>
      <c r="C609" t="s">
        <v>37</v>
      </c>
      <c r="D609" s="30">
        <v>0</v>
      </c>
      <c r="E609" s="13">
        <v>49688.63</v>
      </c>
      <c r="F609" s="13">
        <v>0</v>
      </c>
      <c r="G609" s="13">
        <v>1613.08</v>
      </c>
      <c r="H609" s="13">
        <v>6891.83</v>
      </c>
      <c r="I609" s="31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31">
        <v>0</v>
      </c>
      <c r="P609" s="13">
        <v>5570958.6600000001</v>
      </c>
      <c r="Q609" s="16">
        <v>1522753</v>
      </c>
      <c r="R609" s="13">
        <v>0</v>
      </c>
      <c r="S609" s="16">
        <v>30298</v>
      </c>
      <c r="T609" s="20">
        <v>0</v>
      </c>
      <c r="U609" s="41">
        <f t="shared" si="111"/>
        <v>7173698.29</v>
      </c>
      <c r="V609" s="13">
        <f t="shared" si="112"/>
        <v>0</v>
      </c>
      <c r="W609" s="13">
        <f t="shared" si="113"/>
        <v>1613.08</v>
      </c>
      <c r="X609" s="10">
        <v>0.42599999999999999</v>
      </c>
      <c r="Y609" s="1">
        <v>1</v>
      </c>
      <c r="Z609" s="10">
        <v>0.01</v>
      </c>
      <c r="AA609" s="36">
        <f t="shared" si="114"/>
        <v>0</v>
      </c>
      <c r="AB609" s="13">
        <f t="shared" si="115"/>
        <v>0</v>
      </c>
      <c r="AC609" s="13">
        <f t="shared" si="116"/>
        <v>806.54</v>
      </c>
      <c r="AD609" s="13">
        <f t="shared" si="117"/>
        <v>49688.63</v>
      </c>
      <c r="AE609" s="13">
        <f t="shared" si="118"/>
        <v>6891.83</v>
      </c>
      <c r="AF609" s="13">
        <f t="shared" si="119"/>
        <v>0</v>
      </c>
      <c r="AG609" s="93">
        <f t="shared" si="108"/>
        <v>28693.5</v>
      </c>
      <c r="AH609" s="94">
        <f t="shared" si="109"/>
        <v>28693.5</v>
      </c>
      <c r="AI609" s="95">
        <f t="shared" si="110"/>
        <v>57387</v>
      </c>
    </row>
    <row r="610" spans="1:35" x14ac:dyDescent="0.25">
      <c r="A610">
        <v>44081</v>
      </c>
      <c r="B610" t="s">
        <v>658</v>
      </c>
      <c r="C610" t="s">
        <v>147</v>
      </c>
      <c r="D610" s="30">
        <v>700930.74</v>
      </c>
      <c r="E610" s="13">
        <v>0</v>
      </c>
      <c r="F610" s="13">
        <v>29973.919999999998</v>
      </c>
      <c r="G610" s="13">
        <v>0</v>
      </c>
      <c r="H610" s="13">
        <v>0</v>
      </c>
      <c r="I610" s="31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31">
        <v>0</v>
      </c>
      <c r="P610" s="13">
        <v>15830064.449999999</v>
      </c>
      <c r="Q610" s="16">
        <v>25018783</v>
      </c>
      <c r="R610" s="13">
        <v>0</v>
      </c>
      <c r="S610" s="16">
        <v>177793</v>
      </c>
      <c r="T610" s="20">
        <v>0</v>
      </c>
      <c r="U610" s="41">
        <f t="shared" si="111"/>
        <v>41727571.189999998</v>
      </c>
      <c r="V610" s="13">
        <f t="shared" si="112"/>
        <v>700930.74</v>
      </c>
      <c r="W610" s="13">
        <f t="shared" si="113"/>
        <v>29973.919999999998</v>
      </c>
      <c r="X610" s="10">
        <v>0.78</v>
      </c>
      <c r="Y610" s="1">
        <v>2</v>
      </c>
      <c r="Z610" s="10">
        <v>1.2500000000000001E-2</v>
      </c>
      <c r="AA610" s="36">
        <f t="shared" si="114"/>
        <v>1.6797784294907102E-2</v>
      </c>
      <c r="AB610" s="13">
        <f t="shared" si="115"/>
        <v>179336.100125</v>
      </c>
      <c r="AC610" s="13">
        <f t="shared" si="116"/>
        <v>14986.96</v>
      </c>
      <c r="AD610" s="13">
        <f t="shared" si="117"/>
        <v>0</v>
      </c>
      <c r="AE610" s="13">
        <f t="shared" si="118"/>
        <v>0</v>
      </c>
      <c r="AF610" s="13">
        <f t="shared" si="119"/>
        <v>0</v>
      </c>
      <c r="AG610" s="93">
        <f t="shared" si="108"/>
        <v>97161.530062499995</v>
      </c>
      <c r="AH610" s="94">
        <f t="shared" si="109"/>
        <v>97161.530062499995</v>
      </c>
      <c r="AI610" s="95">
        <f t="shared" si="110"/>
        <v>194323.06012499999</v>
      </c>
    </row>
    <row r="611" spans="1:35" x14ac:dyDescent="0.25">
      <c r="A611">
        <v>50518</v>
      </c>
      <c r="B611" t="s">
        <v>659</v>
      </c>
      <c r="C611" t="s">
        <v>64</v>
      </c>
      <c r="D611" s="30">
        <v>42805.78</v>
      </c>
      <c r="E611" s="13">
        <v>0</v>
      </c>
      <c r="F611" s="13">
        <v>0</v>
      </c>
      <c r="G611" s="13">
        <v>0</v>
      </c>
      <c r="H611" s="13">
        <v>0</v>
      </c>
      <c r="I611" s="31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31">
        <v>0</v>
      </c>
      <c r="P611" s="13">
        <v>1693191.47</v>
      </c>
      <c r="Q611" s="16">
        <v>4836551</v>
      </c>
      <c r="R611" s="13">
        <v>0</v>
      </c>
      <c r="S611" s="16">
        <v>32909</v>
      </c>
      <c r="T611" s="20">
        <v>0</v>
      </c>
      <c r="U611" s="41">
        <f t="shared" si="111"/>
        <v>6605457.25</v>
      </c>
      <c r="V611" s="13">
        <f t="shared" si="112"/>
        <v>42805.78</v>
      </c>
      <c r="W611" s="13">
        <f t="shared" si="113"/>
        <v>0</v>
      </c>
      <c r="X611" s="10">
        <v>1.3460000000000001</v>
      </c>
      <c r="Y611" s="1">
        <v>5</v>
      </c>
      <c r="Z611" s="10">
        <v>0.02</v>
      </c>
      <c r="AA611" s="36">
        <f t="shared" si="114"/>
        <v>6.4803659125944688E-3</v>
      </c>
      <c r="AB611" s="13">
        <f t="shared" si="115"/>
        <v>0</v>
      </c>
      <c r="AC611" s="13">
        <f t="shared" si="116"/>
        <v>0</v>
      </c>
      <c r="AD611" s="13">
        <f t="shared" si="117"/>
        <v>0</v>
      </c>
      <c r="AE611" s="13">
        <f t="shared" si="118"/>
        <v>0</v>
      </c>
      <c r="AF611" s="13">
        <f t="shared" si="119"/>
        <v>0</v>
      </c>
      <c r="AG611" s="93">
        <f t="shared" si="108"/>
        <v>0</v>
      </c>
      <c r="AH611" s="94">
        <f t="shared" si="109"/>
        <v>0</v>
      </c>
      <c r="AI611" s="95">
        <f t="shared" si="110"/>
        <v>0</v>
      </c>
    </row>
    <row r="612" spans="1:35" x14ac:dyDescent="0.25">
      <c r="A612">
        <v>49577</v>
      </c>
      <c r="B612" t="s">
        <v>660</v>
      </c>
      <c r="C612" t="s">
        <v>164</v>
      </c>
      <c r="D612" s="30">
        <v>588052.06000000006</v>
      </c>
      <c r="E612" s="13">
        <v>0</v>
      </c>
      <c r="F612" s="13">
        <v>12335.76</v>
      </c>
      <c r="G612" s="13">
        <v>0</v>
      </c>
      <c r="H612" s="13">
        <v>0</v>
      </c>
      <c r="I612" s="31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31">
        <v>0</v>
      </c>
      <c r="P612" s="13">
        <v>3692558.59</v>
      </c>
      <c r="Q612" s="16">
        <v>4694143</v>
      </c>
      <c r="R612" s="13">
        <v>0</v>
      </c>
      <c r="S612" s="16">
        <v>54663</v>
      </c>
      <c r="T612" s="20">
        <v>0</v>
      </c>
      <c r="U612" s="41">
        <f t="shared" si="111"/>
        <v>9029416.6500000004</v>
      </c>
      <c r="V612" s="13">
        <f t="shared" si="112"/>
        <v>588052.06000000006</v>
      </c>
      <c r="W612" s="13">
        <f t="shared" si="113"/>
        <v>12335.76</v>
      </c>
      <c r="X612" s="10">
        <v>0.95199999999999996</v>
      </c>
      <c r="Y612" s="1">
        <v>3</v>
      </c>
      <c r="Z612" s="10">
        <v>1.4999999999999999E-2</v>
      </c>
      <c r="AA612" s="36">
        <f t="shared" si="114"/>
        <v>6.5126251539184429E-2</v>
      </c>
      <c r="AB612" s="13">
        <f t="shared" si="115"/>
        <v>452610.8102500001</v>
      </c>
      <c r="AC612" s="13">
        <f t="shared" si="116"/>
        <v>6167.88</v>
      </c>
      <c r="AD612" s="13">
        <f t="shared" si="117"/>
        <v>0</v>
      </c>
      <c r="AE612" s="13">
        <f t="shared" si="118"/>
        <v>0</v>
      </c>
      <c r="AF612" s="13">
        <f t="shared" si="119"/>
        <v>0</v>
      </c>
      <c r="AG612" s="93">
        <f t="shared" si="108"/>
        <v>229389.34512500005</v>
      </c>
      <c r="AH612" s="94">
        <f t="shared" si="109"/>
        <v>229389.34512500005</v>
      </c>
      <c r="AI612" s="95">
        <f t="shared" si="110"/>
        <v>458778.6902500001</v>
      </c>
    </row>
    <row r="613" spans="1:35" x14ac:dyDescent="0.25">
      <c r="A613">
        <v>49973</v>
      </c>
      <c r="B613" t="s">
        <v>661</v>
      </c>
      <c r="C613" t="s">
        <v>6</v>
      </c>
      <c r="D613" s="30">
        <v>1064837.94</v>
      </c>
      <c r="E613" s="13">
        <v>509509.7</v>
      </c>
      <c r="F613" s="13">
        <v>22662.34</v>
      </c>
      <c r="G613" s="13">
        <v>0</v>
      </c>
      <c r="H613" s="13">
        <v>133579.34</v>
      </c>
      <c r="I613" s="31">
        <v>5478.82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31">
        <v>141.06</v>
      </c>
      <c r="P613" s="13">
        <v>1224390.68</v>
      </c>
      <c r="Q613" s="16">
        <v>19096332</v>
      </c>
      <c r="R613" s="13">
        <v>0</v>
      </c>
      <c r="S613" s="16">
        <v>98579</v>
      </c>
      <c r="T613" s="20">
        <v>0</v>
      </c>
      <c r="U613" s="41">
        <f t="shared" si="111"/>
        <v>21993649.32</v>
      </c>
      <c r="V613" s="13">
        <f t="shared" si="112"/>
        <v>1064837.94</v>
      </c>
      <c r="W613" s="13">
        <f t="shared" si="113"/>
        <v>22662.34</v>
      </c>
      <c r="X613" s="10">
        <v>1.5680000000000001</v>
      </c>
      <c r="Y613" s="1">
        <v>5</v>
      </c>
      <c r="Z613" s="10">
        <v>0.02</v>
      </c>
      <c r="AA613" s="36">
        <f t="shared" si="114"/>
        <v>4.8415700573696333E-2</v>
      </c>
      <c r="AB613" s="13">
        <f t="shared" si="115"/>
        <v>624964.95359999989</v>
      </c>
      <c r="AC613" s="13">
        <f t="shared" si="116"/>
        <v>11331.17</v>
      </c>
      <c r="AD613" s="13">
        <f t="shared" si="117"/>
        <v>509509.7</v>
      </c>
      <c r="AE613" s="13">
        <f t="shared" si="118"/>
        <v>133579.34</v>
      </c>
      <c r="AF613" s="13">
        <f t="shared" si="119"/>
        <v>5619.88</v>
      </c>
      <c r="AG613" s="93">
        <f t="shared" ref="AG613:AG622" si="120">(AB613+AC613+AD613+AE613+AF613)/2</f>
        <v>642502.52179999999</v>
      </c>
      <c r="AH613" s="94">
        <f t="shared" ref="AH613:AH622" si="121">(AB613+AC613+AD613+AE613+AF613)/2</f>
        <v>642502.52179999999</v>
      </c>
      <c r="AI613" s="95">
        <f t="shared" ref="AI613:AI622" si="122">AG613+AH613</f>
        <v>1285005.0436</v>
      </c>
    </row>
    <row r="614" spans="1:35" x14ac:dyDescent="0.25">
      <c r="A614">
        <v>45120</v>
      </c>
      <c r="B614" t="s">
        <v>662</v>
      </c>
      <c r="C614" t="s">
        <v>145</v>
      </c>
      <c r="D614" s="30">
        <v>5355148.58</v>
      </c>
      <c r="E614" s="13">
        <v>0</v>
      </c>
      <c r="F614" s="13">
        <v>52866.9</v>
      </c>
      <c r="G614" s="13">
        <v>0</v>
      </c>
      <c r="H614" s="13">
        <v>115814.25</v>
      </c>
      <c r="I614" s="31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31">
        <v>0</v>
      </c>
      <c r="P614" s="13">
        <v>8594485.4100000001</v>
      </c>
      <c r="Q614" s="16">
        <v>29169443</v>
      </c>
      <c r="R614" s="13">
        <v>0</v>
      </c>
      <c r="S614" s="16">
        <v>190987</v>
      </c>
      <c r="T614" s="20">
        <v>0</v>
      </c>
      <c r="U614" s="41">
        <f t="shared" si="111"/>
        <v>43310063.990000002</v>
      </c>
      <c r="V614" s="13">
        <f t="shared" si="112"/>
        <v>5355148.58</v>
      </c>
      <c r="W614" s="13">
        <f t="shared" si="113"/>
        <v>52866.9</v>
      </c>
      <c r="X614" s="10">
        <v>1.1160000000000001</v>
      </c>
      <c r="Y614" s="1">
        <v>4</v>
      </c>
      <c r="Z614" s="10">
        <v>1.7500000000000002E-2</v>
      </c>
      <c r="AA614" s="36">
        <f t="shared" si="114"/>
        <v>0.1236467482762544</v>
      </c>
      <c r="AB614" s="13">
        <f t="shared" si="115"/>
        <v>4597222.4601750001</v>
      </c>
      <c r="AC614" s="13">
        <f t="shared" si="116"/>
        <v>26433.45</v>
      </c>
      <c r="AD614" s="13">
        <f t="shared" si="117"/>
        <v>0</v>
      </c>
      <c r="AE614" s="13">
        <f t="shared" si="118"/>
        <v>115814.25</v>
      </c>
      <c r="AF614" s="13">
        <f t="shared" si="119"/>
        <v>0</v>
      </c>
      <c r="AG614" s="93">
        <f t="shared" si="120"/>
        <v>2369735.0800875002</v>
      </c>
      <c r="AH614" s="94">
        <f t="shared" si="121"/>
        <v>2369735.0800875002</v>
      </c>
      <c r="AI614" s="95">
        <f t="shared" si="122"/>
        <v>4739470.1601750003</v>
      </c>
    </row>
    <row r="615" spans="1:35" x14ac:dyDescent="0.25">
      <c r="A615">
        <v>45138</v>
      </c>
      <c r="B615" t="s">
        <v>663</v>
      </c>
      <c r="C615" t="s">
        <v>76</v>
      </c>
      <c r="D615" s="30">
        <v>10638302.84</v>
      </c>
      <c r="E615" s="13">
        <v>0</v>
      </c>
      <c r="F615" s="13">
        <v>0</v>
      </c>
      <c r="G615" s="13">
        <v>0</v>
      </c>
      <c r="H615" s="13">
        <v>40136.28</v>
      </c>
      <c r="I615" s="31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31">
        <v>0</v>
      </c>
      <c r="P615" s="13">
        <v>16423631.539999999</v>
      </c>
      <c r="Q615" s="16">
        <v>102856427</v>
      </c>
      <c r="R615" s="13">
        <v>0</v>
      </c>
      <c r="S615" s="16">
        <v>478510</v>
      </c>
      <c r="T615" s="20">
        <v>0</v>
      </c>
      <c r="U615" s="41">
        <f t="shared" si="111"/>
        <v>130396871.38</v>
      </c>
      <c r="V615" s="13">
        <f t="shared" si="112"/>
        <v>10638302.84</v>
      </c>
      <c r="W615" s="13">
        <f t="shared" si="113"/>
        <v>0</v>
      </c>
      <c r="X615" s="10">
        <v>1.4</v>
      </c>
      <c r="Y615" s="1">
        <v>5</v>
      </c>
      <c r="Z615" s="10">
        <v>0.02</v>
      </c>
      <c r="AA615" s="36">
        <f t="shared" si="114"/>
        <v>8.1584034397559027E-2</v>
      </c>
      <c r="AB615" s="13">
        <f t="shared" si="115"/>
        <v>8030365.4123999998</v>
      </c>
      <c r="AC615" s="13">
        <f t="shared" si="116"/>
        <v>0</v>
      </c>
      <c r="AD615" s="13">
        <f t="shared" si="117"/>
        <v>0</v>
      </c>
      <c r="AE615" s="13">
        <f t="shared" si="118"/>
        <v>40136.28</v>
      </c>
      <c r="AF615" s="13">
        <f t="shared" si="119"/>
        <v>0</v>
      </c>
      <c r="AG615" s="93">
        <f t="shared" si="120"/>
        <v>4035250.8462</v>
      </c>
      <c r="AH615" s="94">
        <f t="shared" si="121"/>
        <v>4035250.8462</v>
      </c>
      <c r="AI615" s="95">
        <f t="shared" si="122"/>
        <v>8070501.6924000001</v>
      </c>
    </row>
    <row r="616" spans="1:35" x14ac:dyDescent="0.25">
      <c r="A616">
        <v>46524</v>
      </c>
      <c r="B616" t="s">
        <v>664</v>
      </c>
      <c r="C616" t="s">
        <v>109</v>
      </c>
      <c r="D616" s="30">
        <v>234925.06</v>
      </c>
      <c r="E616" s="13">
        <v>25769.09</v>
      </c>
      <c r="F616" s="13">
        <v>0</v>
      </c>
      <c r="G616" s="13">
        <v>0</v>
      </c>
      <c r="H616" s="13">
        <v>34358.78</v>
      </c>
      <c r="I616" s="31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31">
        <v>0</v>
      </c>
      <c r="P616" s="13">
        <v>4903273.8499999996</v>
      </c>
      <c r="Q616" s="16">
        <v>3758449</v>
      </c>
      <c r="R616" s="13">
        <v>0</v>
      </c>
      <c r="S616" s="16">
        <v>58421</v>
      </c>
      <c r="T616" s="20">
        <v>0</v>
      </c>
      <c r="U616" s="41">
        <f t="shared" si="111"/>
        <v>8980838</v>
      </c>
      <c r="V616" s="13">
        <f t="shared" si="112"/>
        <v>234925.06</v>
      </c>
      <c r="W616" s="13">
        <f t="shared" si="113"/>
        <v>0</v>
      </c>
      <c r="X616" s="10">
        <v>0.97699999999999998</v>
      </c>
      <c r="Y616" s="1">
        <v>3</v>
      </c>
      <c r="Z616" s="10">
        <v>1.4999999999999999E-2</v>
      </c>
      <c r="AA616" s="36">
        <f t="shared" si="114"/>
        <v>2.6158478752205529E-2</v>
      </c>
      <c r="AB616" s="13">
        <f t="shared" si="115"/>
        <v>100212.48999999999</v>
      </c>
      <c r="AC616" s="13">
        <f t="shared" si="116"/>
        <v>0</v>
      </c>
      <c r="AD616" s="13">
        <f t="shared" si="117"/>
        <v>25769.09</v>
      </c>
      <c r="AE616" s="13">
        <f t="shared" si="118"/>
        <v>34358.78</v>
      </c>
      <c r="AF616" s="13">
        <f t="shared" si="119"/>
        <v>0</v>
      </c>
      <c r="AG616" s="93">
        <f t="shared" si="120"/>
        <v>80170.179999999993</v>
      </c>
      <c r="AH616" s="94">
        <f t="shared" si="121"/>
        <v>80170.179999999993</v>
      </c>
      <c r="AI616" s="95">
        <f t="shared" si="122"/>
        <v>160340.35999999999</v>
      </c>
    </row>
    <row r="617" spans="1:35" x14ac:dyDescent="0.25">
      <c r="A617">
        <v>45146</v>
      </c>
      <c r="B617" t="s">
        <v>665</v>
      </c>
      <c r="C617" t="s">
        <v>147</v>
      </c>
      <c r="D617" s="30">
        <v>0</v>
      </c>
      <c r="E617" s="13">
        <v>0</v>
      </c>
      <c r="F617" s="13">
        <v>934.2</v>
      </c>
      <c r="G617" s="13">
        <v>0</v>
      </c>
      <c r="H617" s="13">
        <v>0</v>
      </c>
      <c r="I617" s="31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31">
        <v>0</v>
      </c>
      <c r="P617" s="13">
        <v>5440065.3499999996</v>
      </c>
      <c r="Q617" s="16">
        <v>9727234</v>
      </c>
      <c r="R617" s="13">
        <v>6295882.29</v>
      </c>
      <c r="S617" s="16">
        <v>96000</v>
      </c>
      <c r="T617" s="20">
        <v>0</v>
      </c>
      <c r="U617" s="41">
        <f t="shared" si="111"/>
        <v>21559181.640000001</v>
      </c>
      <c r="V617" s="13">
        <f t="shared" si="112"/>
        <v>0</v>
      </c>
      <c r="W617" s="13">
        <f t="shared" si="113"/>
        <v>934.2</v>
      </c>
      <c r="X617" s="10">
        <v>1.2549999999999999</v>
      </c>
      <c r="Y617" s="1">
        <v>4</v>
      </c>
      <c r="Z617" s="10">
        <v>1.7500000000000002E-2</v>
      </c>
      <c r="AA617" s="36">
        <f t="shared" si="114"/>
        <v>0</v>
      </c>
      <c r="AB617" s="13">
        <f t="shared" si="115"/>
        <v>0</v>
      </c>
      <c r="AC617" s="13">
        <f t="shared" si="116"/>
        <v>467.1</v>
      </c>
      <c r="AD617" s="13">
        <f t="shared" si="117"/>
        <v>0</v>
      </c>
      <c r="AE617" s="13">
        <f t="shared" si="118"/>
        <v>0</v>
      </c>
      <c r="AF617" s="13">
        <f t="shared" si="119"/>
        <v>0</v>
      </c>
      <c r="AG617" s="93">
        <f t="shared" si="120"/>
        <v>233.55</v>
      </c>
      <c r="AH617" s="94">
        <f t="shared" si="121"/>
        <v>233.55</v>
      </c>
      <c r="AI617" s="95">
        <f t="shared" si="122"/>
        <v>467.1</v>
      </c>
    </row>
    <row r="618" spans="1:35" x14ac:dyDescent="0.25">
      <c r="A618">
        <v>45153</v>
      </c>
      <c r="B618" t="s">
        <v>666</v>
      </c>
      <c r="C618" t="s">
        <v>56</v>
      </c>
      <c r="D618" s="30">
        <v>0</v>
      </c>
      <c r="E618" s="13">
        <v>234421.17</v>
      </c>
      <c r="F618" s="13">
        <v>23606.38</v>
      </c>
      <c r="G618" s="13">
        <v>0</v>
      </c>
      <c r="H618" s="13">
        <v>0</v>
      </c>
      <c r="I618" s="31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31">
        <v>0</v>
      </c>
      <c r="P618" s="13">
        <v>20209002.640000001</v>
      </c>
      <c r="Q618" s="16">
        <v>21501036</v>
      </c>
      <c r="R618" s="13">
        <v>3429386.3</v>
      </c>
      <c r="S618" s="16">
        <v>220788</v>
      </c>
      <c r="T618" s="20">
        <v>0</v>
      </c>
      <c r="U618" s="41">
        <f t="shared" si="111"/>
        <v>45594634.109999999</v>
      </c>
      <c r="V618" s="13">
        <f t="shared" si="112"/>
        <v>0</v>
      </c>
      <c r="W618" s="13">
        <f t="shared" si="113"/>
        <v>23606.38</v>
      </c>
      <c r="X618" s="10">
        <v>0.92500000000000004</v>
      </c>
      <c r="Y618" s="1">
        <v>3</v>
      </c>
      <c r="Z618" s="10">
        <v>1.4999999999999999E-2</v>
      </c>
      <c r="AA618" s="36">
        <f t="shared" si="114"/>
        <v>0</v>
      </c>
      <c r="AB618" s="13">
        <f t="shared" si="115"/>
        <v>0</v>
      </c>
      <c r="AC618" s="13">
        <f t="shared" si="116"/>
        <v>11803.19</v>
      </c>
      <c r="AD618" s="13">
        <f t="shared" si="117"/>
        <v>234421.17</v>
      </c>
      <c r="AE618" s="13">
        <f t="shared" si="118"/>
        <v>0</v>
      </c>
      <c r="AF618" s="13">
        <f t="shared" si="119"/>
        <v>0</v>
      </c>
      <c r="AG618" s="93">
        <f t="shared" si="120"/>
        <v>123112.18000000001</v>
      </c>
      <c r="AH618" s="94">
        <f t="shared" si="121"/>
        <v>123112.18000000001</v>
      </c>
      <c r="AI618" s="95">
        <f t="shared" si="122"/>
        <v>246224.36000000002</v>
      </c>
    </row>
    <row r="619" spans="1:35" x14ac:dyDescent="0.25">
      <c r="A619">
        <v>45674</v>
      </c>
      <c r="B619" t="s">
        <v>667</v>
      </c>
      <c r="C619" t="s">
        <v>56</v>
      </c>
      <c r="D619" s="30">
        <v>89896.44</v>
      </c>
      <c r="E619" s="13">
        <v>28019.01</v>
      </c>
      <c r="F619" s="13">
        <v>3919.86</v>
      </c>
      <c r="G619" s="13">
        <v>0</v>
      </c>
      <c r="H619" s="13">
        <v>7845.33</v>
      </c>
      <c r="I619" s="31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31">
        <v>0</v>
      </c>
      <c r="P619" s="13">
        <v>966392.63</v>
      </c>
      <c r="Q619" s="16">
        <v>4698401</v>
      </c>
      <c r="R619" s="13">
        <v>1311982.54</v>
      </c>
      <c r="S619" s="16">
        <v>36035</v>
      </c>
      <c r="T619" s="20">
        <v>0</v>
      </c>
      <c r="U619" s="41">
        <f t="shared" si="111"/>
        <v>7130726.6200000001</v>
      </c>
      <c r="V619" s="13">
        <f t="shared" si="112"/>
        <v>89896.44</v>
      </c>
      <c r="W619" s="13">
        <f t="shared" si="113"/>
        <v>3919.86</v>
      </c>
      <c r="X619" s="10">
        <v>1.532</v>
      </c>
      <c r="Y619" s="1">
        <v>5</v>
      </c>
      <c r="Z619" s="10">
        <v>0.02</v>
      </c>
      <c r="AA619" s="36">
        <f t="shared" si="114"/>
        <v>1.2606911580071205E-2</v>
      </c>
      <c r="AB619" s="13">
        <f t="shared" si="115"/>
        <v>0</v>
      </c>
      <c r="AC619" s="13">
        <f t="shared" si="116"/>
        <v>1959.93</v>
      </c>
      <c r="AD619" s="13">
        <f t="shared" si="117"/>
        <v>28019.01</v>
      </c>
      <c r="AE619" s="13">
        <f t="shared" si="118"/>
        <v>7845.33</v>
      </c>
      <c r="AF619" s="13">
        <f t="shared" si="119"/>
        <v>0</v>
      </c>
      <c r="AG619" s="93">
        <f t="shared" si="120"/>
        <v>18912.134999999998</v>
      </c>
      <c r="AH619" s="94">
        <f t="shared" si="121"/>
        <v>18912.134999999998</v>
      </c>
      <c r="AI619" s="95">
        <f t="shared" si="122"/>
        <v>37824.269999999997</v>
      </c>
    </row>
    <row r="620" spans="1:35" x14ac:dyDescent="0.25">
      <c r="A620">
        <v>45161</v>
      </c>
      <c r="B620" t="s">
        <v>668</v>
      </c>
      <c r="C620" t="s">
        <v>39</v>
      </c>
      <c r="D620" s="30">
        <v>0</v>
      </c>
      <c r="E620" s="13">
        <v>0</v>
      </c>
      <c r="F620" s="13">
        <v>-0.01</v>
      </c>
      <c r="G620" s="13">
        <v>27671.47</v>
      </c>
      <c r="H620" s="13">
        <v>186093.57</v>
      </c>
      <c r="I620" s="31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31">
        <v>0</v>
      </c>
      <c r="P620" s="13">
        <v>89584446.120000005</v>
      </c>
      <c r="Q620" s="16">
        <v>25433989</v>
      </c>
      <c r="R620" s="13">
        <v>0</v>
      </c>
      <c r="S620" s="16">
        <v>262093</v>
      </c>
      <c r="T620" s="20">
        <v>0</v>
      </c>
      <c r="U620" s="41">
        <f t="shared" si="111"/>
        <v>115280528.12</v>
      </c>
      <c r="V620" s="13">
        <f t="shared" si="112"/>
        <v>0</v>
      </c>
      <c r="W620" s="13">
        <f t="shared" si="113"/>
        <v>27671.460000000003</v>
      </c>
      <c r="X620" s="10">
        <v>3.3000000000000002E-2</v>
      </c>
      <c r="Y620" s="1">
        <v>1</v>
      </c>
      <c r="Z620" s="10">
        <v>0.01</v>
      </c>
      <c r="AA620" s="36">
        <f t="shared" si="114"/>
        <v>0</v>
      </c>
      <c r="AB620" s="13">
        <f t="shared" si="115"/>
        <v>0</v>
      </c>
      <c r="AC620" s="13">
        <f t="shared" si="116"/>
        <v>13835.730000000001</v>
      </c>
      <c r="AD620" s="13">
        <f t="shared" si="117"/>
        <v>0</v>
      </c>
      <c r="AE620" s="13">
        <f t="shared" si="118"/>
        <v>186093.57</v>
      </c>
      <c r="AF620" s="13">
        <f t="shared" si="119"/>
        <v>0</v>
      </c>
      <c r="AG620" s="93">
        <f t="shared" si="120"/>
        <v>99964.650000000009</v>
      </c>
      <c r="AH620" s="94">
        <f t="shared" si="121"/>
        <v>99964.650000000009</v>
      </c>
      <c r="AI620" s="95">
        <f t="shared" si="122"/>
        <v>199929.30000000002</v>
      </c>
    </row>
    <row r="621" spans="1:35" x14ac:dyDescent="0.25">
      <c r="A621">
        <v>49544</v>
      </c>
      <c r="B621" t="s">
        <v>669</v>
      </c>
      <c r="C621" t="s">
        <v>4</v>
      </c>
      <c r="D621" s="30">
        <v>229417.34</v>
      </c>
      <c r="E621" s="13">
        <v>17021.66</v>
      </c>
      <c r="F621" s="13">
        <v>-0.01</v>
      </c>
      <c r="G621" s="13">
        <v>6895.63</v>
      </c>
      <c r="H621" s="13">
        <v>24468.62</v>
      </c>
      <c r="I621" s="31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31">
        <v>0</v>
      </c>
      <c r="P621" s="13">
        <v>6573888.1399999997</v>
      </c>
      <c r="Q621" s="16">
        <v>4326918</v>
      </c>
      <c r="R621" s="13">
        <v>1356.81</v>
      </c>
      <c r="S621" s="16">
        <v>75926</v>
      </c>
      <c r="T621" s="20">
        <v>0</v>
      </c>
      <c r="U621" s="41">
        <f t="shared" si="111"/>
        <v>11224527.950000001</v>
      </c>
      <c r="V621" s="13">
        <f t="shared" si="112"/>
        <v>229417.34</v>
      </c>
      <c r="W621" s="13">
        <f t="shared" si="113"/>
        <v>6895.62</v>
      </c>
      <c r="X621" s="10">
        <v>0.92600000000000005</v>
      </c>
      <c r="Y621" s="1">
        <v>3</v>
      </c>
      <c r="Z621" s="10">
        <v>1.4999999999999999E-2</v>
      </c>
      <c r="AA621" s="36">
        <f t="shared" si="114"/>
        <v>2.0438929906179258E-2</v>
      </c>
      <c r="AB621" s="13">
        <f t="shared" si="115"/>
        <v>61049.42074999999</v>
      </c>
      <c r="AC621" s="13">
        <f t="shared" si="116"/>
        <v>3447.81</v>
      </c>
      <c r="AD621" s="13">
        <f t="shared" si="117"/>
        <v>17021.66</v>
      </c>
      <c r="AE621" s="13">
        <f t="shared" si="118"/>
        <v>24468.62</v>
      </c>
      <c r="AF621" s="13">
        <f t="shared" si="119"/>
        <v>0</v>
      </c>
      <c r="AG621" s="93">
        <f t="shared" si="120"/>
        <v>52993.755374999993</v>
      </c>
      <c r="AH621" s="94">
        <f t="shared" si="121"/>
        <v>52993.755374999993</v>
      </c>
      <c r="AI621" s="95">
        <f t="shared" si="122"/>
        <v>105987.51074999999</v>
      </c>
    </row>
    <row r="622" spans="1:35" x14ac:dyDescent="0.25">
      <c r="A622">
        <v>45179</v>
      </c>
      <c r="B622" t="s">
        <v>670</v>
      </c>
      <c r="C622" t="s">
        <v>211</v>
      </c>
      <c r="D622" s="30">
        <v>3405.06</v>
      </c>
      <c r="E622" s="13">
        <v>116269.89</v>
      </c>
      <c r="F622" s="13">
        <v>0</v>
      </c>
      <c r="G622" s="13">
        <v>0</v>
      </c>
      <c r="H622" s="13">
        <v>173629.71</v>
      </c>
      <c r="I622" s="31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31">
        <v>0</v>
      </c>
      <c r="P622" s="13">
        <v>25788412.190000001</v>
      </c>
      <c r="Q622" s="16">
        <v>9796223</v>
      </c>
      <c r="R622" s="13">
        <v>0</v>
      </c>
      <c r="S622" s="16">
        <v>176796</v>
      </c>
      <c r="T622" s="20">
        <v>0</v>
      </c>
      <c r="U622" s="41">
        <f t="shared" si="111"/>
        <v>35881106.140000001</v>
      </c>
      <c r="V622" s="13">
        <f t="shared" si="112"/>
        <v>3405.06</v>
      </c>
      <c r="W622" s="13">
        <f t="shared" si="113"/>
        <v>0</v>
      </c>
      <c r="X622" s="10">
        <v>0.35899999999999999</v>
      </c>
      <c r="Y622" s="1">
        <v>1</v>
      </c>
      <c r="Z622" s="10">
        <v>0.01</v>
      </c>
      <c r="AA622" s="36">
        <f t="shared" si="114"/>
        <v>9.4898412181447866E-5</v>
      </c>
      <c r="AB622" s="13">
        <f t="shared" si="115"/>
        <v>0</v>
      </c>
      <c r="AC622" s="13">
        <f t="shared" si="116"/>
        <v>0</v>
      </c>
      <c r="AD622" s="13">
        <f t="shared" si="117"/>
        <v>116269.89</v>
      </c>
      <c r="AE622" s="13">
        <f t="shared" si="118"/>
        <v>173629.71</v>
      </c>
      <c r="AF622" s="13">
        <f t="shared" si="119"/>
        <v>0</v>
      </c>
      <c r="AG622" s="93">
        <f t="shared" si="120"/>
        <v>144949.79999999999</v>
      </c>
      <c r="AH622" s="94">
        <f t="shared" si="121"/>
        <v>144949.79999999999</v>
      </c>
      <c r="AI622" s="95">
        <f t="shared" si="122"/>
        <v>289899.59999999998</v>
      </c>
    </row>
    <row r="623" spans="1:35" x14ac:dyDescent="0.25">
      <c r="AG623" s="93"/>
      <c r="AH623" s="94"/>
      <c r="AI623" s="95"/>
    </row>
    <row r="624" spans="1:35" ht="15.75" thickBot="1" x14ac:dyDescent="0.3">
      <c r="B624" t="s">
        <v>690</v>
      </c>
      <c r="D624" s="13">
        <f t="shared" ref="D624:T624" si="123">SUM(D11:D622)</f>
        <v>396575464.47999978</v>
      </c>
      <c r="E624" s="13">
        <f t="shared" si="123"/>
        <v>38110117.120000012</v>
      </c>
      <c r="F624" s="13">
        <f t="shared" si="123"/>
        <v>12110394.260000009</v>
      </c>
      <c r="G624" s="13">
        <f t="shared" si="123"/>
        <v>554718.41999999993</v>
      </c>
      <c r="H624" s="13">
        <f t="shared" si="123"/>
        <v>23063569.800000004</v>
      </c>
      <c r="I624" s="13">
        <f t="shared" si="123"/>
        <v>59844.1</v>
      </c>
      <c r="J624" s="13">
        <f t="shared" si="123"/>
        <v>23478448.32</v>
      </c>
      <c r="K624" s="13">
        <f t="shared" si="123"/>
        <v>1492312.3599999999</v>
      </c>
      <c r="L624" s="13">
        <f t="shared" si="123"/>
        <v>730566.04000000062</v>
      </c>
      <c r="M624" s="13">
        <f t="shared" si="123"/>
        <v>9832.18</v>
      </c>
      <c r="N624" s="13">
        <f t="shared" si="123"/>
        <v>1319409.3999999999</v>
      </c>
      <c r="O624" s="13">
        <f t="shared" si="123"/>
        <v>47872.5</v>
      </c>
      <c r="P624" s="13">
        <f t="shared" si="123"/>
        <v>7031667410.5800009</v>
      </c>
      <c r="Q624" s="16">
        <f t="shared" si="123"/>
        <v>9097551085</v>
      </c>
      <c r="R624" s="13">
        <f t="shared" si="123"/>
        <v>379314380.68000007</v>
      </c>
      <c r="S624" s="16">
        <f t="shared" si="123"/>
        <v>81158366</v>
      </c>
      <c r="T624" s="13">
        <f t="shared" si="123"/>
        <v>6286524.7400000002</v>
      </c>
      <c r="U624" s="13">
        <f>SUM(U11:U622)</f>
        <v>17055634109.279999</v>
      </c>
      <c r="V624" s="13">
        <f t="shared" ref="V624:W624" si="124">SUM(V11:V622)</f>
        <v>420053912.79999971</v>
      </c>
      <c r="W624" s="13">
        <f t="shared" si="124"/>
        <v>13405510.899999991</v>
      </c>
      <c r="AB624" s="13">
        <f t="shared" ref="AB624:AI624" si="125">SUM(AB11:AB622)</f>
        <v>281740597.15287513</v>
      </c>
      <c r="AC624" s="13">
        <f t="shared" si="125"/>
        <v>6702755.4499999955</v>
      </c>
      <c r="AD624" s="13">
        <f t="shared" si="125"/>
        <v>39602429.480000019</v>
      </c>
      <c r="AE624" s="13">
        <f t="shared" si="125"/>
        <v>24382979.199999999</v>
      </c>
      <c r="AF624" s="13">
        <f t="shared" si="125"/>
        <v>107716.6</v>
      </c>
      <c r="AG624" s="97">
        <f t="shared" si="125"/>
        <v>176268238.9414376</v>
      </c>
      <c r="AH624" s="98">
        <f t="shared" si="125"/>
        <v>176139146.48643756</v>
      </c>
      <c r="AI624" s="99">
        <f t="shared" si="125"/>
        <v>352407385.42787522</v>
      </c>
    </row>
  </sheetData>
  <mergeCells count="7">
    <mergeCell ref="D2:I4"/>
    <mergeCell ref="A1:C1"/>
    <mergeCell ref="V2:AA2"/>
    <mergeCell ref="AB2:AI3"/>
    <mergeCell ref="P2:T4"/>
    <mergeCell ref="U2:U9"/>
    <mergeCell ref="J2:O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pane ySplit="9" topLeftCell="A10" activePane="bottomLeft" state="frozen"/>
      <selection activeCell="C1" sqref="C1"/>
      <selection pane="bottomLeft" sqref="A1:C1"/>
    </sheetView>
  </sheetViews>
  <sheetFormatPr defaultRowHeight="15" x14ac:dyDescent="0.25"/>
  <cols>
    <col min="1" max="1" width="6" style="1" bestFit="1" customWidth="1"/>
    <col min="2" max="2" width="31.42578125" bestFit="1" customWidth="1"/>
    <col min="3" max="6" width="17" style="13" bestFit="1" customWidth="1"/>
    <col min="7" max="7" width="15" style="13" bestFit="1" customWidth="1"/>
    <col min="8" max="8" width="14.85546875" style="16" bestFit="1" customWidth="1"/>
    <col min="9" max="9" width="14" style="16" bestFit="1" customWidth="1"/>
    <col min="10" max="10" width="17" customWidth="1"/>
    <col min="11" max="11" width="14" style="13" bestFit="1" customWidth="1"/>
    <col min="12" max="12" width="14.7109375" style="13" bestFit="1" customWidth="1"/>
    <col min="13" max="13" width="12.42578125" style="11" bestFit="1" customWidth="1"/>
    <col min="14" max="15" width="16.42578125" style="13" bestFit="1" customWidth="1"/>
    <col min="16" max="16" width="16.85546875" style="13" bestFit="1" customWidth="1"/>
    <col min="17" max="18" width="16.7109375" style="13" bestFit="1" customWidth="1"/>
  </cols>
  <sheetData>
    <row r="1" spans="1:18" x14ac:dyDescent="0.25">
      <c r="A1" s="50" t="s">
        <v>716</v>
      </c>
      <c r="B1" s="50"/>
      <c r="C1" s="50"/>
    </row>
    <row r="2" spans="1:18" x14ac:dyDescent="0.25">
      <c r="C2" s="74" t="s">
        <v>720</v>
      </c>
      <c r="D2" s="75"/>
      <c r="E2" s="74" t="s">
        <v>721</v>
      </c>
      <c r="F2" s="75"/>
      <c r="G2" s="76" t="s">
        <v>722</v>
      </c>
      <c r="H2" s="77"/>
      <c r="I2" s="77"/>
      <c r="J2" s="78" t="s">
        <v>723</v>
      </c>
      <c r="K2" s="52" t="s">
        <v>718</v>
      </c>
      <c r="L2" s="81"/>
      <c r="M2" s="82"/>
      <c r="N2" s="71" t="s">
        <v>719</v>
      </c>
      <c r="O2" s="72"/>
      <c r="P2" s="72"/>
      <c r="Q2" s="72"/>
      <c r="R2" s="73"/>
    </row>
    <row r="3" spans="1:18" x14ac:dyDescent="0.25">
      <c r="C3" s="22"/>
      <c r="D3" s="5"/>
      <c r="E3" s="22"/>
      <c r="F3" s="5"/>
      <c r="G3" s="22"/>
      <c r="H3" s="38"/>
      <c r="I3" s="38"/>
      <c r="J3" s="79"/>
      <c r="K3" s="5"/>
      <c r="L3" s="5"/>
      <c r="M3" s="7" t="s">
        <v>711</v>
      </c>
      <c r="N3" s="22"/>
      <c r="O3" s="5"/>
      <c r="P3" s="5"/>
      <c r="R3" s="29"/>
    </row>
    <row r="4" spans="1:18" x14ac:dyDescent="0.25">
      <c r="C4" s="25"/>
      <c r="D4" s="5"/>
      <c r="E4" s="25"/>
      <c r="F4" s="5"/>
      <c r="G4" s="25"/>
      <c r="H4" s="38"/>
      <c r="I4" s="38"/>
      <c r="J4" s="79"/>
      <c r="K4" s="5"/>
      <c r="L4" s="5"/>
      <c r="M4" s="7" t="s">
        <v>707</v>
      </c>
      <c r="N4" s="25"/>
      <c r="O4" s="5"/>
      <c r="P4" s="5"/>
      <c r="R4" s="31"/>
    </row>
    <row r="5" spans="1:18" x14ac:dyDescent="0.25">
      <c r="C5" s="25" t="s">
        <v>724</v>
      </c>
      <c r="D5" s="5" t="s">
        <v>724</v>
      </c>
      <c r="E5" s="25" t="s">
        <v>725</v>
      </c>
      <c r="F5" s="5" t="s">
        <v>725</v>
      </c>
      <c r="G5" s="25"/>
      <c r="H5" s="38" t="s">
        <v>690</v>
      </c>
      <c r="I5" s="38"/>
      <c r="J5" s="79"/>
      <c r="K5" s="5"/>
      <c r="L5" s="5"/>
      <c r="M5" s="7" t="s">
        <v>708</v>
      </c>
      <c r="N5" s="25"/>
      <c r="O5" s="5"/>
      <c r="P5" s="5"/>
      <c r="R5" s="31"/>
    </row>
    <row r="6" spans="1:18" x14ac:dyDescent="0.25">
      <c r="C6" s="25" t="s">
        <v>726</v>
      </c>
      <c r="D6" s="5" t="s">
        <v>726</v>
      </c>
      <c r="E6" s="25" t="s">
        <v>726</v>
      </c>
      <c r="F6" s="5" t="s">
        <v>726</v>
      </c>
      <c r="G6" s="25"/>
      <c r="H6" s="38" t="s">
        <v>727</v>
      </c>
      <c r="I6" s="38"/>
      <c r="J6" s="79"/>
      <c r="K6" s="5" t="s">
        <v>707</v>
      </c>
      <c r="L6" s="5" t="s">
        <v>710</v>
      </c>
      <c r="M6" s="7" t="s">
        <v>709</v>
      </c>
      <c r="N6" s="25" t="s">
        <v>707</v>
      </c>
      <c r="O6" s="5" t="s">
        <v>710</v>
      </c>
      <c r="P6" s="5" t="s">
        <v>728</v>
      </c>
      <c r="Q6" s="5" t="s">
        <v>784</v>
      </c>
      <c r="R6" s="26" t="s">
        <v>785</v>
      </c>
    </row>
    <row r="7" spans="1:18" x14ac:dyDescent="0.25">
      <c r="C7" s="25" t="s">
        <v>673</v>
      </c>
      <c r="D7" s="5" t="s">
        <v>678</v>
      </c>
      <c r="E7" s="25" t="s">
        <v>673</v>
      </c>
      <c r="F7" s="5" t="s">
        <v>678</v>
      </c>
      <c r="G7" s="25" t="s">
        <v>729</v>
      </c>
      <c r="H7" s="38" t="s">
        <v>692</v>
      </c>
      <c r="I7" s="38" t="s">
        <v>697</v>
      </c>
      <c r="J7" s="79"/>
      <c r="K7" s="5" t="s">
        <v>708</v>
      </c>
      <c r="L7" s="5" t="s">
        <v>708</v>
      </c>
      <c r="M7" s="7" t="s">
        <v>712</v>
      </c>
      <c r="N7" s="25" t="s">
        <v>708</v>
      </c>
      <c r="O7" s="5" t="s">
        <v>708</v>
      </c>
      <c r="P7" s="40" t="s">
        <v>787</v>
      </c>
      <c r="Q7" s="5" t="s">
        <v>675</v>
      </c>
      <c r="R7" s="26" t="s">
        <v>675</v>
      </c>
    </row>
    <row r="8" spans="1:18" x14ac:dyDescent="0.25">
      <c r="C8" s="25" t="s">
        <v>675</v>
      </c>
      <c r="D8" s="5" t="s">
        <v>675</v>
      </c>
      <c r="E8" s="25" t="s">
        <v>675</v>
      </c>
      <c r="F8" s="5" t="s">
        <v>675</v>
      </c>
      <c r="G8" s="25" t="s">
        <v>730</v>
      </c>
      <c r="H8" s="38" t="s">
        <v>731</v>
      </c>
      <c r="I8" s="38" t="s">
        <v>732</v>
      </c>
      <c r="J8" s="79"/>
      <c r="K8" s="5" t="s">
        <v>709</v>
      </c>
      <c r="L8" s="5" t="s">
        <v>709</v>
      </c>
      <c r="M8" s="7" t="s">
        <v>700</v>
      </c>
      <c r="N8" s="25" t="s">
        <v>715</v>
      </c>
      <c r="O8" s="5" t="s">
        <v>715</v>
      </c>
      <c r="P8" s="5" t="s">
        <v>675</v>
      </c>
      <c r="Q8" s="5" t="s">
        <v>693</v>
      </c>
      <c r="R8" s="26" t="s">
        <v>693</v>
      </c>
    </row>
    <row r="9" spans="1:18" x14ac:dyDescent="0.25">
      <c r="A9" s="2" t="s">
        <v>0</v>
      </c>
      <c r="B9" s="3" t="s">
        <v>671</v>
      </c>
      <c r="C9" s="25" t="s">
        <v>676</v>
      </c>
      <c r="D9" s="5" t="s">
        <v>676</v>
      </c>
      <c r="E9" s="25" t="s">
        <v>676</v>
      </c>
      <c r="F9" s="5" t="s">
        <v>676</v>
      </c>
      <c r="G9" s="25" t="s">
        <v>733</v>
      </c>
      <c r="H9" s="38" t="s">
        <v>783</v>
      </c>
      <c r="I9" s="38" t="s">
        <v>676</v>
      </c>
      <c r="J9" s="80"/>
      <c r="K9" s="5" t="s">
        <v>676</v>
      </c>
      <c r="L9" s="5" t="s">
        <v>676</v>
      </c>
      <c r="M9" s="7" t="s">
        <v>676</v>
      </c>
      <c r="N9" s="25" t="s">
        <v>693</v>
      </c>
      <c r="O9" s="5" t="s">
        <v>693</v>
      </c>
      <c r="P9" s="5" t="s">
        <v>693</v>
      </c>
      <c r="R9" s="31"/>
    </row>
    <row r="10" spans="1:18" x14ac:dyDescent="0.25">
      <c r="C10" s="30"/>
      <c r="E10" s="30"/>
      <c r="G10" s="30"/>
      <c r="J10" s="42"/>
      <c r="K10" s="30"/>
      <c r="N10" s="30"/>
      <c r="R10" s="31"/>
    </row>
    <row r="11" spans="1:18" x14ac:dyDescent="0.25">
      <c r="A11" s="1">
        <v>50773</v>
      </c>
      <c r="B11" t="s">
        <v>734</v>
      </c>
      <c r="C11" s="30">
        <v>36035.040000000001</v>
      </c>
      <c r="D11" s="13">
        <v>80065</v>
      </c>
      <c r="E11" s="30">
        <v>0</v>
      </c>
      <c r="F11" s="13">
        <v>6316.46</v>
      </c>
      <c r="G11" s="30">
        <v>5616969.4400000004</v>
      </c>
      <c r="H11" s="16">
        <v>3762083</v>
      </c>
      <c r="I11" s="16">
        <v>76565</v>
      </c>
      <c r="J11" s="43">
        <f>C11+E11+G11+H11+I11</f>
        <v>9491652.4800000004</v>
      </c>
      <c r="K11" s="30">
        <f>C11+E11</f>
        <v>36035.040000000001</v>
      </c>
      <c r="L11" s="13">
        <f>D11+F11</f>
        <v>86381.46</v>
      </c>
      <c r="M11" s="11">
        <f t="shared" ref="M11:M30" si="0">K11/J11</f>
        <v>3.7964980361354316E-3</v>
      </c>
      <c r="N11" s="30">
        <f>IF(M11&lt;=0.02,0,K11-(J11*0.02))</f>
        <v>0</v>
      </c>
      <c r="O11" s="13">
        <f>L11*0.5</f>
        <v>43190.73</v>
      </c>
      <c r="P11" s="13">
        <f>N11+O11</f>
        <v>43190.73</v>
      </c>
      <c r="Q11" s="13">
        <f>P11/2</f>
        <v>21595.365000000002</v>
      </c>
      <c r="R11" s="31">
        <f>P11/2</f>
        <v>21595.365000000002</v>
      </c>
    </row>
    <row r="12" spans="1:18" x14ac:dyDescent="0.25">
      <c r="A12" s="1">
        <v>62042</v>
      </c>
      <c r="B12" t="s">
        <v>735</v>
      </c>
      <c r="C12" s="30">
        <v>156409.20000000001</v>
      </c>
      <c r="D12" s="13">
        <v>24923</v>
      </c>
      <c r="E12" s="30">
        <v>0</v>
      </c>
      <c r="F12" s="13">
        <v>4053.14</v>
      </c>
      <c r="G12" s="30">
        <v>2250497.63</v>
      </c>
      <c r="H12" s="16">
        <v>2896861</v>
      </c>
      <c r="I12" s="16">
        <v>15720</v>
      </c>
      <c r="J12" s="43">
        <f t="shared" ref="J12:J59" si="1">C12+E12+G12+H12+I12</f>
        <v>5319487.83</v>
      </c>
      <c r="K12" s="30">
        <f t="shared" ref="K12:K59" si="2">C12+E12</f>
        <v>156409.20000000001</v>
      </c>
      <c r="L12" s="13">
        <f t="shared" ref="L12:L59" si="3">D12+F12</f>
        <v>28976.14</v>
      </c>
      <c r="M12" s="11">
        <f t="shared" si="0"/>
        <v>2.9403056271302724E-2</v>
      </c>
      <c r="N12" s="30">
        <f t="shared" ref="N12:N59" si="4">IF(M12&lt;=0.02,0,K12-(J12*0.02))</f>
        <v>50019.443400000004</v>
      </c>
      <c r="O12" s="13">
        <f t="shared" ref="O12:O59" si="5">L12*0.5</f>
        <v>14488.07</v>
      </c>
      <c r="P12" s="13">
        <f t="shared" ref="P12:P59" si="6">N12+O12</f>
        <v>64507.513400000003</v>
      </c>
      <c r="Q12" s="13">
        <f t="shared" ref="Q12:Q59" si="7">P12/2</f>
        <v>32253.756700000002</v>
      </c>
      <c r="R12" s="31">
        <f t="shared" ref="R12:R59" si="8">P12/2</f>
        <v>32253.756700000002</v>
      </c>
    </row>
    <row r="13" spans="1:18" x14ac:dyDescent="0.25">
      <c r="A13" s="1">
        <v>50815</v>
      </c>
      <c r="B13" t="s">
        <v>736</v>
      </c>
      <c r="C13" s="30">
        <v>402808.25</v>
      </c>
      <c r="D13" s="13">
        <v>31316.5</v>
      </c>
      <c r="E13" s="30">
        <v>0</v>
      </c>
      <c r="F13" s="13">
        <v>5769.52</v>
      </c>
      <c r="G13" s="30">
        <v>4366658.88</v>
      </c>
      <c r="H13" s="16">
        <v>4166034</v>
      </c>
      <c r="I13" s="16">
        <v>51360</v>
      </c>
      <c r="J13" s="43">
        <f t="shared" si="1"/>
        <v>8986861.129999999</v>
      </c>
      <c r="K13" s="30">
        <f t="shared" si="2"/>
        <v>402808.25</v>
      </c>
      <c r="L13" s="13">
        <f t="shared" si="3"/>
        <v>37086.020000000004</v>
      </c>
      <c r="M13" s="11">
        <f t="shared" si="0"/>
        <v>4.4821906578187E-2</v>
      </c>
      <c r="N13" s="30">
        <f t="shared" si="4"/>
        <v>223071.02740000002</v>
      </c>
      <c r="O13" s="13">
        <f t="shared" si="5"/>
        <v>18543.010000000002</v>
      </c>
      <c r="P13" s="13">
        <f t="shared" si="6"/>
        <v>241614.03740000003</v>
      </c>
      <c r="Q13" s="13">
        <f t="shared" si="7"/>
        <v>120807.01870000002</v>
      </c>
      <c r="R13" s="31">
        <f t="shared" si="8"/>
        <v>120807.01870000002</v>
      </c>
    </row>
    <row r="14" spans="1:18" x14ac:dyDescent="0.25">
      <c r="A14" s="1">
        <v>51169</v>
      </c>
      <c r="B14" t="s">
        <v>737</v>
      </c>
      <c r="C14" s="30">
        <v>28475.94</v>
      </c>
      <c r="D14" s="13">
        <v>0</v>
      </c>
      <c r="E14" s="30">
        <v>8718.4599999999991</v>
      </c>
      <c r="F14" s="13">
        <v>0</v>
      </c>
      <c r="G14" s="30">
        <v>1760259.02</v>
      </c>
      <c r="H14" s="16">
        <v>6838790</v>
      </c>
      <c r="I14" s="16">
        <v>31229</v>
      </c>
      <c r="J14" s="43">
        <f t="shared" si="1"/>
        <v>8667472.4199999999</v>
      </c>
      <c r="K14" s="30">
        <f t="shared" si="2"/>
        <v>37194.399999999994</v>
      </c>
      <c r="L14" s="13">
        <f t="shared" si="3"/>
        <v>0</v>
      </c>
      <c r="M14" s="11">
        <f t="shared" si="0"/>
        <v>4.2912625731781669E-3</v>
      </c>
      <c r="N14" s="30">
        <f t="shared" si="4"/>
        <v>0</v>
      </c>
      <c r="O14" s="13">
        <f t="shared" si="5"/>
        <v>0</v>
      </c>
      <c r="P14" s="13">
        <f t="shared" si="6"/>
        <v>0</v>
      </c>
      <c r="Q14" s="13">
        <f t="shared" si="7"/>
        <v>0</v>
      </c>
      <c r="R14" s="31">
        <f t="shared" si="8"/>
        <v>0</v>
      </c>
    </row>
    <row r="15" spans="1:18" x14ac:dyDescent="0.25">
      <c r="A15" s="1">
        <v>50856</v>
      </c>
      <c r="B15" t="s">
        <v>738</v>
      </c>
      <c r="C15" s="30">
        <v>0</v>
      </c>
      <c r="D15" s="13">
        <v>0</v>
      </c>
      <c r="E15" s="30">
        <v>0</v>
      </c>
      <c r="F15" s="13">
        <v>0</v>
      </c>
      <c r="G15" s="30">
        <v>4242263.78</v>
      </c>
      <c r="H15" s="16">
        <v>2095917</v>
      </c>
      <c r="I15" s="16">
        <v>37239</v>
      </c>
      <c r="J15" s="43">
        <f t="shared" si="1"/>
        <v>6375419.7800000003</v>
      </c>
      <c r="K15" s="30">
        <f t="shared" si="2"/>
        <v>0</v>
      </c>
      <c r="L15" s="13">
        <f t="shared" si="3"/>
        <v>0</v>
      </c>
      <c r="M15" s="11">
        <f t="shared" si="0"/>
        <v>0</v>
      </c>
      <c r="N15" s="30">
        <f t="shared" si="4"/>
        <v>0</v>
      </c>
      <c r="O15" s="13">
        <f t="shared" si="5"/>
        <v>0</v>
      </c>
      <c r="P15" s="13">
        <f t="shared" si="6"/>
        <v>0</v>
      </c>
      <c r="Q15" s="13">
        <f t="shared" si="7"/>
        <v>0</v>
      </c>
      <c r="R15" s="31">
        <f t="shared" si="8"/>
        <v>0</v>
      </c>
    </row>
    <row r="16" spans="1:18" x14ac:dyDescent="0.25">
      <c r="A16" s="1">
        <v>51656</v>
      </c>
      <c r="B16" t="s">
        <v>739</v>
      </c>
      <c r="C16" s="30">
        <v>127784.34</v>
      </c>
      <c r="D16" s="13">
        <v>0</v>
      </c>
      <c r="E16" s="30">
        <v>0</v>
      </c>
      <c r="F16" s="13">
        <v>0</v>
      </c>
      <c r="G16" s="30">
        <v>6238038.0099999998</v>
      </c>
      <c r="H16" s="16">
        <v>6721706</v>
      </c>
      <c r="I16" s="16">
        <v>57957</v>
      </c>
      <c r="J16" s="43">
        <f t="shared" si="1"/>
        <v>13145485.35</v>
      </c>
      <c r="K16" s="30">
        <f t="shared" si="2"/>
        <v>127784.34</v>
      </c>
      <c r="L16" s="13">
        <f t="shared" si="3"/>
        <v>0</v>
      </c>
      <c r="M16" s="11">
        <f t="shared" si="0"/>
        <v>9.7207776356465995E-3</v>
      </c>
      <c r="N16" s="30">
        <f t="shared" si="4"/>
        <v>0</v>
      </c>
      <c r="O16" s="13">
        <f t="shared" si="5"/>
        <v>0</v>
      </c>
      <c r="P16" s="13">
        <f t="shared" si="6"/>
        <v>0</v>
      </c>
      <c r="Q16" s="13">
        <f t="shared" si="7"/>
        <v>0</v>
      </c>
      <c r="R16" s="31">
        <f t="shared" si="8"/>
        <v>0</v>
      </c>
    </row>
    <row r="17" spans="1:18" x14ac:dyDescent="0.25">
      <c r="A17" s="1">
        <v>50880</v>
      </c>
      <c r="B17" t="s">
        <v>740</v>
      </c>
      <c r="C17" s="30">
        <v>0</v>
      </c>
      <c r="D17" s="13">
        <v>0</v>
      </c>
      <c r="E17" s="30">
        <v>0</v>
      </c>
      <c r="F17" s="13">
        <v>0</v>
      </c>
      <c r="G17" s="30">
        <v>22808510.120000001</v>
      </c>
      <c r="H17" s="16">
        <v>15521699</v>
      </c>
      <c r="I17" s="16">
        <v>503087</v>
      </c>
      <c r="J17" s="43">
        <f t="shared" si="1"/>
        <v>38833296.120000005</v>
      </c>
      <c r="K17" s="30">
        <f t="shared" si="2"/>
        <v>0</v>
      </c>
      <c r="L17" s="13">
        <f t="shared" si="3"/>
        <v>0</v>
      </c>
      <c r="M17" s="11">
        <f t="shared" si="0"/>
        <v>0</v>
      </c>
      <c r="N17" s="30">
        <f t="shared" si="4"/>
        <v>0</v>
      </c>
      <c r="O17" s="13">
        <f t="shared" si="5"/>
        <v>0</v>
      </c>
      <c r="P17" s="13">
        <f t="shared" si="6"/>
        <v>0</v>
      </c>
      <c r="Q17" s="13">
        <f t="shared" si="7"/>
        <v>0</v>
      </c>
      <c r="R17" s="31">
        <f t="shared" si="8"/>
        <v>0</v>
      </c>
    </row>
    <row r="18" spans="1:18" x14ac:dyDescent="0.25">
      <c r="A18" s="1">
        <v>63511</v>
      </c>
      <c r="B18" t="s">
        <v>741</v>
      </c>
      <c r="C18" s="30">
        <v>179382.89</v>
      </c>
      <c r="D18" s="13">
        <v>0</v>
      </c>
      <c r="E18" s="30">
        <v>0</v>
      </c>
      <c r="F18" s="13">
        <v>0</v>
      </c>
      <c r="G18" s="30">
        <v>1909807.55</v>
      </c>
      <c r="H18" s="16">
        <v>10930255</v>
      </c>
      <c r="I18" s="16">
        <v>45896</v>
      </c>
      <c r="J18" s="43">
        <f t="shared" si="1"/>
        <v>13065341.439999999</v>
      </c>
      <c r="K18" s="30">
        <f t="shared" si="2"/>
        <v>179382.89</v>
      </c>
      <c r="L18" s="13">
        <f t="shared" si="3"/>
        <v>0</v>
      </c>
      <c r="M18" s="11">
        <f t="shared" si="0"/>
        <v>1.3729674867188164E-2</v>
      </c>
      <c r="N18" s="30">
        <f t="shared" si="4"/>
        <v>0</v>
      </c>
      <c r="O18" s="13">
        <f t="shared" si="5"/>
        <v>0</v>
      </c>
      <c r="P18" s="13">
        <f t="shared" si="6"/>
        <v>0</v>
      </c>
      <c r="Q18" s="13">
        <f t="shared" si="7"/>
        <v>0</v>
      </c>
      <c r="R18" s="31">
        <f t="shared" si="8"/>
        <v>0</v>
      </c>
    </row>
    <row r="19" spans="1:18" x14ac:dyDescent="0.25">
      <c r="A19" s="1">
        <v>50906</v>
      </c>
      <c r="B19" t="s">
        <v>742</v>
      </c>
      <c r="C19" s="30">
        <v>0</v>
      </c>
      <c r="D19" s="13">
        <v>0</v>
      </c>
      <c r="E19" s="30">
        <v>0</v>
      </c>
      <c r="F19" s="13">
        <v>0</v>
      </c>
      <c r="G19" s="30">
        <v>3444600.81</v>
      </c>
      <c r="H19" s="16">
        <v>2252118</v>
      </c>
      <c r="I19" s="16">
        <v>22568</v>
      </c>
      <c r="J19" s="43">
        <f t="shared" si="1"/>
        <v>5719286.8100000005</v>
      </c>
      <c r="K19" s="30">
        <f t="shared" si="2"/>
        <v>0</v>
      </c>
      <c r="L19" s="13">
        <f t="shared" si="3"/>
        <v>0</v>
      </c>
      <c r="M19" s="11">
        <f t="shared" si="0"/>
        <v>0</v>
      </c>
      <c r="N19" s="30">
        <f t="shared" si="4"/>
        <v>0</v>
      </c>
      <c r="O19" s="13">
        <f t="shared" si="5"/>
        <v>0</v>
      </c>
      <c r="P19" s="13">
        <f t="shared" si="6"/>
        <v>0</v>
      </c>
      <c r="Q19" s="13">
        <f t="shared" si="7"/>
        <v>0</v>
      </c>
      <c r="R19" s="31">
        <f t="shared" si="8"/>
        <v>0</v>
      </c>
    </row>
    <row r="20" spans="1:18" x14ac:dyDescent="0.25">
      <c r="A20" s="1">
        <v>65227</v>
      </c>
      <c r="B20" t="s">
        <v>743</v>
      </c>
      <c r="C20" s="30">
        <v>22640.77</v>
      </c>
      <c r="D20" s="13">
        <v>0</v>
      </c>
      <c r="E20" s="30">
        <v>0</v>
      </c>
      <c r="F20" s="13">
        <v>0</v>
      </c>
      <c r="G20" s="30">
        <v>1866137.21</v>
      </c>
      <c r="H20" s="16">
        <v>1593336</v>
      </c>
      <c r="I20" s="16">
        <v>12131</v>
      </c>
      <c r="J20" s="43">
        <f t="shared" si="1"/>
        <v>3494244.98</v>
      </c>
      <c r="K20" s="30">
        <f t="shared" si="2"/>
        <v>22640.77</v>
      </c>
      <c r="L20" s="13">
        <f t="shared" si="3"/>
        <v>0</v>
      </c>
      <c r="M20" s="11">
        <f t="shared" si="0"/>
        <v>6.4794455253105922E-3</v>
      </c>
      <c r="N20" s="30">
        <f t="shared" si="4"/>
        <v>0</v>
      </c>
      <c r="O20" s="13">
        <f t="shared" si="5"/>
        <v>0</v>
      </c>
      <c r="P20" s="13">
        <f t="shared" si="6"/>
        <v>0</v>
      </c>
      <c r="Q20" s="13">
        <f t="shared" si="7"/>
        <v>0</v>
      </c>
      <c r="R20" s="31">
        <f t="shared" si="8"/>
        <v>0</v>
      </c>
    </row>
    <row r="21" spans="1:18" x14ac:dyDescent="0.25">
      <c r="A21" s="1">
        <v>50922</v>
      </c>
      <c r="B21" t="s">
        <v>744</v>
      </c>
      <c r="C21" s="30">
        <v>463931.77</v>
      </c>
      <c r="D21" s="13">
        <v>0</v>
      </c>
      <c r="E21" s="30">
        <v>0</v>
      </c>
      <c r="F21" s="13">
        <v>0</v>
      </c>
      <c r="G21" s="30">
        <v>1662317.49</v>
      </c>
      <c r="H21" s="16">
        <v>11609520</v>
      </c>
      <c r="I21" s="16">
        <v>43822</v>
      </c>
      <c r="J21" s="43">
        <f t="shared" si="1"/>
        <v>13779591.26</v>
      </c>
      <c r="K21" s="30">
        <f t="shared" si="2"/>
        <v>463931.77</v>
      </c>
      <c r="L21" s="13">
        <f t="shared" si="3"/>
        <v>0</v>
      </c>
      <c r="M21" s="11">
        <f t="shared" si="0"/>
        <v>3.3668035665667492E-2</v>
      </c>
      <c r="N21" s="30">
        <f t="shared" si="4"/>
        <v>188339.9448</v>
      </c>
      <c r="O21" s="13">
        <f t="shared" si="5"/>
        <v>0</v>
      </c>
      <c r="P21" s="13">
        <f t="shared" si="6"/>
        <v>188339.9448</v>
      </c>
      <c r="Q21" s="13">
        <f t="shared" si="7"/>
        <v>94169.972399999999</v>
      </c>
      <c r="R21" s="31">
        <f t="shared" si="8"/>
        <v>94169.972399999999</v>
      </c>
    </row>
    <row r="22" spans="1:18" x14ac:dyDescent="0.25">
      <c r="A22" s="1">
        <v>50989</v>
      </c>
      <c r="B22" t="s">
        <v>745</v>
      </c>
      <c r="C22" s="30">
        <v>98785.57</v>
      </c>
      <c r="D22" s="13">
        <v>42327.5</v>
      </c>
      <c r="E22" s="30">
        <v>0</v>
      </c>
      <c r="F22" s="13">
        <v>5084.22</v>
      </c>
      <c r="G22" s="30">
        <v>2276112.9500000002</v>
      </c>
      <c r="H22" s="16">
        <v>11056272</v>
      </c>
      <c r="I22" s="16">
        <v>56349</v>
      </c>
      <c r="J22" s="43">
        <f t="shared" si="1"/>
        <v>13487519.52</v>
      </c>
      <c r="K22" s="30">
        <f t="shared" si="2"/>
        <v>98785.57</v>
      </c>
      <c r="L22" s="13">
        <f t="shared" si="3"/>
        <v>47411.72</v>
      </c>
      <c r="M22" s="11">
        <f t="shared" si="0"/>
        <v>7.3242207252056683E-3</v>
      </c>
      <c r="N22" s="30">
        <f t="shared" si="4"/>
        <v>0</v>
      </c>
      <c r="O22" s="13">
        <f t="shared" si="5"/>
        <v>23705.86</v>
      </c>
      <c r="P22" s="13">
        <f t="shared" si="6"/>
        <v>23705.86</v>
      </c>
      <c r="Q22" s="13">
        <f t="shared" si="7"/>
        <v>11852.93</v>
      </c>
      <c r="R22" s="31">
        <f t="shared" si="8"/>
        <v>11852.93</v>
      </c>
    </row>
    <row r="23" spans="1:18" x14ac:dyDescent="0.25">
      <c r="A23" s="1">
        <v>51029</v>
      </c>
      <c r="B23" t="s">
        <v>746</v>
      </c>
      <c r="C23" s="30">
        <v>620609.18999999994</v>
      </c>
      <c r="D23" s="13">
        <v>0</v>
      </c>
      <c r="E23" s="30">
        <v>0</v>
      </c>
      <c r="F23" s="13">
        <v>0</v>
      </c>
      <c r="G23" s="30">
        <v>4352578.8600000003</v>
      </c>
      <c r="H23" s="16">
        <v>8914168</v>
      </c>
      <c r="I23" s="16">
        <v>41104</v>
      </c>
      <c r="J23" s="43">
        <f t="shared" si="1"/>
        <v>13928460.050000001</v>
      </c>
      <c r="K23" s="30">
        <f t="shared" si="2"/>
        <v>620609.18999999994</v>
      </c>
      <c r="L23" s="13">
        <f t="shared" si="3"/>
        <v>0</v>
      </c>
      <c r="M23" s="11">
        <f t="shared" si="0"/>
        <v>4.4556913526129539E-2</v>
      </c>
      <c r="N23" s="30">
        <f t="shared" si="4"/>
        <v>342039.98899999994</v>
      </c>
      <c r="O23" s="13">
        <f t="shared" si="5"/>
        <v>0</v>
      </c>
      <c r="P23" s="13">
        <f t="shared" si="6"/>
        <v>342039.98899999994</v>
      </c>
      <c r="Q23" s="13">
        <f t="shared" si="7"/>
        <v>171019.99449999997</v>
      </c>
      <c r="R23" s="31">
        <f t="shared" si="8"/>
        <v>171019.99449999997</v>
      </c>
    </row>
    <row r="24" spans="1:18" x14ac:dyDescent="0.25">
      <c r="A24" s="1">
        <v>51003</v>
      </c>
      <c r="B24" t="s">
        <v>747</v>
      </c>
      <c r="C24" s="30">
        <v>0</v>
      </c>
      <c r="D24" s="13">
        <v>0</v>
      </c>
      <c r="E24" s="30">
        <v>0</v>
      </c>
      <c r="F24" s="13">
        <v>0</v>
      </c>
      <c r="G24" s="30">
        <v>4591606.26</v>
      </c>
      <c r="H24" s="16">
        <v>14651716</v>
      </c>
      <c r="I24" s="16">
        <v>72412</v>
      </c>
      <c r="J24" s="43">
        <f t="shared" si="1"/>
        <v>19315734.259999998</v>
      </c>
      <c r="K24" s="30">
        <f t="shared" si="2"/>
        <v>0</v>
      </c>
      <c r="L24" s="13">
        <f t="shared" si="3"/>
        <v>0</v>
      </c>
      <c r="M24" s="11">
        <f t="shared" si="0"/>
        <v>0</v>
      </c>
      <c r="N24" s="30">
        <f t="shared" si="4"/>
        <v>0</v>
      </c>
      <c r="O24" s="13">
        <f t="shared" si="5"/>
        <v>0</v>
      </c>
      <c r="P24" s="13">
        <f t="shared" si="6"/>
        <v>0</v>
      </c>
      <c r="Q24" s="13">
        <f t="shared" si="7"/>
        <v>0</v>
      </c>
      <c r="R24" s="31">
        <f t="shared" si="8"/>
        <v>0</v>
      </c>
    </row>
    <row r="25" spans="1:18" x14ac:dyDescent="0.25">
      <c r="A25" s="1">
        <v>50963</v>
      </c>
      <c r="B25" t="s">
        <v>748</v>
      </c>
      <c r="C25" s="30">
        <v>472165.32</v>
      </c>
      <c r="D25" s="13">
        <v>39086</v>
      </c>
      <c r="E25" s="30">
        <v>0</v>
      </c>
      <c r="F25" s="13">
        <v>4379.76</v>
      </c>
      <c r="G25" s="30">
        <v>7150514.71</v>
      </c>
      <c r="H25" s="16">
        <v>6922836</v>
      </c>
      <c r="I25" s="16">
        <v>70965</v>
      </c>
      <c r="J25" s="43">
        <f t="shared" si="1"/>
        <v>14616481.030000001</v>
      </c>
      <c r="K25" s="30">
        <f t="shared" si="2"/>
        <v>472165.32</v>
      </c>
      <c r="L25" s="13">
        <f t="shared" si="3"/>
        <v>43465.760000000002</v>
      </c>
      <c r="M25" s="11">
        <f t="shared" si="0"/>
        <v>3.2303624862296966E-2</v>
      </c>
      <c r="N25" s="30">
        <f t="shared" si="4"/>
        <v>179835.69939999998</v>
      </c>
      <c r="O25" s="13">
        <f t="shared" si="5"/>
        <v>21732.880000000001</v>
      </c>
      <c r="P25" s="13">
        <f t="shared" si="6"/>
        <v>201568.57939999999</v>
      </c>
      <c r="Q25" s="13">
        <f t="shared" si="7"/>
        <v>100784.28969999999</v>
      </c>
      <c r="R25" s="31">
        <f t="shared" si="8"/>
        <v>100784.28969999999</v>
      </c>
    </row>
    <row r="26" spans="1:18" x14ac:dyDescent="0.25">
      <c r="A26" s="1">
        <v>62067</v>
      </c>
      <c r="B26" t="s">
        <v>749</v>
      </c>
      <c r="C26" s="30">
        <v>0</v>
      </c>
      <c r="D26" s="13">
        <v>0</v>
      </c>
      <c r="E26" s="30">
        <v>0</v>
      </c>
      <c r="F26" s="13">
        <v>0</v>
      </c>
      <c r="G26" s="30">
        <v>5699016.3099999996</v>
      </c>
      <c r="H26" s="16">
        <v>3160600</v>
      </c>
      <c r="I26" s="16">
        <v>60585</v>
      </c>
      <c r="J26" s="43">
        <f t="shared" si="1"/>
        <v>8920201.3099999987</v>
      </c>
      <c r="K26" s="30">
        <f t="shared" si="2"/>
        <v>0</v>
      </c>
      <c r="L26" s="13">
        <f t="shared" si="3"/>
        <v>0</v>
      </c>
      <c r="M26" s="11">
        <f t="shared" si="0"/>
        <v>0</v>
      </c>
      <c r="N26" s="30">
        <f t="shared" si="4"/>
        <v>0</v>
      </c>
      <c r="O26" s="13">
        <f t="shared" si="5"/>
        <v>0</v>
      </c>
      <c r="P26" s="13">
        <f t="shared" si="6"/>
        <v>0</v>
      </c>
      <c r="Q26" s="13">
        <f t="shared" si="7"/>
        <v>0</v>
      </c>
      <c r="R26" s="31">
        <f t="shared" si="8"/>
        <v>0</v>
      </c>
    </row>
    <row r="27" spans="1:18" x14ac:dyDescent="0.25">
      <c r="A27" s="1">
        <v>51060</v>
      </c>
      <c r="B27" t="s">
        <v>750</v>
      </c>
      <c r="C27" s="30">
        <v>2133179.54</v>
      </c>
      <c r="D27" s="13">
        <v>0</v>
      </c>
      <c r="E27" s="30">
        <v>0</v>
      </c>
      <c r="F27" s="13">
        <v>0</v>
      </c>
      <c r="G27" s="30">
        <v>14925959.949999999</v>
      </c>
      <c r="H27" s="16">
        <v>41159875</v>
      </c>
      <c r="I27" s="16">
        <v>418698</v>
      </c>
      <c r="J27" s="43">
        <f t="shared" si="1"/>
        <v>58637712.489999995</v>
      </c>
      <c r="K27" s="30">
        <f t="shared" si="2"/>
        <v>2133179.54</v>
      </c>
      <c r="L27" s="13">
        <f t="shared" si="3"/>
        <v>0</v>
      </c>
      <c r="M27" s="11">
        <f t="shared" si="0"/>
        <v>3.6378969257434626E-2</v>
      </c>
      <c r="N27" s="30">
        <f t="shared" si="4"/>
        <v>960425.29020000016</v>
      </c>
      <c r="O27" s="13">
        <f t="shared" si="5"/>
        <v>0</v>
      </c>
      <c r="P27" s="13">
        <f t="shared" si="6"/>
        <v>960425.29020000016</v>
      </c>
      <c r="Q27" s="13">
        <f t="shared" si="7"/>
        <v>480212.64510000008</v>
      </c>
      <c r="R27" s="31">
        <f t="shared" si="8"/>
        <v>480212.64510000008</v>
      </c>
    </row>
    <row r="28" spans="1:18" x14ac:dyDescent="0.25">
      <c r="A28" s="1">
        <v>51045</v>
      </c>
      <c r="B28" t="s">
        <v>751</v>
      </c>
      <c r="C28" s="30">
        <v>0</v>
      </c>
      <c r="D28" s="13">
        <v>64722</v>
      </c>
      <c r="E28" s="30">
        <v>0</v>
      </c>
      <c r="F28" s="13">
        <v>17466.14</v>
      </c>
      <c r="G28" s="30">
        <v>4188093.88</v>
      </c>
      <c r="H28" s="16">
        <v>8379527</v>
      </c>
      <c r="I28" s="16">
        <v>61818</v>
      </c>
      <c r="J28" s="43">
        <f t="shared" si="1"/>
        <v>12629438.879999999</v>
      </c>
      <c r="K28" s="30">
        <f t="shared" si="2"/>
        <v>0</v>
      </c>
      <c r="L28" s="13">
        <f t="shared" si="3"/>
        <v>82188.14</v>
      </c>
      <c r="M28" s="11">
        <f t="shared" si="0"/>
        <v>0</v>
      </c>
      <c r="N28" s="30">
        <f t="shared" si="4"/>
        <v>0</v>
      </c>
      <c r="O28" s="13">
        <f t="shared" si="5"/>
        <v>41094.07</v>
      </c>
      <c r="P28" s="13">
        <f t="shared" si="6"/>
        <v>41094.07</v>
      </c>
      <c r="Q28" s="13">
        <f t="shared" si="7"/>
        <v>20547.035</v>
      </c>
      <c r="R28" s="31">
        <f t="shared" si="8"/>
        <v>20547.035</v>
      </c>
    </row>
    <row r="29" spans="1:18" x14ac:dyDescent="0.25">
      <c r="A29" s="1">
        <v>51128</v>
      </c>
      <c r="B29" t="s">
        <v>752</v>
      </c>
      <c r="C29" s="30">
        <v>0</v>
      </c>
      <c r="D29" s="13">
        <v>0</v>
      </c>
      <c r="E29" s="30">
        <v>0</v>
      </c>
      <c r="F29" s="13">
        <v>0</v>
      </c>
      <c r="G29" s="30">
        <v>2524830.21</v>
      </c>
      <c r="H29" s="16">
        <v>3019090</v>
      </c>
      <c r="I29" s="16">
        <v>17433</v>
      </c>
      <c r="J29" s="43">
        <f t="shared" si="1"/>
        <v>5561353.21</v>
      </c>
      <c r="K29" s="30">
        <f t="shared" si="2"/>
        <v>0</v>
      </c>
      <c r="L29" s="13">
        <f t="shared" si="3"/>
        <v>0</v>
      </c>
      <c r="M29" s="11">
        <f t="shared" si="0"/>
        <v>0</v>
      </c>
      <c r="N29" s="30">
        <f t="shared" si="4"/>
        <v>0</v>
      </c>
      <c r="O29" s="13">
        <f t="shared" si="5"/>
        <v>0</v>
      </c>
      <c r="P29" s="13">
        <f t="shared" si="6"/>
        <v>0</v>
      </c>
      <c r="Q29" s="13">
        <f t="shared" si="7"/>
        <v>0</v>
      </c>
      <c r="R29" s="31">
        <f t="shared" si="8"/>
        <v>0</v>
      </c>
    </row>
    <row r="30" spans="1:18" x14ac:dyDescent="0.25">
      <c r="A30" s="1">
        <v>51144</v>
      </c>
      <c r="B30" t="s">
        <v>753</v>
      </c>
      <c r="C30" s="30">
        <v>236924.91</v>
      </c>
      <c r="D30" s="13">
        <v>0</v>
      </c>
      <c r="E30" s="30">
        <v>0</v>
      </c>
      <c r="F30" s="13">
        <v>0</v>
      </c>
      <c r="G30" s="30">
        <v>4713900.1399999997</v>
      </c>
      <c r="H30" s="16">
        <v>3936995</v>
      </c>
      <c r="I30" s="16">
        <v>35016</v>
      </c>
      <c r="J30" s="43">
        <f t="shared" si="1"/>
        <v>8922836.0500000007</v>
      </c>
      <c r="K30" s="30">
        <f t="shared" si="2"/>
        <v>236924.91</v>
      </c>
      <c r="L30" s="13">
        <f t="shared" si="3"/>
        <v>0</v>
      </c>
      <c r="M30" s="11">
        <f t="shared" si="0"/>
        <v>2.6552646341630359E-2</v>
      </c>
      <c r="N30" s="30">
        <f t="shared" si="4"/>
        <v>58468.188999999984</v>
      </c>
      <c r="O30" s="13">
        <f t="shared" si="5"/>
        <v>0</v>
      </c>
      <c r="P30" s="13">
        <f t="shared" si="6"/>
        <v>58468.188999999984</v>
      </c>
      <c r="Q30" s="13">
        <f t="shared" si="7"/>
        <v>29234.094499999992</v>
      </c>
      <c r="R30" s="31">
        <f t="shared" si="8"/>
        <v>29234.094499999992</v>
      </c>
    </row>
    <row r="31" spans="1:18" x14ac:dyDescent="0.25">
      <c r="A31" s="1">
        <v>51185</v>
      </c>
      <c r="B31" t="s">
        <v>754</v>
      </c>
      <c r="C31" s="30">
        <v>0</v>
      </c>
      <c r="D31" s="13">
        <v>0</v>
      </c>
      <c r="E31" s="30">
        <v>0</v>
      </c>
      <c r="F31" s="13">
        <v>0</v>
      </c>
      <c r="G31" s="30">
        <v>4831296.83</v>
      </c>
      <c r="H31" s="16">
        <v>2150845</v>
      </c>
      <c r="I31" s="16">
        <v>60626</v>
      </c>
      <c r="J31" s="43">
        <f t="shared" si="1"/>
        <v>7042767.8300000001</v>
      </c>
      <c r="K31" s="30">
        <f t="shared" si="2"/>
        <v>0</v>
      </c>
      <c r="L31" s="13">
        <f t="shared" si="3"/>
        <v>0</v>
      </c>
      <c r="M31" s="11">
        <f>K31/J31</f>
        <v>0</v>
      </c>
      <c r="N31" s="30">
        <f t="shared" si="4"/>
        <v>0</v>
      </c>
      <c r="O31" s="13">
        <f t="shared" si="5"/>
        <v>0</v>
      </c>
      <c r="P31" s="13">
        <f t="shared" si="6"/>
        <v>0</v>
      </c>
      <c r="Q31" s="13">
        <f t="shared" si="7"/>
        <v>0</v>
      </c>
      <c r="R31" s="31">
        <f t="shared" si="8"/>
        <v>0</v>
      </c>
    </row>
    <row r="32" spans="1:18" x14ac:dyDescent="0.25">
      <c r="A32" s="1">
        <v>51201</v>
      </c>
      <c r="B32" t="s">
        <v>755</v>
      </c>
      <c r="C32" s="30">
        <v>0</v>
      </c>
      <c r="D32" s="13">
        <v>0</v>
      </c>
      <c r="E32" s="30">
        <v>0</v>
      </c>
      <c r="F32" s="13">
        <v>0</v>
      </c>
      <c r="G32" s="30">
        <v>4444725.91</v>
      </c>
      <c r="H32" s="16">
        <v>8071394</v>
      </c>
      <c r="I32" s="16">
        <v>51143</v>
      </c>
      <c r="J32" s="43">
        <f t="shared" si="1"/>
        <v>12567262.91</v>
      </c>
      <c r="K32" s="30">
        <f t="shared" si="2"/>
        <v>0</v>
      </c>
      <c r="L32" s="13">
        <f t="shared" si="3"/>
        <v>0</v>
      </c>
      <c r="M32" s="11">
        <f t="shared" ref="M32:M59" si="9">K32/J32</f>
        <v>0</v>
      </c>
      <c r="N32" s="30">
        <f t="shared" si="4"/>
        <v>0</v>
      </c>
      <c r="O32" s="13">
        <f t="shared" si="5"/>
        <v>0</v>
      </c>
      <c r="P32" s="13">
        <f t="shared" si="6"/>
        <v>0</v>
      </c>
      <c r="Q32" s="13">
        <f t="shared" si="7"/>
        <v>0</v>
      </c>
      <c r="R32" s="31">
        <f t="shared" si="8"/>
        <v>0</v>
      </c>
    </row>
    <row r="33" spans="1:18" x14ac:dyDescent="0.25">
      <c r="A33" s="1">
        <v>51227</v>
      </c>
      <c r="B33" t="s">
        <v>756</v>
      </c>
      <c r="C33" s="30">
        <v>153179.91</v>
      </c>
      <c r="D33" s="13">
        <v>0</v>
      </c>
      <c r="E33" s="30">
        <v>0</v>
      </c>
      <c r="F33" s="13">
        <v>0</v>
      </c>
      <c r="G33" s="30">
        <v>6752219.8099999996</v>
      </c>
      <c r="H33" s="16">
        <v>12587936</v>
      </c>
      <c r="I33" s="16">
        <v>69123</v>
      </c>
      <c r="J33" s="43">
        <f t="shared" si="1"/>
        <v>19562458.719999999</v>
      </c>
      <c r="K33" s="30">
        <f t="shared" si="2"/>
        <v>153179.91</v>
      </c>
      <c r="L33" s="13">
        <f t="shared" si="3"/>
        <v>0</v>
      </c>
      <c r="M33" s="11">
        <f t="shared" si="9"/>
        <v>7.830299462479838E-3</v>
      </c>
      <c r="N33" s="30">
        <f t="shared" si="4"/>
        <v>0</v>
      </c>
      <c r="O33" s="13">
        <f t="shared" si="5"/>
        <v>0</v>
      </c>
      <c r="P33" s="13">
        <f t="shared" si="6"/>
        <v>0</v>
      </c>
      <c r="Q33" s="13">
        <f t="shared" si="7"/>
        <v>0</v>
      </c>
      <c r="R33" s="31">
        <f t="shared" si="8"/>
        <v>0</v>
      </c>
    </row>
    <row r="34" spans="1:18" x14ac:dyDescent="0.25">
      <c r="A34" s="1">
        <v>51243</v>
      </c>
      <c r="B34" t="s">
        <v>757</v>
      </c>
      <c r="C34" s="30">
        <v>0</v>
      </c>
      <c r="D34" s="13">
        <v>0</v>
      </c>
      <c r="E34" s="30">
        <v>0</v>
      </c>
      <c r="F34" s="13">
        <v>0</v>
      </c>
      <c r="G34" s="30">
        <v>3090224.27</v>
      </c>
      <c r="H34" s="16">
        <v>7345575</v>
      </c>
      <c r="I34" s="16">
        <v>37359</v>
      </c>
      <c r="J34" s="43">
        <f t="shared" si="1"/>
        <v>10473158.27</v>
      </c>
      <c r="K34" s="30">
        <f t="shared" si="2"/>
        <v>0</v>
      </c>
      <c r="L34" s="13">
        <f t="shared" si="3"/>
        <v>0</v>
      </c>
      <c r="M34" s="11">
        <f t="shared" si="9"/>
        <v>0</v>
      </c>
      <c r="N34" s="30">
        <f t="shared" si="4"/>
        <v>0</v>
      </c>
      <c r="O34" s="13">
        <f t="shared" si="5"/>
        <v>0</v>
      </c>
      <c r="P34" s="13">
        <f t="shared" si="6"/>
        <v>0</v>
      </c>
      <c r="Q34" s="13">
        <f t="shared" si="7"/>
        <v>0</v>
      </c>
      <c r="R34" s="31">
        <f t="shared" si="8"/>
        <v>0</v>
      </c>
    </row>
    <row r="35" spans="1:18" x14ac:dyDescent="0.25">
      <c r="A35" s="1">
        <v>51391</v>
      </c>
      <c r="B35" t="s">
        <v>758</v>
      </c>
      <c r="C35" s="30">
        <v>361879.38</v>
      </c>
      <c r="D35" s="13">
        <v>0</v>
      </c>
      <c r="E35" s="30">
        <v>0</v>
      </c>
      <c r="F35" s="13">
        <v>0</v>
      </c>
      <c r="G35" s="30">
        <v>4223097.5199999996</v>
      </c>
      <c r="H35" s="16">
        <v>7227989</v>
      </c>
      <c r="I35" s="16">
        <v>30151</v>
      </c>
      <c r="J35" s="43">
        <f t="shared" si="1"/>
        <v>11843116.899999999</v>
      </c>
      <c r="K35" s="30">
        <f t="shared" si="2"/>
        <v>361879.38</v>
      </c>
      <c r="L35" s="13">
        <f t="shared" si="3"/>
        <v>0</v>
      </c>
      <c r="M35" s="11">
        <f t="shared" si="9"/>
        <v>3.0556092881258316E-2</v>
      </c>
      <c r="N35" s="30">
        <f t="shared" si="4"/>
        <v>125017.04200000002</v>
      </c>
      <c r="O35" s="13">
        <f t="shared" si="5"/>
        <v>0</v>
      </c>
      <c r="P35" s="13">
        <f t="shared" si="6"/>
        <v>125017.04200000002</v>
      </c>
      <c r="Q35" s="13">
        <f t="shared" si="7"/>
        <v>62508.521000000008</v>
      </c>
      <c r="R35" s="31">
        <f t="shared" si="8"/>
        <v>62508.521000000008</v>
      </c>
    </row>
    <row r="36" spans="1:18" x14ac:dyDescent="0.25">
      <c r="A36" s="1">
        <v>62109</v>
      </c>
      <c r="B36" t="s">
        <v>759</v>
      </c>
      <c r="C36" s="30">
        <v>0</v>
      </c>
      <c r="D36" s="13">
        <v>0</v>
      </c>
      <c r="E36" s="30">
        <v>0</v>
      </c>
      <c r="F36" s="13">
        <v>0</v>
      </c>
      <c r="G36" s="30">
        <v>6472807.4900000002</v>
      </c>
      <c r="H36" s="16">
        <v>9025086</v>
      </c>
      <c r="I36" s="16">
        <v>60436</v>
      </c>
      <c r="J36" s="43">
        <f t="shared" si="1"/>
        <v>15558329.49</v>
      </c>
      <c r="K36" s="30">
        <f t="shared" si="2"/>
        <v>0</v>
      </c>
      <c r="L36" s="13">
        <f t="shared" si="3"/>
        <v>0</v>
      </c>
      <c r="M36" s="11">
        <f t="shared" si="9"/>
        <v>0</v>
      </c>
      <c r="N36" s="30">
        <f t="shared" si="4"/>
        <v>0</v>
      </c>
      <c r="O36" s="13">
        <f t="shared" si="5"/>
        <v>0</v>
      </c>
      <c r="P36" s="13">
        <f t="shared" si="6"/>
        <v>0</v>
      </c>
      <c r="Q36" s="13">
        <f t="shared" si="7"/>
        <v>0</v>
      </c>
      <c r="R36" s="31">
        <f t="shared" si="8"/>
        <v>0</v>
      </c>
    </row>
    <row r="37" spans="1:18" x14ac:dyDescent="0.25">
      <c r="A37" s="1">
        <v>51284</v>
      </c>
      <c r="B37" t="s">
        <v>760</v>
      </c>
      <c r="C37" s="30">
        <v>242360.18</v>
      </c>
      <c r="D37" s="13">
        <v>0</v>
      </c>
      <c r="E37" s="30">
        <v>0</v>
      </c>
      <c r="F37" s="13">
        <v>0</v>
      </c>
      <c r="G37" s="30">
        <v>11881703.630000001</v>
      </c>
      <c r="H37" s="16">
        <v>16285841</v>
      </c>
      <c r="I37" s="16">
        <v>130587</v>
      </c>
      <c r="J37" s="43">
        <f t="shared" si="1"/>
        <v>28540491.810000002</v>
      </c>
      <c r="K37" s="30">
        <f t="shared" si="2"/>
        <v>242360.18</v>
      </c>
      <c r="L37" s="13">
        <f t="shared" si="3"/>
        <v>0</v>
      </c>
      <c r="M37" s="11">
        <f t="shared" si="9"/>
        <v>8.4918011088751435E-3</v>
      </c>
      <c r="N37" s="30">
        <f t="shared" si="4"/>
        <v>0</v>
      </c>
      <c r="O37" s="13">
        <f t="shared" si="5"/>
        <v>0</v>
      </c>
      <c r="P37" s="13">
        <f t="shared" si="6"/>
        <v>0</v>
      </c>
      <c r="Q37" s="13">
        <f t="shared" si="7"/>
        <v>0</v>
      </c>
      <c r="R37" s="31">
        <f t="shared" si="8"/>
        <v>0</v>
      </c>
    </row>
    <row r="38" spans="1:18" x14ac:dyDescent="0.25">
      <c r="A38" s="1">
        <v>51300</v>
      </c>
      <c r="B38" t="s">
        <v>761</v>
      </c>
      <c r="C38" s="30">
        <v>130532.26</v>
      </c>
      <c r="D38" s="13">
        <v>0</v>
      </c>
      <c r="E38" s="30">
        <v>0</v>
      </c>
      <c r="F38" s="13">
        <v>0</v>
      </c>
      <c r="G38" s="30">
        <v>7318856.8499999996</v>
      </c>
      <c r="H38" s="16">
        <v>6970203</v>
      </c>
      <c r="I38" s="16">
        <v>52804</v>
      </c>
      <c r="J38" s="43">
        <f t="shared" si="1"/>
        <v>14472396.109999999</v>
      </c>
      <c r="K38" s="30">
        <f t="shared" si="2"/>
        <v>130532.26</v>
      </c>
      <c r="L38" s="13">
        <f t="shared" si="3"/>
        <v>0</v>
      </c>
      <c r="M38" s="11">
        <f t="shared" si="9"/>
        <v>9.0193951995140628E-3</v>
      </c>
      <c r="N38" s="30">
        <f t="shared" si="4"/>
        <v>0</v>
      </c>
      <c r="O38" s="13">
        <f t="shared" si="5"/>
        <v>0</v>
      </c>
      <c r="P38" s="13">
        <f t="shared" si="6"/>
        <v>0</v>
      </c>
      <c r="Q38" s="13">
        <f t="shared" si="7"/>
        <v>0</v>
      </c>
      <c r="R38" s="31">
        <f t="shared" si="8"/>
        <v>0</v>
      </c>
    </row>
    <row r="39" spans="1:18" x14ac:dyDescent="0.25">
      <c r="A39" s="1">
        <v>51334</v>
      </c>
      <c r="B39" t="s">
        <v>762</v>
      </c>
      <c r="C39" s="30">
        <v>270877.06</v>
      </c>
      <c r="D39" s="13">
        <v>0</v>
      </c>
      <c r="E39" s="30">
        <v>0</v>
      </c>
      <c r="F39" s="13">
        <v>0</v>
      </c>
      <c r="G39" s="30">
        <v>5018455.16</v>
      </c>
      <c r="H39" s="16">
        <v>6404334</v>
      </c>
      <c r="I39" s="16">
        <v>89226</v>
      </c>
      <c r="J39" s="43">
        <f t="shared" si="1"/>
        <v>11782892.219999999</v>
      </c>
      <c r="K39" s="30">
        <f t="shared" si="2"/>
        <v>270877.06</v>
      </c>
      <c r="L39" s="13">
        <f t="shared" si="3"/>
        <v>0</v>
      </c>
      <c r="M39" s="11">
        <f t="shared" si="9"/>
        <v>2.2989012794347705E-2</v>
      </c>
      <c r="N39" s="30">
        <f t="shared" si="4"/>
        <v>35219.215600000025</v>
      </c>
      <c r="O39" s="13">
        <f t="shared" si="5"/>
        <v>0</v>
      </c>
      <c r="P39" s="13">
        <f t="shared" si="6"/>
        <v>35219.215600000025</v>
      </c>
      <c r="Q39" s="13">
        <f t="shared" si="7"/>
        <v>17609.607800000013</v>
      </c>
      <c r="R39" s="31">
        <f t="shared" si="8"/>
        <v>17609.607800000013</v>
      </c>
    </row>
    <row r="40" spans="1:18" x14ac:dyDescent="0.25">
      <c r="A40" s="1">
        <v>51359</v>
      </c>
      <c r="B40" t="s">
        <v>763</v>
      </c>
      <c r="C40" s="30">
        <v>0</v>
      </c>
      <c r="D40" s="13">
        <v>252358.5</v>
      </c>
      <c r="E40" s="30">
        <v>0</v>
      </c>
      <c r="F40" s="13">
        <v>0</v>
      </c>
      <c r="G40" s="30">
        <v>14223086.359999999</v>
      </c>
      <c r="H40" s="16">
        <v>12089826</v>
      </c>
      <c r="I40" s="16">
        <v>198059</v>
      </c>
      <c r="J40" s="43">
        <f t="shared" si="1"/>
        <v>26510971.359999999</v>
      </c>
      <c r="K40" s="30">
        <f t="shared" si="2"/>
        <v>0</v>
      </c>
      <c r="L40" s="13">
        <f t="shared" si="3"/>
        <v>252358.5</v>
      </c>
      <c r="M40" s="11">
        <f t="shared" si="9"/>
        <v>0</v>
      </c>
      <c r="N40" s="30">
        <f t="shared" si="4"/>
        <v>0</v>
      </c>
      <c r="O40" s="13">
        <f t="shared" si="5"/>
        <v>126179.25</v>
      </c>
      <c r="P40" s="13">
        <f t="shared" si="6"/>
        <v>126179.25</v>
      </c>
      <c r="Q40" s="13">
        <f t="shared" si="7"/>
        <v>63089.625</v>
      </c>
      <c r="R40" s="31">
        <f t="shared" si="8"/>
        <v>63089.625</v>
      </c>
    </row>
    <row r="41" spans="1:18" x14ac:dyDescent="0.25">
      <c r="A41" s="1">
        <v>51433</v>
      </c>
      <c r="B41" t="s">
        <v>764</v>
      </c>
      <c r="C41" s="30">
        <v>50158.45</v>
      </c>
      <c r="D41" s="13">
        <v>0</v>
      </c>
      <c r="E41" s="30">
        <v>0</v>
      </c>
      <c r="F41" s="13">
        <v>0</v>
      </c>
      <c r="G41" s="30">
        <v>9357454.0299999993</v>
      </c>
      <c r="H41" s="16">
        <v>5658477</v>
      </c>
      <c r="I41" s="16">
        <v>153185</v>
      </c>
      <c r="J41" s="43">
        <f t="shared" si="1"/>
        <v>15219274.479999999</v>
      </c>
      <c r="K41" s="30">
        <f t="shared" si="2"/>
        <v>50158.45</v>
      </c>
      <c r="L41" s="13">
        <f t="shared" si="3"/>
        <v>0</v>
      </c>
      <c r="M41" s="11">
        <f t="shared" si="9"/>
        <v>3.2957188639914721E-3</v>
      </c>
      <c r="N41" s="30">
        <f t="shared" si="4"/>
        <v>0</v>
      </c>
      <c r="O41" s="13">
        <f t="shared" si="5"/>
        <v>0</v>
      </c>
      <c r="P41" s="13">
        <f t="shared" si="6"/>
        <v>0</v>
      </c>
      <c r="Q41" s="13">
        <f t="shared" si="7"/>
        <v>0</v>
      </c>
      <c r="R41" s="31">
        <f t="shared" si="8"/>
        <v>0</v>
      </c>
    </row>
    <row r="42" spans="1:18" x14ac:dyDescent="0.25">
      <c r="A42" s="1">
        <v>51375</v>
      </c>
      <c r="B42" t="s">
        <v>765</v>
      </c>
      <c r="C42" s="30">
        <v>458663.98</v>
      </c>
      <c r="D42" s="13">
        <v>56226.5</v>
      </c>
      <c r="E42" s="30">
        <v>0</v>
      </c>
      <c r="F42" s="13">
        <v>0</v>
      </c>
      <c r="G42" s="30">
        <v>3984907.93</v>
      </c>
      <c r="H42" s="16">
        <v>1270613</v>
      </c>
      <c r="I42" s="16">
        <v>20212</v>
      </c>
      <c r="J42" s="43">
        <f t="shared" si="1"/>
        <v>5734396.9100000001</v>
      </c>
      <c r="K42" s="30">
        <f t="shared" si="2"/>
        <v>458663.98</v>
      </c>
      <c r="L42" s="13">
        <f t="shared" si="3"/>
        <v>56226.5</v>
      </c>
      <c r="M42" s="11">
        <f t="shared" si="9"/>
        <v>7.998469363014496E-2</v>
      </c>
      <c r="N42" s="30">
        <f t="shared" si="4"/>
        <v>343976.04180000001</v>
      </c>
      <c r="O42" s="13">
        <f t="shared" si="5"/>
        <v>28113.25</v>
      </c>
      <c r="P42" s="13">
        <f t="shared" si="6"/>
        <v>372089.29180000001</v>
      </c>
      <c r="Q42" s="13">
        <f t="shared" si="7"/>
        <v>186044.6459</v>
      </c>
      <c r="R42" s="31">
        <f t="shared" si="8"/>
        <v>186044.6459</v>
      </c>
    </row>
    <row r="43" spans="1:18" x14ac:dyDescent="0.25">
      <c r="A43" s="1">
        <v>51417</v>
      </c>
      <c r="B43" t="s">
        <v>766</v>
      </c>
      <c r="C43" s="30">
        <v>88125.32</v>
      </c>
      <c r="D43" s="13">
        <v>0</v>
      </c>
      <c r="E43" s="30">
        <v>0</v>
      </c>
      <c r="F43" s="13">
        <v>0</v>
      </c>
      <c r="G43" s="30">
        <v>9114499.9299999997</v>
      </c>
      <c r="H43" s="16">
        <v>6648162</v>
      </c>
      <c r="I43" s="16">
        <v>106598</v>
      </c>
      <c r="J43" s="43">
        <f t="shared" si="1"/>
        <v>15957385.25</v>
      </c>
      <c r="K43" s="30">
        <f t="shared" si="2"/>
        <v>88125.32</v>
      </c>
      <c r="L43" s="13">
        <f t="shared" si="3"/>
        <v>0</v>
      </c>
      <c r="M43" s="11">
        <f t="shared" si="9"/>
        <v>5.5225413574570437E-3</v>
      </c>
      <c r="N43" s="30">
        <f t="shared" si="4"/>
        <v>0</v>
      </c>
      <c r="O43" s="13">
        <f t="shared" si="5"/>
        <v>0</v>
      </c>
      <c r="P43" s="13">
        <f t="shared" si="6"/>
        <v>0</v>
      </c>
      <c r="Q43" s="13">
        <f t="shared" si="7"/>
        <v>0</v>
      </c>
      <c r="R43" s="31">
        <f t="shared" si="8"/>
        <v>0</v>
      </c>
    </row>
    <row r="44" spans="1:18" x14ac:dyDescent="0.25">
      <c r="A44" s="1">
        <v>50948</v>
      </c>
      <c r="B44" t="s">
        <v>767</v>
      </c>
      <c r="C44" s="30">
        <v>393559.93</v>
      </c>
      <c r="D44" s="13">
        <v>0</v>
      </c>
      <c r="E44" s="30">
        <v>0</v>
      </c>
      <c r="F44" s="13">
        <v>0</v>
      </c>
      <c r="G44" s="30">
        <v>2277919.0299999998</v>
      </c>
      <c r="H44" s="16">
        <v>10715169</v>
      </c>
      <c r="I44" s="16">
        <v>85733</v>
      </c>
      <c r="J44" s="43">
        <f t="shared" si="1"/>
        <v>13472380.960000001</v>
      </c>
      <c r="K44" s="30">
        <f t="shared" si="2"/>
        <v>393559.93</v>
      </c>
      <c r="L44" s="13">
        <f t="shared" si="3"/>
        <v>0</v>
      </c>
      <c r="M44" s="11">
        <f t="shared" si="9"/>
        <v>2.9212351637657369E-2</v>
      </c>
      <c r="N44" s="30">
        <f t="shared" si="4"/>
        <v>124112.31079999998</v>
      </c>
      <c r="O44" s="13">
        <f t="shared" si="5"/>
        <v>0</v>
      </c>
      <c r="P44" s="13">
        <f t="shared" si="6"/>
        <v>124112.31079999998</v>
      </c>
      <c r="Q44" s="13">
        <f t="shared" si="7"/>
        <v>62056.155399999989</v>
      </c>
      <c r="R44" s="31">
        <f t="shared" si="8"/>
        <v>62056.155399999989</v>
      </c>
    </row>
    <row r="45" spans="1:18" x14ac:dyDescent="0.25">
      <c r="A45" s="1">
        <v>63495</v>
      </c>
      <c r="B45" t="s">
        <v>768</v>
      </c>
      <c r="C45" s="30">
        <v>218495.21</v>
      </c>
      <c r="D45" s="13">
        <v>0</v>
      </c>
      <c r="E45" s="30">
        <v>0</v>
      </c>
      <c r="F45" s="13">
        <v>0</v>
      </c>
      <c r="G45" s="30">
        <v>2243518.44</v>
      </c>
      <c r="H45" s="16">
        <v>3561533</v>
      </c>
      <c r="I45" s="16">
        <v>32262</v>
      </c>
      <c r="J45" s="43">
        <f t="shared" si="1"/>
        <v>6055808.6500000004</v>
      </c>
      <c r="K45" s="30">
        <f t="shared" si="2"/>
        <v>218495.21</v>
      </c>
      <c r="L45" s="13">
        <f t="shared" si="3"/>
        <v>0</v>
      </c>
      <c r="M45" s="11">
        <f t="shared" si="9"/>
        <v>3.6080269808392969E-2</v>
      </c>
      <c r="N45" s="30">
        <f t="shared" si="4"/>
        <v>97379.036999999982</v>
      </c>
      <c r="O45" s="13">
        <f t="shared" si="5"/>
        <v>0</v>
      </c>
      <c r="P45" s="13">
        <f t="shared" si="6"/>
        <v>97379.036999999982</v>
      </c>
      <c r="Q45" s="13">
        <f t="shared" si="7"/>
        <v>48689.518499999991</v>
      </c>
      <c r="R45" s="31">
        <f t="shared" si="8"/>
        <v>48689.518499999991</v>
      </c>
    </row>
    <row r="46" spans="1:18" x14ac:dyDescent="0.25">
      <c r="A46" s="1">
        <v>51490</v>
      </c>
      <c r="B46" t="s">
        <v>769</v>
      </c>
      <c r="C46" s="30">
        <v>65320.85</v>
      </c>
      <c r="D46" s="13">
        <v>37626</v>
      </c>
      <c r="E46" s="30">
        <v>0</v>
      </c>
      <c r="F46" s="13">
        <v>0</v>
      </c>
      <c r="G46" s="30">
        <v>4361736.38</v>
      </c>
      <c r="H46" s="16">
        <v>2254627</v>
      </c>
      <c r="I46" s="16">
        <v>39121</v>
      </c>
      <c r="J46" s="43">
        <f t="shared" si="1"/>
        <v>6720805.2299999995</v>
      </c>
      <c r="K46" s="30">
        <f t="shared" si="2"/>
        <v>65320.85</v>
      </c>
      <c r="L46" s="13">
        <f t="shared" si="3"/>
        <v>37626</v>
      </c>
      <c r="M46" s="11">
        <f t="shared" si="9"/>
        <v>9.7191999715188892E-3</v>
      </c>
      <c r="N46" s="30">
        <f t="shared" si="4"/>
        <v>0</v>
      </c>
      <c r="O46" s="13">
        <f t="shared" si="5"/>
        <v>18813</v>
      </c>
      <c r="P46" s="13">
        <f t="shared" si="6"/>
        <v>18813</v>
      </c>
      <c r="Q46" s="13">
        <f t="shared" si="7"/>
        <v>9406.5</v>
      </c>
      <c r="R46" s="31">
        <f t="shared" si="8"/>
        <v>9406.5</v>
      </c>
    </row>
    <row r="47" spans="1:18" x14ac:dyDescent="0.25">
      <c r="A47" s="1">
        <v>50799</v>
      </c>
      <c r="B47" t="s">
        <v>770</v>
      </c>
      <c r="C47" s="30">
        <v>0</v>
      </c>
      <c r="D47" s="13">
        <v>11084</v>
      </c>
      <c r="E47" s="30">
        <v>0</v>
      </c>
      <c r="F47" s="13">
        <v>3835.02</v>
      </c>
      <c r="G47" s="30">
        <v>3078652.86</v>
      </c>
      <c r="H47" s="16">
        <v>1906798</v>
      </c>
      <c r="I47" s="16">
        <v>30709</v>
      </c>
      <c r="J47" s="43">
        <f t="shared" si="1"/>
        <v>5016159.8599999994</v>
      </c>
      <c r="K47" s="30">
        <f t="shared" si="2"/>
        <v>0</v>
      </c>
      <c r="L47" s="13">
        <f t="shared" si="3"/>
        <v>14919.02</v>
      </c>
      <c r="M47" s="11">
        <f t="shared" si="9"/>
        <v>0</v>
      </c>
      <c r="N47" s="30">
        <f t="shared" si="4"/>
        <v>0</v>
      </c>
      <c r="O47" s="13">
        <f t="shared" si="5"/>
        <v>7459.51</v>
      </c>
      <c r="P47" s="13">
        <f t="shared" si="6"/>
        <v>7459.51</v>
      </c>
      <c r="Q47" s="13">
        <f t="shared" si="7"/>
        <v>3729.7550000000001</v>
      </c>
      <c r="R47" s="31">
        <f t="shared" si="8"/>
        <v>3729.7550000000001</v>
      </c>
    </row>
    <row r="48" spans="1:18" x14ac:dyDescent="0.25">
      <c r="A48" s="1">
        <v>51532</v>
      </c>
      <c r="B48" t="s">
        <v>771</v>
      </c>
      <c r="C48" s="30">
        <v>131186.51</v>
      </c>
      <c r="D48" s="13">
        <v>0</v>
      </c>
      <c r="E48" s="30">
        <v>0</v>
      </c>
      <c r="F48" s="13">
        <v>0</v>
      </c>
      <c r="G48" s="30">
        <v>5338884.4800000004</v>
      </c>
      <c r="H48" s="16">
        <v>5755576</v>
      </c>
      <c r="I48" s="16">
        <v>48565</v>
      </c>
      <c r="J48" s="43">
        <f t="shared" si="1"/>
        <v>11274211.99</v>
      </c>
      <c r="K48" s="30">
        <f t="shared" si="2"/>
        <v>131186.51</v>
      </c>
      <c r="L48" s="13">
        <f t="shared" si="3"/>
        <v>0</v>
      </c>
      <c r="M48" s="11">
        <f t="shared" si="9"/>
        <v>1.1635980422965242E-2</v>
      </c>
      <c r="N48" s="30">
        <f t="shared" si="4"/>
        <v>0</v>
      </c>
      <c r="O48" s="13">
        <f t="shared" si="5"/>
        <v>0</v>
      </c>
      <c r="P48" s="13">
        <f t="shared" si="6"/>
        <v>0</v>
      </c>
      <c r="Q48" s="13">
        <f t="shared" si="7"/>
        <v>0</v>
      </c>
      <c r="R48" s="31">
        <f t="shared" si="8"/>
        <v>0</v>
      </c>
    </row>
    <row r="49" spans="1:18" x14ac:dyDescent="0.25">
      <c r="A49" s="1">
        <v>62026</v>
      </c>
      <c r="B49" t="s">
        <v>772</v>
      </c>
      <c r="C49" s="30">
        <v>0</v>
      </c>
      <c r="D49" s="13">
        <v>0</v>
      </c>
      <c r="E49" s="30">
        <v>0</v>
      </c>
      <c r="F49" s="13">
        <v>0</v>
      </c>
      <c r="G49" s="30">
        <v>3741574.54</v>
      </c>
      <c r="H49" s="16">
        <v>2462843</v>
      </c>
      <c r="I49" s="16">
        <v>37889</v>
      </c>
      <c r="J49" s="43">
        <f t="shared" si="1"/>
        <v>6242306.54</v>
      </c>
      <c r="K49" s="30">
        <f t="shared" si="2"/>
        <v>0</v>
      </c>
      <c r="L49" s="13">
        <f t="shared" si="3"/>
        <v>0</v>
      </c>
      <c r="M49" s="11">
        <f t="shared" si="9"/>
        <v>0</v>
      </c>
      <c r="N49" s="30">
        <f t="shared" si="4"/>
        <v>0</v>
      </c>
      <c r="O49" s="13">
        <f t="shared" si="5"/>
        <v>0</v>
      </c>
      <c r="P49" s="13">
        <f t="shared" si="6"/>
        <v>0</v>
      </c>
      <c r="Q49" s="13">
        <f t="shared" si="7"/>
        <v>0</v>
      </c>
      <c r="R49" s="31">
        <f t="shared" si="8"/>
        <v>0</v>
      </c>
    </row>
    <row r="50" spans="1:18" x14ac:dyDescent="0.25">
      <c r="A50" s="1">
        <v>51607</v>
      </c>
      <c r="B50" t="s">
        <v>773</v>
      </c>
      <c r="C50" s="30">
        <v>20471.79</v>
      </c>
      <c r="D50" s="13">
        <v>0</v>
      </c>
      <c r="E50" s="30">
        <v>0</v>
      </c>
      <c r="F50" s="13">
        <v>0</v>
      </c>
      <c r="G50" s="30">
        <v>3196578.34</v>
      </c>
      <c r="H50" s="16">
        <v>3698750</v>
      </c>
      <c r="I50" s="16">
        <v>21188</v>
      </c>
      <c r="J50" s="43">
        <f t="shared" si="1"/>
        <v>6936988.1299999999</v>
      </c>
      <c r="K50" s="30">
        <f t="shared" si="2"/>
        <v>20471.79</v>
      </c>
      <c r="L50" s="13">
        <f t="shared" si="3"/>
        <v>0</v>
      </c>
      <c r="M50" s="11">
        <f t="shared" si="9"/>
        <v>2.9511063903175515E-3</v>
      </c>
      <c r="N50" s="30">
        <f t="shared" si="4"/>
        <v>0</v>
      </c>
      <c r="O50" s="13">
        <f t="shared" si="5"/>
        <v>0</v>
      </c>
      <c r="P50" s="13">
        <f t="shared" si="6"/>
        <v>0</v>
      </c>
      <c r="Q50" s="13">
        <f t="shared" si="7"/>
        <v>0</v>
      </c>
      <c r="R50" s="31">
        <f t="shared" si="8"/>
        <v>0</v>
      </c>
    </row>
    <row r="51" spans="1:18" x14ac:dyDescent="0.25">
      <c r="A51" s="1">
        <v>65268</v>
      </c>
      <c r="B51" t="s">
        <v>774</v>
      </c>
      <c r="C51" s="30">
        <v>267848.90999999997</v>
      </c>
      <c r="D51" s="13">
        <v>0</v>
      </c>
      <c r="E51" s="30">
        <v>0</v>
      </c>
      <c r="F51" s="13">
        <v>0</v>
      </c>
      <c r="G51" s="30">
        <v>5470522.1799999997</v>
      </c>
      <c r="H51" s="16">
        <v>4352725</v>
      </c>
      <c r="I51" s="16">
        <v>29318</v>
      </c>
      <c r="J51" s="43">
        <f t="shared" si="1"/>
        <v>10120414.09</v>
      </c>
      <c r="K51" s="30">
        <f t="shared" si="2"/>
        <v>267848.90999999997</v>
      </c>
      <c r="L51" s="13">
        <f t="shared" si="3"/>
        <v>0</v>
      </c>
      <c r="M51" s="11">
        <f t="shared" si="9"/>
        <v>2.6466200653258051E-2</v>
      </c>
      <c r="N51" s="30">
        <f t="shared" si="4"/>
        <v>65440.628199999977</v>
      </c>
      <c r="O51" s="13">
        <f t="shared" si="5"/>
        <v>0</v>
      </c>
      <c r="P51" s="13">
        <f t="shared" si="6"/>
        <v>65440.628199999977</v>
      </c>
      <c r="Q51" s="13">
        <f t="shared" si="7"/>
        <v>32720.314099999989</v>
      </c>
      <c r="R51" s="31">
        <f t="shared" si="8"/>
        <v>32720.314099999989</v>
      </c>
    </row>
    <row r="52" spans="1:18" x14ac:dyDescent="0.25">
      <c r="A52" s="1">
        <v>51631</v>
      </c>
      <c r="B52" t="s">
        <v>775</v>
      </c>
      <c r="C52" s="30">
        <v>125270.91</v>
      </c>
      <c r="D52" s="13">
        <v>0</v>
      </c>
      <c r="E52" s="30">
        <v>0</v>
      </c>
      <c r="F52" s="13">
        <v>0</v>
      </c>
      <c r="G52" s="30">
        <v>6748594.79</v>
      </c>
      <c r="H52" s="16">
        <v>5950272</v>
      </c>
      <c r="I52" s="16">
        <v>48761</v>
      </c>
      <c r="J52" s="43">
        <f t="shared" si="1"/>
        <v>12872898.699999999</v>
      </c>
      <c r="K52" s="30">
        <f t="shared" si="2"/>
        <v>125270.91</v>
      </c>
      <c r="L52" s="13">
        <f t="shared" si="3"/>
        <v>0</v>
      </c>
      <c r="M52" s="11">
        <f t="shared" si="9"/>
        <v>9.7313676522600163E-3</v>
      </c>
      <c r="N52" s="30">
        <f t="shared" si="4"/>
        <v>0</v>
      </c>
      <c r="O52" s="13">
        <f t="shared" si="5"/>
        <v>0</v>
      </c>
      <c r="P52" s="13">
        <f t="shared" si="6"/>
        <v>0</v>
      </c>
      <c r="Q52" s="13">
        <f t="shared" si="7"/>
        <v>0</v>
      </c>
      <c r="R52" s="31">
        <f t="shared" si="8"/>
        <v>0</v>
      </c>
    </row>
    <row r="53" spans="1:18" x14ac:dyDescent="0.25">
      <c r="A53" s="1">
        <v>62802</v>
      </c>
      <c r="B53" t="s">
        <v>776</v>
      </c>
      <c r="C53" s="30">
        <v>0</v>
      </c>
      <c r="D53" s="13">
        <v>0</v>
      </c>
      <c r="E53" s="30">
        <v>800451.28</v>
      </c>
      <c r="F53" s="13">
        <v>0</v>
      </c>
      <c r="G53" s="30">
        <v>2379562.61</v>
      </c>
      <c r="H53" s="16">
        <v>3828932</v>
      </c>
      <c r="I53" s="16">
        <v>20937</v>
      </c>
      <c r="J53" s="43">
        <f t="shared" si="1"/>
        <v>7029882.8899999997</v>
      </c>
      <c r="K53" s="30">
        <f t="shared" si="2"/>
        <v>800451.28</v>
      </c>
      <c r="L53" s="13">
        <f t="shared" si="3"/>
        <v>0</v>
      </c>
      <c r="M53" s="11">
        <f t="shared" si="9"/>
        <v>0.11386409880862185</v>
      </c>
      <c r="N53" s="30">
        <f t="shared" si="4"/>
        <v>659853.6222000001</v>
      </c>
      <c r="O53" s="13">
        <f t="shared" si="5"/>
        <v>0</v>
      </c>
      <c r="P53" s="13">
        <f t="shared" si="6"/>
        <v>659853.6222000001</v>
      </c>
      <c r="Q53" s="13">
        <f t="shared" si="7"/>
        <v>329926.81110000005</v>
      </c>
      <c r="R53" s="31">
        <f t="shared" si="8"/>
        <v>329926.81110000005</v>
      </c>
    </row>
    <row r="54" spans="1:18" x14ac:dyDescent="0.25">
      <c r="A54" s="1">
        <v>62125</v>
      </c>
      <c r="B54" t="s">
        <v>777</v>
      </c>
      <c r="C54" s="30">
        <v>1379947.85</v>
      </c>
      <c r="D54" s="13">
        <v>0</v>
      </c>
      <c r="E54" s="30">
        <v>0</v>
      </c>
      <c r="F54" s="13">
        <v>0</v>
      </c>
      <c r="G54" s="30">
        <v>8333117.1600000001</v>
      </c>
      <c r="H54" s="16">
        <v>6299257</v>
      </c>
      <c r="I54" s="16">
        <v>134247</v>
      </c>
      <c r="J54" s="43">
        <f t="shared" si="1"/>
        <v>16146569.01</v>
      </c>
      <c r="K54" s="30">
        <f t="shared" si="2"/>
        <v>1379947.85</v>
      </c>
      <c r="L54" s="13">
        <f t="shared" si="3"/>
        <v>0</v>
      </c>
      <c r="M54" s="11">
        <f t="shared" si="9"/>
        <v>8.5463843689972882E-2</v>
      </c>
      <c r="N54" s="30">
        <f t="shared" si="4"/>
        <v>1057016.4698000001</v>
      </c>
      <c r="O54" s="13">
        <f t="shared" si="5"/>
        <v>0</v>
      </c>
      <c r="P54" s="13">
        <f t="shared" si="6"/>
        <v>1057016.4698000001</v>
      </c>
      <c r="Q54" s="13">
        <f t="shared" si="7"/>
        <v>528508.23490000004</v>
      </c>
      <c r="R54" s="31">
        <f t="shared" si="8"/>
        <v>528508.23490000004</v>
      </c>
    </row>
    <row r="55" spans="1:18" x14ac:dyDescent="0.25">
      <c r="A55" s="1">
        <v>51458</v>
      </c>
      <c r="B55" t="s">
        <v>778</v>
      </c>
      <c r="C55" s="30">
        <v>83.07</v>
      </c>
      <c r="D55" s="13">
        <v>0</v>
      </c>
      <c r="E55" s="30">
        <v>0</v>
      </c>
      <c r="F55" s="13">
        <v>0</v>
      </c>
      <c r="G55" s="30">
        <v>8183836.8499999996</v>
      </c>
      <c r="H55" s="16">
        <v>4913299</v>
      </c>
      <c r="I55" s="16">
        <v>95996</v>
      </c>
      <c r="J55" s="43">
        <f t="shared" si="1"/>
        <v>13193214.92</v>
      </c>
      <c r="K55" s="30">
        <f t="shared" si="2"/>
        <v>83.07</v>
      </c>
      <c r="L55" s="13">
        <f t="shared" si="3"/>
        <v>0</v>
      </c>
      <c r="M55" s="11">
        <f t="shared" si="9"/>
        <v>6.296418310753934E-6</v>
      </c>
      <c r="N55" s="30">
        <f t="shared" si="4"/>
        <v>0</v>
      </c>
      <c r="O55" s="13">
        <f t="shared" si="5"/>
        <v>0</v>
      </c>
      <c r="P55" s="13">
        <f t="shared" si="6"/>
        <v>0</v>
      </c>
      <c r="Q55" s="13">
        <f t="shared" si="7"/>
        <v>0</v>
      </c>
      <c r="R55" s="31">
        <f t="shared" si="8"/>
        <v>0</v>
      </c>
    </row>
    <row r="56" spans="1:18" x14ac:dyDescent="0.25">
      <c r="A56" s="1">
        <v>51672</v>
      </c>
      <c r="B56" t="s">
        <v>779</v>
      </c>
      <c r="C56" s="30">
        <v>0</v>
      </c>
      <c r="D56" s="13">
        <v>28669</v>
      </c>
      <c r="E56" s="30">
        <v>0</v>
      </c>
      <c r="F56" s="13">
        <v>3386.82</v>
      </c>
      <c r="G56" s="30">
        <v>3708823.99</v>
      </c>
      <c r="H56" s="16">
        <v>3364159</v>
      </c>
      <c r="I56" s="16">
        <v>37011</v>
      </c>
      <c r="J56" s="43">
        <f t="shared" si="1"/>
        <v>7109993.9900000002</v>
      </c>
      <c r="K56" s="30">
        <f t="shared" si="2"/>
        <v>0</v>
      </c>
      <c r="L56" s="13">
        <f t="shared" si="3"/>
        <v>32055.82</v>
      </c>
      <c r="M56" s="11">
        <f t="shared" si="9"/>
        <v>0</v>
      </c>
      <c r="N56" s="30">
        <f t="shared" si="4"/>
        <v>0</v>
      </c>
      <c r="O56" s="13">
        <f t="shared" si="5"/>
        <v>16027.91</v>
      </c>
      <c r="P56" s="13">
        <f t="shared" si="6"/>
        <v>16027.91</v>
      </c>
      <c r="Q56" s="13">
        <f t="shared" si="7"/>
        <v>8013.9549999999999</v>
      </c>
      <c r="R56" s="31">
        <f t="shared" si="8"/>
        <v>8013.9549999999999</v>
      </c>
    </row>
    <row r="57" spans="1:18" x14ac:dyDescent="0.25">
      <c r="A57" s="1">
        <v>51474</v>
      </c>
      <c r="B57" t="s">
        <v>780</v>
      </c>
      <c r="C57" s="30">
        <v>470937.55</v>
      </c>
      <c r="D57" s="13">
        <v>0</v>
      </c>
      <c r="E57" s="30">
        <v>0</v>
      </c>
      <c r="F57" s="13">
        <v>0</v>
      </c>
      <c r="G57" s="30">
        <v>4970711.7</v>
      </c>
      <c r="H57" s="16">
        <v>9417119</v>
      </c>
      <c r="I57" s="16">
        <v>95888</v>
      </c>
      <c r="J57" s="43">
        <f t="shared" si="1"/>
        <v>14954656.25</v>
      </c>
      <c r="K57" s="30">
        <f t="shared" si="2"/>
        <v>470937.55</v>
      </c>
      <c r="L57" s="13">
        <f t="shared" si="3"/>
        <v>0</v>
      </c>
      <c r="M57" s="11">
        <f t="shared" si="9"/>
        <v>3.149103143042823E-2</v>
      </c>
      <c r="N57" s="30">
        <f t="shared" si="4"/>
        <v>171844.42499999999</v>
      </c>
      <c r="O57" s="13">
        <f t="shared" si="5"/>
        <v>0</v>
      </c>
      <c r="P57" s="13">
        <f t="shared" si="6"/>
        <v>171844.42499999999</v>
      </c>
      <c r="Q57" s="13">
        <f t="shared" si="7"/>
        <v>85922.212499999994</v>
      </c>
      <c r="R57" s="31">
        <f t="shared" si="8"/>
        <v>85922.212499999994</v>
      </c>
    </row>
    <row r="58" spans="1:18" x14ac:dyDescent="0.25">
      <c r="A58" s="1">
        <v>51698</v>
      </c>
      <c r="B58" t="s">
        <v>781</v>
      </c>
      <c r="C58" s="30">
        <v>69757.56</v>
      </c>
      <c r="D58" s="13">
        <v>0</v>
      </c>
      <c r="E58" s="30">
        <v>0</v>
      </c>
      <c r="F58" s="13">
        <v>0</v>
      </c>
      <c r="G58" s="30">
        <v>3434212.9</v>
      </c>
      <c r="H58" s="16">
        <v>2329020</v>
      </c>
      <c r="I58" s="16">
        <v>24129</v>
      </c>
      <c r="J58" s="43">
        <f t="shared" si="1"/>
        <v>5857119.46</v>
      </c>
      <c r="K58" s="30">
        <f t="shared" si="2"/>
        <v>69757.56</v>
      </c>
      <c r="L58" s="13">
        <f t="shared" si="3"/>
        <v>0</v>
      </c>
      <c r="M58" s="11">
        <f t="shared" si="9"/>
        <v>1.1909874892666095E-2</v>
      </c>
      <c r="N58" s="30">
        <f t="shared" si="4"/>
        <v>0</v>
      </c>
      <c r="O58" s="13">
        <f t="shared" si="5"/>
        <v>0</v>
      </c>
      <c r="P58" s="13">
        <f t="shared" si="6"/>
        <v>0</v>
      </c>
      <c r="Q58" s="13">
        <f t="shared" si="7"/>
        <v>0</v>
      </c>
      <c r="R58" s="31">
        <f t="shared" si="8"/>
        <v>0</v>
      </c>
    </row>
    <row r="59" spans="1:18" x14ac:dyDescent="0.25">
      <c r="A59" s="1">
        <v>51714</v>
      </c>
      <c r="B59" t="s">
        <v>782</v>
      </c>
      <c r="C59" s="30">
        <v>485019.35</v>
      </c>
      <c r="D59" s="13">
        <v>0</v>
      </c>
      <c r="E59" s="30">
        <v>0</v>
      </c>
      <c r="F59" s="13">
        <v>0</v>
      </c>
      <c r="G59" s="30">
        <v>5653670.2599999998</v>
      </c>
      <c r="H59" s="16">
        <v>5222492</v>
      </c>
      <c r="I59" s="16">
        <v>39383</v>
      </c>
      <c r="J59" s="43">
        <f t="shared" si="1"/>
        <v>11400564.609999999</v>
      </c>
      <c r="K59" s="30">
        <f t="shared" si="2"/>
        <v>485019.35</v>
      </c>
      <c r="L59" s="13">
        <f t="shared" si="3"/>
        <v>0</v>
      </c>
      <c r="M59" s="11">
        <f t="shared" si="9"/>
        <v>4.2543449959887555E-2</v>
      </c>
      <c r="N59" s="30">
        <f t="shared" si="4"/>
        <v>257008.05779999998</v>
      </c>
      <c r="O59" s="13">
        <f t="shared" si="5"/>
        <v>0</v>
      </c>
      <c r="P59" s="13">
        <f t="shared" si="6"/>
        <v>257008.05779999998</v>
      </c>
      <c r="Q59" s="13">
        <f t="shared" si="7"/>
        <v>128504.02889999999</v>
      </c>
      <c r="R59" s="31">
        <f t="shared" si="8"/>
        <v>128504.02889999999</v>
      </c>
    </row>
    <row r="61" spans="1:18" x14ac:dyDescent="0.25">
      <c r="B61" t="s">
        <v>690</v>
      </c>
      <c r="C61" s="13">
        <f t="shared" ref="C61:G61" si="10">SUM(C11:C59)</f>
        <v>10362808.76</v>
      </c>
      <c r="D61" s="13">
        <f t="shared" si="10"/>
        <v>668404</v>
      </c>
      <c r="E61" s="13">
        <f t="shared" si="10"/>
        <v>809169.74</v>
      </c>
      <c r="F61" s="13">
        <f t="shared" si="10"/>
        <v>50291.079999999994</v>
      </c>
      <c r="G61" s="13">
        <f t="shared" si="10"/>
        <v>270423925.44</v>
      </c>
      <c r="H61" s="16">
        <f t="shared" ref="H61:L61" si="11">SUM(H11:H59)</f>
        <v>347358250</v>
      </c>
      <c r="I61" s="16">
        <f t="shared" si="11"/>
        <v>3612600</v>
      </c>
      <c r="J61" s="13">
        <f t="shared" si="11"/>
        <v>632566753.94000006</v>
      </c>
      <c r="K61" s="13">
        <f t="shared" si="11"/>
        <v>11171978.499999998</v>
      </c>
      <c r="L61" s="13">
        <f t="shared" si="11"/>
        <v>718695.08</v>
      </c>
      <c r="M61" s="39" t="s">
        <v>687</v>
      </c>
      <c r="N61" s="13">
        <f t="shared" ref="N61:P61" si="12">SUM(N11:N59)</f>
        <v>4939066.4333999995</v>
      </c>
      <c r="O61" s="13">
        <f t="shared" si="12"/>
        <v>359347.54</v>
      </c>
      <c r="P61" s="13">
        <f t="shared" si="12"/>
        <v>5298413.9734000005</v>
      </c>
      <c r="Q61" s="13">
        <f>SUM(Q11:Q59)</f>
        <v>2649206.9867000002</v>
      </c>
      <c r="R61" s="13">
        <f>SUM(R11:R59)</f>
        <v>2649206.9867000002</v>
      </c>
    </row>
  </sheetData>
  <mergeCells count="7">
    <mergeCell ref="N2:R2"/>
    <mergeCell ref="A1:C1"/>
    <mergeCell ref="C2:D2"/>
    <mergeCell ref="E2:F2"/>
    <mergeCell ref="G2:I2"/>
    <mergeCell ref="J2:J9"/>
    <mergeCell ref="K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Traditional School Districts</vt:lpstr>
      <vt:lpstr>Joint Vocational Schools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daria.shams</cp:lastModifiedBy>
  <dcterms:created xsi:type="dcterms:W3CDTF">2015-08-19T13:12:55Z</dcterms:created>
  <dcterms:modified xsi:type="dcterms:W3CDTF">2016-05-18T15:26:48Z</dcterms:modified>
</cp:coreProperties>
</file>