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hiodas-my.sharepoint.com/personal/10220541_id_ohio_gov1/Documents/Documents/"/>
    </mc:Choice>
  </mc:AlternateContent>
  <xr:revisionPtr revIDLastSave="0" documentId="8_{02FF0263-5A1B-41D3-A53A-4BFF72F72039}" xr6:coauthVersionLast="47" xr6:coauthVersionMax="47" xr10:uidLastSave="{00000000-0000-0000-0000-000000000000}"/>
  <workbookProtection lockStructure="1"/>
  <bookViews>
    <workbookView xWindow="-120" yWindow="-120" windowWidth="29040" windowHeight="15720" xr2:uid="{89522E20-4912-4064-8D78-A49DD44909B9}"/>
  </bookViews>
  <sheets>
    <sheet name="Instructions" sheetId="17" r:id="rId1"/>
    <sheet name="Table of Contents" sheetId="27" r:id="rId2"/>
    <sheet name="Allowable Expenses" sheetId="19" r:id="rId3"/>
    <sheet name="USAS codes" sheetId="18" r:id="rId4"/>
    <sheet name="Total Request" sheetId="13" r:id="rId5"/>
    <sheet name="Total Budget" sheetId="25" r:id="rId6"/>
    <sheet name="Errors" sheetId="26" r:id="rId7"/>
    <sheet name="Grades K-5 Budget" sheetId="9" r:id="rId8"/>
    <sheet name="Grades K-5 Narrative" sheetId="10" r:id="rId9"/>
    <sheet name="Grades 6-8 Budget" sheetId="24" r:id="rId10"/>
    <sheet name="Grades 6-8 Narrative" sheetId="21" r:id="rId11"/>
    <sheet name="Grades 9-12 Budget" sheetId="23" r:id="rId12"/>
    <sheet name="Grades 9-12 Narrative" sheetId="20" r:id="rId13"/>
    <sheet name="Sheet1" sheetId="1" state="hidden" r:id="rId14"/>
    <sheet name="Sheet3" sheetId="3" state="hidden" r:id="rId15"/>
    <sheet name="Sheet2" sheetId="2" state="hidden" r:id="rId16"/>
  </sheets>
  <definedNames>
    <definedName name="_xlnm._FilterDatabase" localSheetId="10" hidden="1">'Grades 6-8 Narrative'!$A$8:$K$921</definedName>
    <definedName name="_xlnm._FilterDatabase" localSheetId="12" hidden="1">'Grades 9-12 Narrative'!$A$8:$K$921</definedName>
    <definedName name="_xlnm._FilterDatabase" localSheetId="8" hidden="1">'Grades K-5 Narrative'!$A$8:$K$921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0" l="1"/>
  <c r="F7" i="21"/>
  <c r="F7" i="10"/>
  <c r="D2" i="21"/>
  <c r="I18" i="13"/>
  <c r="I17" i="13"/>
  <c r="I16" i="13"/>
  <c r="I15" i="13"/>
  <c r="I14" i="13"/>
  <c r="F18" i="13"/>
  <c r="F17" i="13"/>
  <c r="F16" i="13"/>
  <c r="F15" i="13"/>
  <c r="F14" i="13"/>
  <c r="C18" i="13"/>
  <c r="C17" i="13"/>
  <c r="C16" i="13"/>
  <c r="C15" i="13"/>
  <c r="C14" i="13"/>
  <c r="B1" i="21"/>
  <c r="J21" i="24" s="1"/>
  <c r="B1" i="20"/>
  <c r="J21" i="23" s="1"/>
  <c r="H4" i="13"/>
  <c r="E4" i="13"/>
  <c r="B4" i="13"/>
  <c r="B1" i="10"/>
  <c r="I10" i="13"/>
  <c r="D6" i="20" s="1"/>
  <c r="I9" i="13"/>
  <c r="D5" i="20" s="1"/>
  <c r="I8" i="13"/>
  <c r="D4" i="20" s="1"/>
  <c r="I7" i="13"/>
  <c r="D3" i="20" s="1"/>
  <c r="I6" i="13"/>
  <c r="D2" i="20" s="1"/>
  <c r="F10" i="13"/>
  <c r="D6" i="21" s="1"/>
  <c r="F9" i="13"/>
  <c r="D5" i="21" s="1"/>
  <c r="F8" i="13"/>
  <c r="D4" i="21" s="1"/>
  <c r="F7" i="13"/>
  <c r="D3" i="21" s="1"/>
  <c r="F6" i="13"/>
  <c r="C8" i="13"/>
  <c r="D4" i="10" s="1"/>
  <c r="C7" i="13"/>
  <c r="D3" i="10" s="1"/>
  <c r="C10" i="13"/>
  <c r="D6" i="10" s="1"/>
  <c r="C9" i="13"/>
  <c r="D5" i="10" s="1"/>
  <c r="D10" i="3" s="1"/>
  <c r="Y15" i="1" s="1"/>
  <c r="C6" i="13"/>
  <c r="D2" i="10" s="1"/>
  <c r="D9" i="3" s="1"/>
  <c r="Y14" i="1" s="1"/>
  <c r="L6" i="3"/>
  <c r="K6" i="3"/>
  <c r="J6" i="3"/>
  <c r="I6" i="3"/>
  <c r="L7" i="3"/>
  <c r="L5" i="3" s="1"/>
  <c r="L8" i="3" s="1"/>
  <c r="K7" i="3"/>
  <c r="K5" i="3" s="1"/>
  <c r="K8" i="3" s="1"/>
  <c r="J7" i="3"/>
  <c r="J5" i="3" s="1"/>
  <c r="J8" i="3" s="1"/>
  <c r="I7" i="3"/>
  <c r="I5" i="3" s="1"/>
  <c r="H7" i="3"/>
  <c r="J3" i="3"/>
  <c r="I3" i="3" s="1"/>
  <c r="H8" i="3" s="1"/>
  <c r="E21" i="3" l="1"/>
  <c r="E18" i="3"/>
  <c r="E22" i="3"/>
  <c r="E20" i="3"/>
  <c r="E17" i="3"/>
  <c r="E23" i="3"/>
  <c r="E19" i="3"/>
  <c r="D19" i="3"/>
  <c r="D22" i="3"/>
  <c r="D18" i="3"/>
  <c r="D21" i="3"/>
  <c r="D17" i="3"/>
  <c r="D20" i="3"/>
  <c r="D23" i="3"/>
  <c r="D4" i="3"/>
  <c r="Y9" i="1" s="1"/>
  <c r="D5" i="3"/>
  <c r="Y10" i="1" s="1"/>
  <c r="D6" i="3"/>
  <c r="Y11" i="1" s="1"/>
  <c r="D7" i="3"/>
  <c r="Y12" i="1" s="1"/>
  <c r="D8" i="3"/>
  <c r="Y13" i="1" s="1"/>
  <c r="J21" i="9"/>
  <c r="J21" i="25" s="1"/>
  <c r="I8" i="3"/>
  <c r="AG9" i="1" l="1"/>
  <c r="AC9" i="1"/>
  <c r="AC13" i="1"/>
  <c r="AG13" i="1"/>
  <c r="AC10" i="1"/>
  <c r="AG10" i="1"/>
  <c r="AC12" i="1"/>
  <c r="AG12" i="1"/>
  <c r="AC14" i="1"/>
  <c r="AG14" i="1"/>
  <c r="AC15" i="1"/>
  <c r="AG15" i="1"/>
  <c r="AC11" i="1"/>
  <c r="AG11" i="1"/>
  <c r="G57" i="9" l="1"/>
  <c r="F98" i="9"/>
  <c r="E56" i="9"/>
  <c r="F76" i="9"/>
  <c r="F80" i="9"/>
  <c r="G75" i="9" l="1"/>
  <c r="D76" i="9"/>
  <c r="G51" i="9"/>
  <c r="F54" i="9"/>
  <c r="E57" i="9"/>
  <c r="G54" i="9"/>
  <c r="E63" i="9"/>
  <c r="G73" i="9" l="1"/>
  <c r="F78" i="9"/>
  <c r="D54" i="9"/>
  <c r="F53" i="9"/>
  <c r="F57" i="9"/>
  <c r="G61" i="9"/>
  <c r="D63" i="9"/>
  <c r="G36" i="23" l="1"/>
  <c r="D41" i="23"/>
  <c r="E41" i="23"/>
  <c r="G41" i="23" l="1"/>
  <c r="F35" i="23"/>
  <c r="F36" i="23"/>
  <c r="D30" i="23"/>
  <c r="E30" i="23"/>
  <c r="F30" i="23"/>
  <c r="G30" i="23"/>
  <c r="D31" i="23"/>
  <c r="G31" i="23"/>
  <c r="D32" i="23"/>
  <c r="E32" i="23"/>
  <c r="F32" i="23"/>
  <c r="G32" i="23"/>
  <c r="E34" i="23"/>
  <c r="G52" i="23"/>
  <c r="J30" i="23" l="1"/>
  <c r="J32" i="23"/>
  <c r="J36" i="23"/>
  <c r="E35" i="23" l="1"/>
  <c r="E123" i="23"/>
  <c r="G35" i="23"/>
  <c r="F31" i="23"/>
  <c r="E29" i="23"/>
  <c r="D29" i="23" l="1"/>
  <c r="F29" i="23"/>
  <c r="G29" i="23"/>
  <c r="E31" i="23"/>
  <c r="J31" i="23" s="1"/>
  <c r="E122" i="23"/>
  <c r="F122" i="23"/>
  <c r="G124" i="23"/>
  <c r="I125" i="23"/>
  <c r="F127" i="23"/>
  <c r="G127" i="23"/>
  <c r="J29" i="23" l="1"/>
  <c r="J125" i="23"/>
  <c r="J127" i="23"/>
  <c r="F76" i="23" l="1"/>
  <c r="F78" i="23"/>
  <c r="E79" i="23"/>
  <c r="E118" i="23"/>
  <c r="D119" i="23"/>
  <c r="G119" i="23"/>
  <c r="D120" i="23"/>
  <c r="D122" i="23"/>
  <c r="G122" i="23"/>
  <c r="D123" i="23"/>
  <c r="F124" i="23"/>
  <c r="J124" i="23" s="1"/>
  <c r="D129" i="23"/>
  <c r="E129" i="23"/>
  <c r="G129" i="23"/>
  <c r="F41" i="9"/>
  <c r="F56" i="9"/>
  <c r="F52" i="9"/>
  <c r="G52" i="9"/>
  <c r="D79" i="9"/>
  <c r="J122" i="23" l="1"/>
  <c r="F58" i="9" l="1"/>
  <c r="G34" i="9"/>
  <c r="E32" i="9"/>
  <c r="G41" i="9"/>
  <c r="G96" i="9"/>
  <c r="D56" i="9"/>
  <c r="G53" i="9"/>
  <c r="F61" i="9"/>
  <c r="J61" i="9" l="1"/>
  <c r="E98" i="9" l="1"/>
  <c r="F31" i="9"/>
  <c r="G35" i="9"/>
  <c r="G39" i="9"/>
  <c r="F51" i="9"/>
  <c r="F30" i="9" l="1"/>
  <c r="E54" i="9"/>
  <c r="J54" i="9" s="1"/>
  <c r="D57" i="9"/>
  <c r="J57" i="9" s="1"/>
  <c r="F36" i="9"/>
  <c r="D41" i="9"/>
  <c r="D32" i="9" l="1"/>
  <c r="G32" i="9"/>
  <c r="D34" i="9"/>
  <c r="E34" i="9"/>
  <c r="F34" i="9"/>
  <c r="D35" i="9"/>
  <c r="E35" i="9"/>
  <c r="G36" i="9"/>
  <c r="I37" i="9"/>
  <c r="J37" i="9" s="1"/>
  <c r="E41" i="9"/>
  <c r="D117" i="9"/>
  <c r="J41" i="9" l="1"/>
  <c r="J34" i="9"/>
  <c r="J36" i="9"/>
  <c r="G29" i="9" l="1"/>
  <c r="G30" i="9"/>
  <c r="G31" i="9"/>
  <c r="F32" i="9"/>
  <c r="J32" i="9" s="1"/>
  <c r="F35" i="9"/>
  <c r="J35" i="9" s="1"/>
  <c r="E119" i="9"/>
  <c r="E96" i="9" l="1"/>
  <c r="F29" i="9"/>
  <c r="F39" i="9"/>
  <c r="D53" i="9"/>
  <c r="F75" i="9"/>
  <c r="D95" i="9"/>
  <c r="E95" i="9"/>
  <c r="J39" i="9" l="1"/>
  <c r="D51" i="9" l="1"/>
  <c r="E51" i="9"/>
  <c r="D52" i="9"/>
  <c r="E53" i="9"/>
  <c r="J53" i="9" s="1"/>
  <c r="D73" i="9"/>
  <c r="E97" i="9"/>
  <c r="E117" i="9"/>
  <c r="E118" i="9"/>
  <c r="D119" i="9"/>
  <c r="J51" i="9" l="1"/>
  <c r="E117" i="23" l="1"/>
  <c r="G117" i="23"/>
  <c r="E120" i="23"/>
  <c r="G120" i="23"/>
  <c r="E96" i="24"/>
  <c r="F96" i="24"/>
  <c r="G75" i="24"/>
  <c r="D98" i="24"/>
  <c r="I81" i="24"/>
  <c r="G105" i="23"/>
  <c r="F75" i="23"/>
  <c r="G76" i="23"/>
  <c r="E107" i="23"/>
  <c r="J81" i="24" l="1"/>
  <c r="D118" i="23" l="1"/>
  <c r="F118" i="23"/>
  <c r="G118" i="23"/>
  <c r="E119" i="23"/>
  <c r="F119" i="23"/>
  <c r="F120" i="23"/>
  <c r="J120" i="23" s="1"/>
  <c r="F129" i="23"/>
  <c r="J129" i="23" s="1"/>
  <c r="G79" i="24"/>
  <c r="D75" i="24"/>
  <c r="G78" i="24"/>
  <c r="F76" i="24"/>
  <c r="F76" i="25" s="1"/>
  <c r="G73" i="24"/>
  <c r="E74" i="24"/>
  <c r="F80" i="24"/>
  <c r="J118" i="23" l="1"/>
  <c r="J119" i="23"/>
  <c r="E100" i="23" l="1"/>
  <c r="F100" i="23"/>
  <c r="I103" i="23"/>
  <c r="F105" i="23"/>
  <c r="J105" i="23" s="1"/>
  <c r="D107" i="23"/>
  <c r="F107" i="23"/>
  <c r="G107" i="23"/>
  <c r="F117" i="23"/>
  <c r="G123" i="23"/>
  <c r="D73" i="24"/>
  <c r="E75" i="24"/>
  <c r="D76" i="24"/>
  <c r="D78" i="24"/>
  <c r="E78" i="24"/>
  <c r="F78" i="24"/>
  <c r="F78" i="25" s="1"/>
  <c r="F74" i="24"/>
  <c r="D79" i="24"/>
  <c r="J107" i="23" l="1"/>
  <c r="J78" i="24"/>
  <c r="J103" i="23"/>
  <c r="G74" i="24" l="1"/>
  <c r="D117" i="23"/>
  <c r="J117" i="23" s="1"/>
  <c r="D57" i="24"/>
  <c r="F57" i="24"/>
  <c r="G57" i="24"/>
  <c r="D101" i="23"/>
  <c r="G96" i="23"/>
  <c r="E101" i="23"/>
  <c r="G101" i="23"/>
  <c r="G102" i="23"/>
  <c r="F73" i="24"/>
  <c r="G56" i="24"/>
  <c r="G58" i="24"/>
  <c r="F63" i="24"/>
  <c r="G63" i="24"/>
  <c r="F101" i="23" l="1"/>
  <c r="F123" i="23"/>
  <c r="J123" i="23" s="1"/>
  <c r="J130" i="23" s="1"/>
  <c r="E97" i="23"/>
  <c r="G97" i="23"/>
  <c r="D98" i="23"/>
  <c r="E98" i="23"/>
  <c r="G98" i="23"/>
  <c r="G52" i="24"/>
  <c r="F53" i="24"/>
  <c r="G53" i="24"/>
  <c r="G54" i="24"/>
  <c r="E56" i="24"/>
  <c r="F56" i="24"/>
  <c r="F58" i="24"/>
  <c r="J58" i="24" s="1"/>
  <c r="F61" i="24"/>
  <c r="G61" i="24"/>
  <c r="E73" i="24"/>
  <c r="F83" i="24"/>
  <c r="J101" i="23" l="1"/>
  <c r="AG7" i="1"/>
  <c r="E6" i="20"/>
  <c r="G52" i="25"/>
  <c r="J61" i="24"/>
  <c r="J73" i="24"/>
  <c r="J131" i="23" l="1"/>
  <c r="J132" i="23" s="1"/>
  <c r="D97" i="9"/>
  <c r="E74" i="9"/>
  <c r="D30" i="9"/>
  <c r="D96" i="9"/>
  <c r="G58" i="9"/>
  <c r="J58" i="9" s="1"/>
  <c r="D52" i="24"/>
  <c r="D74" i="24"/>
  <c r="D51" i="24"/>
  <c r="E51" i="24"/>
  <c r="F51" i="24"/>
  <c r="F75" i="24"/>
  <c r="F54" i="24"/>
  <c r="E57" i="24"/>
  <c r="J57" i="24" s="1"/>
  <c r="I59" i="24"/>
  <c r="J59" i="24" s="1"/>
  <c r="E63" i="24"/>
  <c r="J74" i="24" l="1"/>
  <c r="J75" i="24"/>
  <c r="F75" i="25"/>
  <c r="G51" i="24" l="1"/>
  <c r="J51" i="24" s="1"/>
  <c r="D41" i="24"/>
  <c r="D41" i="25" s="1"/>
  <c r="E41" i="24"/>
  <c r="F41" i="24"/>
  <c r="G41" i="24"/>
  <c r="E52" i="24"/>
  <c r="F52" i="24"/>
  <c r="E53" i="24"/>
  <c r="D54" i="24"/>
  <c r="E54" i="24"/>
  <c r="D56" i="24"/>
  <c r="I37" i="24"/>
  <c r="F36" i="24"/>
  <c r="G39" i="24"/>
  <c r="G41" i="25"/>
  <c r="J54" i="24" l="1"/>
  <c r="J56" i="24"/>
  <c r="J52" i="24"/>
  <c r="J41" i="24"/>
  <c r="F36" i="25"/>
  <c r="E41" i="25"/>
  <c r="J37" i="24"/>
  <c r="D53" i="24"/>
  <c r="F31" i="24"/>
  <c r="G31" i="24"/>
  <c r="D32" i="24"/>
  <c r="D32" i="25" s="1"/>
  <c r="D34" i="24"/>
  <c r="E34" i="24"/>
  <c r="F34" i="24"/>
  <c r="D35" i="24"/>
  <c r="F35" i="24"/>
  <c r="F35" i="25" s="1"/>
  <c r="G35" i="24"/>
  <c r="D63" i="24"/>
  <c r="J63" i="24" s="1"/>
  <c r="G31" i="25" l="1"/>
  <c r="J53" i="24"/>
  <c r="F31" i="25"/>
  <c r="J64" i="24"/>
  <c r="G35" i="25"/>
  <c r="E34" i="25"/>
  <c r="G34" i="24"/>
  <c r="J34" i="24" s="1"/>
  <c r="E31" i="24"/>
  <c r="F32" i="24"/>
  <c r="E35" i="24"/>
  <c r="J35" i="24" s="1"/>
  <c r="D30" i="24"/>
  <c r="E30" i="24"/>
  <c r="F30" i="24"/>
  <c r="G36" i="24"/>
  <c r="J36" i="24" s="1"/>
  <c r="J36" i="25" s="1"/>
  <c r="F39" i="24"/>
  <c r="D30" i="25" l="1"/>
  <c r="F32" i="25"/>
  <c r="F30" i="25"/>
  <c r="E3" i="21"/>
  <c r="AC4" i="1"/>
  <c r="E35" i="25"/>
  <c r="G36" i="25"/>
  <c r="J39" i="24"/>
  <c r="G30" i="24"/>
  <c r="G30" i="25" s="1"/>
  <c r="E32" i="24"/>
  <c r="E32" i="25" s="1"/>
  <c r="D31" i="24"/>
  <c r="J31" i="24" s="1"/>
  <c r="D29" i="24"/>
  <c r="E29" i="24"/>
  <c r="F29" i="24"/>
  <c r="G29" i="24"/>
  <c r="G29" i="25" s="1"/>
  <c r="G122" i="24"/>
  <c r="E123" i="24"/>
  <c r="G127" i="24"/>
  <c r="D100" i="23"/>
  <c r="G100" i="23"/>
  <c r="E96" i="23"/>
  <c r="E96" i="25" s="1"/>
  <c r="D95" i="23"/>
  <c r="F95" i="23"/>
  <c r="D97" i="23"/>
  <c r="F97" i="23"/>
  <c r="F102" i="23"/>
  <c r="F83" i="23"/>
  <c r="J100" i="23" l="1"/>
  <c r="J30" i="24"/>
  <c r="J97" i="23"/>
  <c r="F29" i="25"/>
  <c r="J29" i="24"/>
  <c r="J102" i="23"/>
  <c r="J65" i="24"/>
  <c r="J66" i="24" l="1"/>
  <c r="G32" i="24"/>
  <c r="J32" i="24" s="1"/>
  <c r="G118" i="24"/>
  <c r="D119" i="24"/>
  <c r="E122" i="24"/>
  <c r="D129" i="24"/>
  <c r="E129" i="24"/>
  <c r="H3" i="21"/>
  <c r="I3" i="21" s="1"/>
  <c r="D118" i="9"/>
  <c r="F124" i="9"/>
  <c r="D75" i="9"/>
  <c r="E31" i="9"/>
  <c r="E31" i="25" s="1"/>
  <c r="E30" i="9"/>
  <c r="E30" i="25" s="1"/>
  <c r="G32" i="25" l="1"/>
  <c r="F3" i="21"/>
  <c r="J42" i="24"/>
  <c r="AC3" i="1" s="1"/>
  <c r="J32" i="25"/>
  <c r="D119" i="25"/>
  <c r="J30" i="9"/>
  <c r="J30" i="25" s="1"/>
  <c r="E2" i="21" l="1"/>
  <c r="J43" i="24" s="1"/>
  <c r="J44" i="24" s="1"/>
  <c r="H2" i="21"/>
  <c r="E52" i="9"/>
  <c r="J52" i="9" s="1"/>
  <c r="G118" i="9"/>
  <c r="G118" i="25" s="1"/>
  <c r="E123" i="9"/>
  <c r="G127" i="9"/>
  <c r="F129" i="9"/>
  <c r="E75" i="9"/>
  <c r="J75" i="9" s="1"/>
  <c r="E29" i="9"/>
  <c r="E29" i="25" s="1"/>
  <c r="D31" i="9"/>
  <c r="D31" i="25" s="1"/>
  <c r="I2" i="21" l="1"/>
  <c r="F2" i="21"/>
  <c r="G127" i="25"/>
  <c r="D9" i="9"/>
  <c r="E8" i="9"/>
  <c r="E123" i="25"/>
  <c r="J31" i="9"/>
  <c r="E9" i="9"/>
  <c r="J31" i="25" l="1"/>
  <c r="E73" i="9" l="1"/>
  <c r="G119" i="9"/>
  <c r="D122" i="9"/>
  <c r="G122" i="9"/>
  <c r="G122" i="25" s="1"/>
  <c r="G124" i="9"/>
  <c r="J124" i="9" l="1"/>
  <c r="E7" i="9"/>
  <c r="D74" i="9" l="1"/>
  <c r="D8" i="9" s="1"/>
  <c r="F119" i="9"/>
  <c r="E122" i="9"/>
  <c r="F122" i="9"/>
  <c r="I125" i="9"/>
  <c r="D129" i="9"/>
  <c r="D129" i="25" s="1"/>
  <c r="E129" i="9"/>
  <c r="E129" i="25" s="1"/>
  <c r="G129" i="9"/>
  <c r="J119" i="9" l="1"/>
  <c r="J125" i="9"/>
  <c r="E122" i="25"/>
  <c r="J129" i="9"/>
  <c r="J122" i="9"/>
  <c r="D29" i="9"/>
  <c r="D29" i="25" s="1"/>
  <c r="F100" i="9"/>
  <c r="G102" i="9"/>
  <c r="F105" i="9"/>
  <c r="D107" i="9"/>
  <c r="F118" i="9"/>
  <c r="G117" i="9"/>
  <c r="D120" i="9"/>
  <c r="G120" i="9"/>
  <c r="D123" i="9"/>
  <c r="G123" i="9"/>
  <c r="F12" i="9" l="1"/>
  <c r="J29" i="9"/>
  <c r="D7" i="9"/>
  <c r="J118" i="9"/>
  <c r="J29" i="25" l="1"/>
  <c r="J42" i="9"/>
  <c r="E2" i="10" l="1"/>
  <c r="J43" i="9" s="1"/>
  <c r="H2" i="10"/>
  <c r="Y3" i="1"/>
  <c r="I2" i="10" l="1"/>
  <c r="F2" i="10"/>
  <c r="J44" i="9"/>
  <c r="D85" i="9" l="1"/>
  <c r="D19" i="9" s="1"/>
  <c r="G98" i="9"/>
  <c r="D101" i="9"/>
  <c r="D13" i="9" s="1"/>
  <c r="G101" i="9"/>
  <c r="D98" i="9" l="1"/>
  <c r="D98" i="25" s="1"/>
  <c r="D100" i="9"/>
  <c r="E107" i="9"/>
  <c r="E120" i="9"/>
  <c r="F120" i="9"/>
  <c r="F123" i="9"/>
  <c r="F127" i="9"/>
  <c r="J127" i="9" s="1"/>
  <c r="D10" i="9"/>
  <c r="J120" i="9" l="1"/>
  <c r="J98" i="9"/>
  <c r="J123" i="9"/>
  <c r="F10" i="9"/>
  <c r="G107" i="9" l="1"/>
  <c r="G97" i="9"/>
  <c r="F102" i="9"/>
  <c r="J102" i="9" s="1"/>
  <c r="E76" i="9"/>
  <c r="F117" i="9"/>
  <c r="J117" i="9" l="1"/>
  <c r="J130" i="9" s="1"/>
  <c r="Y7" i="1" s="1"/>
  <c r="F14" i="9"/>
  <c r="G9" i="9"/>
  <c r="E10" i="9"/>
  <c r="E6" i="10"/>
  <c r="J131" i="9" l="1"/>
  <c r="J132" i="9" l="1"/>
  <c r="F95" i="9"/>
  <c r="F97" i="9"/>
  <c r="J97" i="9" s="1"/>
  <c r="E101" i="9"/>
  <c r="E79" i="9"/>
  <c r="G79" i="9"/>
  <c r="G13" i="9" s="1"/>
  <c r="H6" i="10"/>
  <c r="I6" i="10" s="1"/>
  <c r="F6" i="10"/>
  <c r="F9" i="9" l="1"/>
  <c r="J9" i="9" s="1"/>
  <c r="E13" i="9"/>
  <c r="E100" i="9" l="1"/>
  <c r="I103" i="9"/>
  <c r="G105" i="9"/>
  <c r="J105" i="9" s="1"/>
  <c r="D85" i="23"/>
  <c r="E85" i="23"/>
  <c r="G85" i="23"/>
  <c r="D120" i="24"/>
  <c r="D120" i="25" s="1"/>
  <c r="F124" i="24"/>
  <c r="F124" i="25" s="1"/>
  <c r="F129" i="24"/>
  <c r="G95" i="23"/>
  <c r="D96" i="23"/>
  <c r="J103" i="9" l="1"/>
  <c r="D10" i="24"/>
  <c r="F129" i="25"/>
  <c r="I125" i="24" l="1"/>
  <c r="I125" i="25" s="1"/>
  <c r="E120" i="24"/>
  <c r="E120" i="25" s="1"/>
  <c r="D122" i="24"/>
  <c r="D122" i="25" s="1"/>
  <c r="F122" i="24"/>
  <c r="F122" i="25" s="1"/>
  <c r="F123" i="24"/>
  <c r="F127" i="24"/>
  <c r="J127" i="24" s="1"/>
  <c r="J127" i="25" s="1"/>
  <c r="J125" i="24" l="1"/>
  <c r="J125" i="25" s="1"/>
  <c r="J122" i="24"/>
  <c r="J122" i="25" s="1"/>
  <c r="F127" i="25"/>
  <c r="F123" i="25"/>
  <c r="D107" i="24" l="1"/>
  <c r="D107" i="25" s="1"/>
  <c r="G120" i="24"/>
  <c r="G120" i="25" s="1"/>
  <c r="D123" i="24"/>
  <c r="D123" i="25" s="1"/>
  <c r="G124" i="24"/>
  <c r="J124" i="24" s="1"/>
  <c r="J124" i="25" s="1"/>
  <c r="D79" i="23"/>
  <c r="D79" i="25" s="1"/>
  <c r="G79" i="23"/>
  <c r="E95" i="23"/>
  <c r="F96" i="23"/>
  <c r="F98" i="23"/>
  <c r="G80" i="23"/>
  <c r="G124" i="25" l="1"/>
  <c r="G79" i="25"/>
  <c r="J98" i="23"/>
  <c r="J96" i="23"/>
  <c r="J95" i="23"/>
  <c r="F107" i="24"/>
  <c r="G107" i="24"/>
  <c r="D117" i="24"/>
  <c r="E117" i="24"/>
  <c r="F118" i="24"/>
  <c r="F118" i="25" s="1"/>
  <c r="G119" i="24"/>
  <c r="G119" i="25" s="1"/>
  <c r="F120" i="24"/>
  <c r="J120" i="24" s="1"/>
  <c r="J120" i="25" s="1"/>
  <c r="G123" i="24"/>
  <c r="J123" i="24" s="1"/>
  <c r="J123" i="25" s="1"/>
  <c r="G129" i="24"/>
  <c r="J129" i="24" s="1"/>
  <c r="J129" i="25" s="1"/>
  <c r="F120" i="25" l="1"/>
  <c r="F8" i="24"/>
  <c r="G129" i="25"/>
  <c r="D117" i="25"/>
  <c r="E117" i="25"/>
  <c r="G107" i="25"/>
  <c r="G123" i="25"/>
  <c r="J108" i="23"/>
  <c r="AG6" i="1" l="1"/>
  <c r="E5" i="20"/>
  <c r="H6" i="20"/>
  <c r="J109" i="23" l="1"/>
  <c r="H5" i="20"/>
  <c r="I6" i="20"/>
  <c r="F6" i="20"/>
  <c r="E74" i="23"/>
  <c r="E74" i="25" s="1"/>
  <c r="G75" i="23"/>
  <c r="G75" i="25" s="1"/>
  <c r="E76" i="23"/>
  <c r="D78" i="23"/>
  <c r="G78" i="23"/>
  <c r="F85" i="23"/>
  <c r="J85" i="23" s="1"/>
  <c r="I5" i="20" l="1"/>
  <c r="F5" i="20"/>
  <c r="J110" i="23"/>
  <c r="D76" i="23"/>
  <c r="D73" i="23"/>
  <c r="E75" i="23"/>
  <c r="E75" i="25" s="1"/>
  <c r="F80" i="23"/>
  <c r="F80" i="25" s="1"/>
  <c r="I81" i="23"/>
  <c r="J81" i="23" s="1"/>
  <c r="G83" i="23"/>
  <c r="J83" i="23" s="1"/>
  <c r="F63" i="23"/>
  <c r="E63" i="23"/>
  <c r="E19" i="23" s="1"/>
  <c r="G63" i="23"/>
  <c r="D73" i="25" l="1"/>
  <c r="J76" i="23"/>
  <c r="G19" i="23"/>
  <c r="D76" i="25"/>
  <c r="E63" i="25"/>
  <c r="J80" i="23"/>
  <c r="E54" i="23" l="1"/>
  <c r="E54" i="25" s="1"/>
  <c r="E73" i="23"/>
  <c r="E78" i="23"/>
  <c r="E78" i="9"/>
  <c r="E12" i="9" s="1"/>
  <c r="G78" i="9"/>
  <c r="F74" i="9"/>
  <c r="E85" i="9"/>
  <c r="G100" i="9"/>
  <c r="F96" i="9"/>
  <c r="F8" i="9" s="1"/>
  <c r="F107" i="9"/>
  <c r="F107" i="25" s="1"/>
  <c r="J96" i="9"/>
  <c r="J100" i="9"/>
  <c r="J107" i="9"/>
  <c r="F96" i="25" l="1"/>
  <c r="E19" i="9"/>
  <c r="G78" i="25"/>
  <c r="E73" i="25"/>
  <c r="J78" i="23"/>
  <c r="E10" i="23"/>
  <c r="E78" i="25"/>
  <c r="G73" i="23" l="1"/>
  <c r="G74" i="23"/>
  <c r="F53" i="23"/>
  <c r="F9" i="23" s="1"/>
  <c r="F79" i="23"/>
  <c r="J79" i="23" s="1"/>
  <c r="F58" i="23"/>
  <c r="F101" i="24"/>
  <c r="F117" i="24"/>
  <c r="D118" i="24"/>
  <c r="D118" i="25" s="1"/>
  <c r="E118" i="24"/>
  <c r="E118" i="25" s="1"/>
  <c r="E119" i="24"/>
  <c r="E119" i="25" s="1"/>
  <c r="E8" i="24" l="1"/>
  <c r="F117" i="25"/>
  <c r="J118" i="24"/>
  <c r="J118" i="25" s="1"/>
  <c r="F58" i="25"/>
  <c r="G73" i="25"/>
  <c r="F53" i="25"/>
  <c r="F14" i="23"/>
  <c r="G8" i="23"/>
  <c r="D74" i="23" l="1"/>
  <c r="D74" i="25" s="1"/>
  <c r="F74" i="23"/>
  <c r="D75" i="23"/>
  <c r="F56" i="23"/>
  <c r="F56" i="25" s="1"/>
  <c r="I59" i="23"/>
  <c r="J59" i="23" s="1"/>
  <c r="F74" i="25"/>
  <c r="G97" i="24"/>
  <c r="G97" i="25" s="1"/>
  <c r="G117" i="24"/>
  <c r="J117" i="24" s="1"/>
  <c r="E107" i="24"/>
  <c r="J107" i="24" s="1"/>
  <c r="J107" i="25" s="1"/>
  <c r="G100" i="24"/>
  <c r="G100" i="25" s="1"/>
  <c r="I103" i="24"/>
  <c r="J103" i="24" s="1"/>
  <c r="J103" i="25" s="1"/>
  <c r="F105" i="24"/>
  <c r="F105" i="25" s="1"/>
  <c r="E95" i="24"/>
  <c r="E97" i="24"/>
  <c r="E9" i="24" s="1"/>
  <c r="F97" i="24"/>
  <c r="D101" i="24"/>
  <c r="D101" i="25" s="1"/>
  <c r="E101" i="24"/>
  <c r="G105" i="24"/>
  <c r="G105" i="25" s="1"/>
  <c r="F101" i="9"/>
  <c r="F101" i="25" s="1"/>
  <c r="F63" i="9"/>
  <c r="F19" i="9" s="1"/>
  <c r="F85" i="9"/>
  <c r="I81" i="9"/>
  <c r="I81" i="25" s="1"/>
  <c r="J81" i="9"/>
  <c r="J81" i="25" s="1"/>
  <c r="F83" i="9"/>
  <c r="G83" i="9"/>
  <c r="D13" i="24" l="1"/>
  <c r="G9" i="24"/>
  <c r="F17" i="24"/>
  <c r="J105" i="24"/>
  <c r="J105" i="25" s="1"/>
  <c r="E7" i="24"/>
  <c r="J117" i="25"/>
  <c r="I103" i="25"/>
  <c r="G117" i="25"/>
  <c r="F97" i="25"/>
  <c r="G12" i="24"/>
  <c r="E107" i="25"/>
  <c r="E95" i="25"/>
  <c r="E97" i="25"/>
  <c r="E101" i="25"/>
  <c r="I15" i="24"/>
  <c r="J15" i="24" s="1"/>
  <c r="J74" i="23"/>
  <c r="J75" i="23"/>
  <c r="J75" i="25" s="1"/>
  <c r="D75" i="25"/>
  <c r="J83" i="9"/>
  <c r="G17" i="9"/>
  <c r="J101" i="9"/>
  <c r="F83" i="25"/>
  <c r="F17" i="9"/>
  <c r="F63" i="25"/>
  <c r="J17" i="9" l="1"/>
  <c r="G95" i="9" l="1"/>
  <c r="I59" i="9"/>
  <c r="I59" i="25" s="1"/>
  <c r="I15" i="9"/>
  <c r="J59" i="9"/>
  <c r="J59" i="25" s="1"/>
  <c r="G74" i="9"/>
  <c r="G8" i="9" s="1"/>
  <c r="G76" i="9"/>
  <c r="G10" i="9" s="1"/>
  <c r="D78" i="9"/>
  <c r="D78" i="25" s="1"/>
  <c r="J78" i="9"/>
  <c r="D12" i="9"/>
  <c r="J78" i="25"/>
  <c r="G74" i="25"/>
  <c r="J10" i="9" l="1"/>
  <c r="J8" i="9"/>
  <c r="G7" i="9"/>
  <c r="J76" i="9"/>
  <c r="J15" i="9"/>
  <c r="J95" i="9"/>
  <c r="J74" i="9"/>
  <c r="J74" i="25" s="1"/>
  <c r="J108" i="9" l="1"/>
  <c r="Y6" i="1" l="1"/>
  <c r="E5" i="10"/>
  <c r="J109" i="9" l="1"/>
  <c r="H5" i="10"/>
  <c r="F5" i="10" l="1"/>
  <c r="I5" i="10"/>
  <c r="J110" i="9"/>
  <c r="G56" i="9"/>
  <c r="J56" i="9"/>
  <c r="G63" i="9"/>
  <c r="J63" i="9"/>
  <c r="J64" i="9"/>
  <c r="E3" i="10"/>
  <c r="J65" i="9"/>
  <c r="J66" i="9"/>
  <c r="F73" i="9"/>
  <c r="F7" i="9"/>
  <c r="J7" i="9"/>
  <c r="G12" i="9"/>
  <c r="J12" i="9"/>
  <c r="F79" i="9"/>
  <c r="F13" i="9"/>
  <c r="J13" i="9"/>
  <c r="G80" i="9"/>
  <c r="G14" i="9"/>
  <c r="J14" i="9"/>
  <c r="G85" i="9"/>
  <c r="G19" i="9"/>
  <c r="J19" i="9"/>
  <c r="J20" i="9"/>
  <c r="Y4" i="1"/>
  <c r="J73" i="9"/>
  <c r="J79" i="9"/>
  <c r="J80" i="9"/>
  <c r="J85" i="9"/>
  <c r="J86" i="9"/>
  <c r="Y5" i="1"/>
  <c r="E4" i="10"/>
  <c r="Y8" i="1"/>
  <c r="AA1" i="1"/>
  <c r="H4" i="10"/>
  <c r="F4" i="10"/>
  <c r="I4" i="10"/>
  <c r="J22" i="9"/>
  <c r="J87" i="9"/>
  <c r="J88" i="9"/>
  <c r="H3" i="10"/>
  <c r="F3" i="10"/>
  <c r="I3" i="10"/>
  <c r="B2" i="26"/>
  <c r="A3" i="10"/>
  <c r="E7" i="10"/>
  <c r="G63" i="25"/>
  <c r="F57" i="23"/>
  <c r="F13" i="23" s="1"/>
  <c r="D63" i="23"/>
  <c r="D19" i="23" s="1"/>
  <c r="F73" i="23"/>
  <c r="J73" i="23" s="1"/>
  <c r="E57" i="23"/>
  <c r="E57" i="25" s="1"/>
  <c r="G61" i="23"/>
  <c r="G61" i="25" l="1"/>
  <c r="J73" i="25"/>
  <c r="J86" i="23"/>
  <c r="J63" i="23"/>
  <c r="J63" i="25" s="1"/>
  <c r="D63" i="25"/>
  <c r="F73" i="25"/>
  <c r="E13" i="23"/>
  <c r="F57" i="25"/>
  <c r="E4" i="20" l="1"/>
  <c r="AG5" i="1"/>
  <c r="H4" i="20" l="1"/>
  <c r="J87" i="23"/>
  <c r="J88" i="23" l="1"/>
  <c r="F4" i="20"/>
  <c r="I4" i="20"/>
  <c r="F61" i="23"/>
  <c r="J61" i="23" s="1"/>
  <c r="J61" i="25" s="1"/>
  <c r="G51" i="23"/>
  <c r="E52" i="23"/>
  <c r="D56" i="23"/>
  <c r="D56" i="25" s="1"/>
  <c r="F61" i="25" l="1"/>
  <c r="E52" i="25"/>
  <c r="E8" i="23"/>
  <c r="G51" i="25"/>
  <c r="G7" i="23"/>
  <c r="E8" i="25" l="1"/>
  <c r="D53" i="23" l="1"/>
  <c r="D9" i="23" s="1"/>
  <c r="E53" i="23"/>
  <c r="D54" i="23"/>
  <c r="D10" i="23" s="1"/>
  <c r="F54" i="23"/>
  <c r="F54" i="25" s="1"/>
  <c r="F10" i="23"/>
  <c r="E56" i="23"/>
  <c r="E12" i="23" s="1"/>
  <c r="G56" i="23"/>
  <c r="G56" i="25" s="1"/>
  <c r="D57" i="23"/>
  <c r="G57" i="23"/>
  <c r="G13" i="23" s="1"/>
  <c r="I37" i="23"/>
  <c r="I37" i="25" s="1"/>
  <c r="G83" i="24"/>
  <c r="J83" i="24" s="1"/>
  <c r="J83" i="25" s="1"/>
  <c r="G17" i="24"/>
  <c r="J17" i="24" s="1"/>
  <c r="D100" i="24"/>
  <c r="D100" i="25" s="1"/>
  <c r="D12" i="24"/>
  <c r="F100" i="24"/>
  <c r="F12" i="24" s="1"/>
  <c r="D96" i="24"/>
  <c r="D8" i="24" s="1"/>
  <c r="E98" i="24"/>
  <c r="F98" i="24"/>
  <c r="F10" i="24" s="1"/>
  <c r="F10" i="25" s="1"/>
  <c r="G101" i="24"/>
  <c r="G13" i="24" s="1"/>
  <c r="F102" i="24"/>
  <c r="F14" i="24" s="1"/>
  <c r="F14" i="25" s="1"/>
  <c r="G102" i="24"/>
  <c r="J102" i="24" s="1"/>
  <c r="J102" i="25" s="1"/>
  <c r="D53" i="25"/>
  <c r="E53" i="25"/>
  <c r="G57" i="25"/>
  <c r="D96" i="25"/>
  <c r="E98" i="25"/>
  <c r="F102" i="25"/>
  <c r="G83" i="25" l="1"/>
  <c r="D57" i="25"/>
  <c r="F100" i="25"/>
  <c r="E56" i="25"/>
  <c r="G101" i="25"/>
  <c r="J101" i="24"/>
  <c r="J101" i="25" s="1"/>
  <c r="F98" i="25"/>
  <c r="I15" i="23"/>
  <c r="G102" i="25"/>
  <c r="G13" i="25"/>
  <c r="D54" i="25"/>
  <c r="J37" i="23"/>
  <c r="J57" i="23"/>
  <c r="J57" i="25" s="1"/>
  <c r="E9" i="23"/>
  <c r="E9" i="25" s="1"/>
  <c r="J56" i="23"/>
  <c r="J56" i="25" s="1"/>
  <c r="D10" i="25"/>
  <c r="I15" i="25" l="1"/>
  <c r="J15" i="23"/>
  <c r="J15" i="25" s="1"/>
  <c r="J37" i="25"/>
  <c r="G54" i="23" l="1"/>
  <c r="G10" i="23" s="1"/>
  <c r="J10" i="23" s="1"/>
  <c r="G58" i="23"/>
  <c r="J58" i="23" s="1"/>
  <c r="J58" i="25" s="1"/>
  <c r="F39" i="23"/>
  <c r="F17" i="23" s="1"/>
  <c r="G39" i="23"/>
  <c r="G17" i="23" s="1"/>
  <c r="G17" i="25" s="1"/>
  <c r="G98" i="24"/>
  <c r="J98" i="24" s="1"/>
  <c r="J98" i="25" s="1"/>
  <c r="J54" i="23"/>
  <c r="J54" i="25" s="1"/>
  <c r="G80" i="24"/>
  <c r="J80" i="24" s="1"/>
  <c r="J80" i="25" s="1"/>
  <c r="D85" i="24"/>
  <c r="D19" i="24" s="1"/>
  <c r="G96" i="24"/>
  <c r="J96" i="24" s="1"/>
  <c r="J96" i="25" s="1"/>
  <c r="G14" i="24"/>
  <c r="J14" i="24"/>
  <c r="G58" i="25"/>
  <c r="G54" i="25"/>
  <c r="G96" i="25"/>
  <c r="G80" i="25"/>
  <c r="G14" i="25" l="1"/>
  <c r="G14" i="23"/>
  <c r="J14" i="23" s="1"/>
  <c r="G39" i="25"/>
  <c r="J14" i="25"/>
  <c r="F17" i="25"/>
  <c r="J17" i="23"/>
  <c r="J17" i="25" s="1"/>
  <c r="D19" i="25"/>
  <c r="J39" i="23"/>
  <c r="G8" i="24"/>
  <c r="F39" i="25"/>
  <c r="D85" i="25"/>
  <c r="G98" i="25"/>
  <c r="J39" i="25" l="1"/>
  <c r="G8" i="25"/>
  <c r="J8" i="24"/>
  <c r="D52" i="23"/>
  <c r="D8" i="23"/>
  <c r="D8" i="25" s="1"/>
  <c r="F41" i="23"/>
  <c r="F19" i="23" s="1"/>
  <c r="J19" i="23" s="1"/>
  <c r="D95" i="24"/>
  <c r="D7" i="24" s="1"/>
  <c r="F95" i="24"/>
  <c r="F7" i="24" s="1"/>
  <c r="F7" i="25" s="1"/>
  <c r="G95" i="24"/>
  <c r="G95" i="25" s="1"/>
  <c r="J95" i="24"/>
  <c r="D97" i="24"/>
  <c r="J97" i="24" s="1"/>
  <c r="J97" i="25" s="1"/>
  <c r="E100" i="24"/>
  <c r="J100" i="24" s="1"/>
  <c r="J100" i="25" s="1"/>
  <c r="D51" i="23"/>
  <c r="D7" i="23" s="1"/>
  <c r="J7" i="23" s="1"/>
  <c r="E51" i="23"/>
  <c r="E7" i="23"/>
  <c r="E7" i="25" s="1"/>
  <c r="F51" i="23"/>
  <c r="J51" i="23" s="1"/>
  <c r="F7" i="23"/>
  <c r="G53" i="23"/>
  <c r="G9" i="23" s="1"/>
  <c r="J41" i="23"/>
  <c r="J41" i="25" s="1"/>
  <c r="E76" i="24"/>
  <c r="E76" i="25" s="1"/>
  <c r="E10" i="24"/>
  <c r="G76" i="24"/>
  <c r="G10" i="24" s="1"/>
  <c r="G10" i="25" s="1"/>
  <c r="F79" i="24"/>
  <c r="F13" i="24" s="1"/>
  <c r="F13" i="25" s="1"/>
  <c r="E12" i="24"/>
  <c r="E12" i="25" s="1"/>
  <c r="J12" i="24"/>
  <c r="J95" i="25"/>
  <c r="F95" i="25"/>
  <c r="E100" i="25"/>
  <c r="D95" i="25"/>
  <c r="D52" i="25"/>
  <c r="E51" i="25"/>
  <c r="D51" i="25"/>
  <c r="F79" i="25"/>
  <c r="J51" i="25" l="1"/>
  <c r="J108" i="24"/>
  <c r="D7" i="25"/>
  <c r="J7" i="24"/>
  <c r="J10" i="24"/>
  <c r="J10" i="25" s="1"/>
  <c r="J9" i="23"/>
  <c r="G9" i="25"/>
  <c r="J76" i="24"/>
  <c r="F51" i="25"/>
  <c r="G7" i="24"/>
  <c r="G7" i="25" s="1"/>
  <c r="F41" i="25"/>
  <c r="D9" i="24"/>
  <c r="G53" i="25"/>
  <c r="E10" i="25"/>
  <c r="G76" i="25"/>
  <c r="J53" i="23"/>
  <c r="J53" i="25" s="1"/>
  <c r="D97" i="25"/>
  <c r="J108" i="25" l="1"/>
  <c r="E5" i="21"/>
  <c r="AC6" i="1"/>
  <c r="D9" i="25"/>
  <c r="J76" i="25"/>
  <c r="J7" i="25"/>
  <c r="J109" i="24" l="1"/>
  <c r="H5" i="21"/>
  <c r="J110" i="24" l="1"/>
  <c r="J110" i="25" s="1"/>
  <c r="J109" i="25"/>
  <c r="F5" i="21"/>
  <c r="I5" i="21"/>
  <c r="F119" i="24"/>
  <c r="F9" i="24"/>
  <c r="J9" i="24"/>
  <c r="F9" i="25"/>
  <c r="D34" i="23"/>
  <c r="D12" i="23"/>
  <c r="F34" i="23"/>
  <c r="F12" i="23"/>
  <c r="G34" i="23"/>
  <c r="G12" i="23"/>
  <c r="J12" i="23"/>
  <c r="J12" i="25"/>
  <c r="E79" i="24"/>
  <c r="J79" i="24"/>
  <c r="E85" i="24"/>
  <c r="F85" i="24"/>
  <c r="G85" i="24"/>
  <c r="J85" i="24"/>
  <c r="J86" i="24"/>
  <c r="J79" i="25"/>
  <c r="F52" i="23"/>
  <c r="F8" i="23"/>
  <c r="J8" i="23"/>
  <c r="D35" i="23"/>
  <c r="D13" i="23"/>
  <c r="J13" i="23"/>
  <c r="J20" i="23"/>
  <c r="J8" i="25"/>
  <c r="J34" i="23"/>
  <c r="J35" i="23"/>
  <c r="J42" i="23"/>
  <c r="E2" i="20"/>
  <c r="J43" i="23"/>
  <c r="J44" i="23"/>
  <c r="J44" i="25"/>
  <c r="F8" i="25"/>
  <c r="E13" i="24"/>
  <c r="J13" i="24"/>
  <c r="J13" i="25"/>
  <c r="J52" i="23"/>
  <c r="J64" i="23"/>
  <c r="E3" i="20"/>
  <c r="J65" i="23"/>
  <c r="J66" i="23"/>
  <c r="J66" i="25"/>
  <c r="AC5" i="1"/>
  <c r="J119" i="24"/>
  <c r="J130" i="24"/>
  <c r="AC7" i="1"/>
  <c r="E4" i="21"/>
  <c r="E6" i="21"/>
  <c r="AC8" i="1"/>
  <c r="AE1" i="1"/>
  <c r="J87" i="24"/>
  <c r="J88" i="24"/>
  <c r="J88" i="25"/>
  <c r="AG3" i="1"/>
  <c r="AG4" i="1"/>
  <c r="AG8" i="1"/>
  <c r="AI1" i="1"/>
  <c r="E19" i="24"/>
  <c r="F19" i="24"/>
  <c r="G19" i="24"/>
  <c r="J19" i="24"/>
  <c r="J19" i="25"/>
  <c r="B3" i="26"/>
  <c r="A3" i="21"/>
  <c r="J20" i="24"/>
  <c r="J22" i="24"/>
  <c r="J22" i="23"/>
  <c r="J22" i="25"/>
  <c r="J65" i="25"/>
  <c r="J9" i="25"/>
  <c r="J86" i="25"/>
  <c r="J43" i="25"/>
  <c r="H3" i="20"/>
  <c r="I3" i="20"/>
  <c r="F3" i="20"/>
  <c r="J52" i="25"/>
  <c r="F19" i="25"/>
  <c r="J42" i="25"/>
  <c r="H2" i="20"/>
  <c r="B4" i="26"/>
  <c r="A3" i="20"/>
  <c r="J20" i="25"/>
  <c r="H4" i="21"/>
  <c r="I4" i="21"/>
  <c r="F4" i="21"/>
  <c r="J87" i="25"/>
  <c r="E7" i="20"/>
  <c r="I2" i="20"/>
  <c r="F2" i="20"/>
  <c r="E7" i="21"/>
  <c r="J64" i="25"/>
  <c r="E19" i="25"/>
  <c r="F12" i="25"/>
  <c r="D13" i="25"/>
  <c r="D12" i="25"/>
  <c r="E13" i="25"/>
  <c r="G19" i="25"/>
  <c r="H6" i="21"/>
  <c r="F6" i="21"/>
  <c r="I6" i="21"/>
  <c r="J131" i="24"/>
  <c r="J131" i="25"/>
  <c r="J132" i="24"/>
  <c r="J132" i="25"/>
  <c r="J130" i="25"/>
  <c r="J119" i="25"/>
  <c r="J85" i="25"/>
  <c r="E85" i="25"/>
  <c r="G85" i="25"/>
  <c r="F85" i="25"/>
  <c r="E79" i="25"/>
  <c r="F119" i="25"/>
  <c r="G12" i="25"/>
  <c r="G34" i="25"/>
  <c r="J34" i="25"/>
  <c r="J35" i="25"/>
  <c r="F34" i="25"/>
  <c r="F52" i="25"/>
  <c r="D35" i="25"/>
  <c r="D34" i="25"/>
</calcChain>
</file>

<file path=xl/sharedStrings.xml><?xml version="1.0" encoding="utf-8"?>
<sst xmlns="http://schemas.openxmlformats.org/spreadsheetml/2006/main" count="1225" uniqueCount="179">
  <si>
    <t>Instructions</t>
  </si>
  <si>
    <r>
      <t xml:space="preserve">1. Enter the total amount requested in each grade-band on the </t>
    </r>
    <r>
      <rPr>
        <i/>
        <sz val="11"/>
        <color theme="1"/>
        <rFont val="Aptos Narrow"/>
        <family val="2"/>
        <scheme val="minor"/>
      </rPr>
      <t>Total Request</t>
    </r>
    <r>
      <rPr>
        <sz val="11"/>
        <color theme="1"/>
        <rFont val="Aptos Narrow"/>
        <family val="2"/>
        <scheme val="minor"/>
      </rPr>
      <t xml:space="preserve"> tab. 
2. On each grade-band narrative tab for which funds are requested enter the anticipated grant expenses.
          2a. Use the dropdown in column A to select the fiscal year (the options are FY26 Q1 [for July-Sept 2025 expenses], FY26 2-4 [for Oct 2025-June 2026 
          expenses], FY27, FY28, and FY29.
          2b. Use the dropdown in column B to select the USAS code for the expenses (including Function, Subfunction, and Object codes). Use of subfunction codes 
          in grant budgets is new in the OneFunding Application. A list of codes is provided on the USAS code tab. Consult the LEA treasurer for assistance with coding.
          2c. Use the dropdown in column D to select the Allowable Expense category. These are the allowable expenses for the CLSD grant. Select the category most 
          relevant to the expense. Allowable expenses are listed in the RFA and on the Allowable Expense tab. Expenses marked "required" must be used at least once 
          in the grant budget.
          2d. Enter the anticipate cost in column G.
          2e. Enter a description of how the cost was determined and why it is necessary to the project in column H.
          2f. Indirect costs may be entered for each year at the approved Restricted Indirect Cost Rate.
</t>
    </r>
    <r>
      <rPr>
        <i/>
        <sz val="11"/>
        <color theme="1"/>
        <rFont val="Aptos Narrow"/>
        <family val="2"/>
        <scheme val="minor"/>
      </rPr>
      <t xml:space="preserve">Note: Expenses may be combined into one entry row if the fiscal year, full USAS code, and Allowable Expense Category are the same. Provide the individual cost for each expense in the description in column H.
</t>
    </r>
    <r>
      <rPr>
        <sz val="11"/>
        <color theme="1"/>
        <rFont val="Aptos Narrow"/>
        <family val="2"/>
        <scheme val="minor"/>
      </rPr>
      <t>3. The spreadsheet is set up to allocate the amount of funds available in fiscal year to that fiscal year. If the LEA proposes to not fully expend funds in one fiscal year, and to use them in a later fiscal year, in the relevant grade-band narrative tab, change the "No" in</t>
    </r>
    <r>
      <rPr>
        <i/>
        <sz val="11"/>
        <color theme="1"/>
        <rFont val="Aptos Narrow"/>
        <family val="2"/>
        <scheme val="minor"/>
      </rPr>
      <t xml:space="preserve"> </t>
    </r>
    <r>
      <rPr>
        <b/>
        <sz val="11"/>
        <color theme="1"/>
        <rFont val="Aptos Narrow"/>
        <family val="2"/>
        <scheme val="minor"/>
      </rPr>
      <t>Column G</t>
    </r>
    <r>
      <rPr>
        <i/>
        <sz val="11"/>
        <color theme="1"/>
        <rFont val="Aptos Narrow"/>
        <family val="2"/>
        <scheme val="minor"/>
      </rPr>
      <t>-</t>
    </r>
    <r>
      <rPr>
        <sz val="11"/>
        <color theme="1"/>
        <rFont val="Aptos Narrow"/>
        <family val="2"/>
        <scheme val="minor"/>
      </rPr>
      <t>Carryover</t>
    </r>
    <r>
      <rPr>
        <i/>
        <sz val="11"/>
        <color theme="1"/>
        <rFont val="Aptos Narrow"/>
        <family val="2"/>
        <scheme val="minor"/>
      </rPr>
      <t xml:space="preserve"> </t>
    </r>
    <r>
      <rPr>
        <sz val="11"/>
        <color theme="1"/>
        <rFont val="Aptos Narrow"/>
        <family val="2"/>
        <scheme val="minor"/>
      </rPr>
      <t>to "Yes". Funds will be moved to the next fiscal year and show as "remainig" in Column F.</t>
    </r>
    <r>
      <rPr>
        <i/>
        <sz val="11"/>
        <color theme="1"/>
        <rFont val="Aptos Narrow"/>
        <family val="2"/>
        <scheme val="minor"/>
      </rPr>
      <t xml:space="preserve"> </t>
    </r>
    <r>
      <rPr>
        <b/>
        <sz val="11"/>
        <color theme="1"/>
        <rFont val="Aptos Narrow"/>
        <family val="2"/>
        <scheme val="minor"/>
      </rPr>
      <t xml:space="preserve">Funds may only be carried forward, funds available in a fiscal year may not be used in a prior fiscal year.
</t>
    </r>
    <r>
      <rPr>
        <sz val="11"/>
        <color theme="1"/>
        <rFont val="Aptos Narrow"/>
        <family val="2"/>
        <scheme val="minor"/>
      </rPr>
      <t xml:space="preserve">4. Each row in the budget narrative must include the fiscal year, USAS code, Allowable Expense category, cost and description. 
5. The Error box in the top left corner of each Narrative Tab will turn green when all required Allowable Expenses are used, and each expense has a fiscal year and USAS code. If errors exist, consult the error tab for full explanation.
6. When complete, the total amount in Cell E7 of each narrative tab should match the total amount requested.
7. Total expenses for each grade-band, fiscal year, and USAS code will populate in the appropriate Grade-Band Budget tab.
8. Total expenses for each fiscal period of the grant wil populate in the Total Request tab. 
9. When submitting the grant, upload this worksheet and enter the FY26 Q1 (July-Sept) expenses in the Total Request tab in the OneFunding Application budget grid.
</t>
    </r>
  </si>
  <si>
    <t>Table of Contents</t>
  </si>
  <si>
    <t>Allowable Expenses</t>
  </si>
  <si>
    <t>USAS Codes</t>
  </si>
  <si>
    <t>Total Request</t>
  </si>
  <si>
    <t>Total Budget</t>
  </si>
  <si>
    <t>Grades K-5 Budget</t>
  </si>
  <si>
    <t>Grades K-5 Narrative</t>
  </si>
  <si>
    <t>Grades 6-8 Budget</t>
  </si>
  <si>
    <t>Grades 6-8 Narrative</t>
  </si>
  <si>
    <t>Grades 9-12 Budget</t>
  </si>
  <si>
    <t>Grades 9-12 Narrative</t>
  </si>
  <si>
    <t>Errors</t>
  </si>
  <si>
    <t>Grade Band (Required/Optional)</t>
  </si>
  <si>
    <t>Allowable Expense</t>
  </si>
  <si>
    <t>Kindergarten - Grade 5 (Required)</t>
  </si>
  <si>
    <t>1a.	Developing and implementing a comprehensive literacy instruction plan across content areas for such children that—
a.	Serves the needs of all children, including children with disabilities and English learners, especially children who are reading or writing below grade level</t>
  </si>
  <si>
    <t>1b.	Developing and implementing a comprehensive literacy instruction plan across content areas for such children that— b.	Provides intensive, supplemental, accelerated, and explicit intervention and support in reading and writing for children whose literacy skills are below grade level</t>
  </si>
  <si>
    <t>1c.	Developing and implementing a comprehensive literacy instruction plan across content areas for such children that—c.	Supports activities that are provided primarily during the regular school day but that may be augmented by after-school and out-of-school time instruction.</t>
  </si>
  <si>
    <t>2.Providing high-quality professional development opportunities for teachers, literacy coaches, literacy specialists, English as a second language specialists (as appropriate), principals, other school leaders, specialized instructional support personnel, school librarians, paraprofessionals, and other program staff.</t>
  </si>
  <si>
    <t>3.	Training principals, specialized instructional support personnel, and other LEA personnel to support, develop, administer, and evaluate high-quality kindergarten through grade 5 literacy initiatives.</t>
  </si>
  <si>
    <t>4.	Coordinating the involvement of early childhood education program staff, principals, other instructional leaders, teachers, teacher literacy teams, English as a second language specialists (as appropriate), special educators, school personnel, and specialized instructional support personnel (as appropriate) in the literacy development of children served.</t>
  </si>
  <si>
    <t>5.	Engaging families and encouraging family literacy experiences and practices to support literacy development.</t>
  </si>
  <si>
    <t>Grades 6-12 (Required)</t>
  </si>
  <si>
    <t>1a.	Developing and implementing a comprehensive literacy instruction plan across content areas for such children that—a.	Serves the needs of all children, including children with disabilities and English learners, especially children who are reading or writing below grade level</t>
  </si>
  <si>
    <t xml:space="preserve">1b.	Developing and implementing a comprehensive literacy instruction plan across content areas for such children that—b.	Provides intensive, supplemental, accelerated, and explicit intervention and support in reading and writing for children whose literacy skills are below grade level
</t>
  </si>
  <si>
    <t>2.Training principals, specialized instructional support personnel, school librarians, and other LEA personnel to support, develop, administer, and evaluate high-quality comprehensive literacy instruction initiatives for grades 6 through 12.</t>
  </si>
  <si>
    <t>3.	Assessing the quality of adolescent comprehensive literacy instruction as part of a well-rounded education.</t>
  </si>
  <si>
    <t>4.	Providing time for teachers to meet to plan evidence-based adolescent comprehensive literacy instruction to be delivered as part of a well-rounded education.</t>
  </si>
  <si>
    <t>5.	Coordinating the involvement of principals, other instructional leaders, teachers, teacher literacy teams, English as a second language specialists (as appropriate), paraprofessionals, special educators, specialized instructional support personnel (as appropriate), and school personnel in the literacy development of children served.</t>
  </si>
  <si>
    <t>Grades K-12 (Optional)</t>
  </si>
  <si>
    <t>1.Recruiting, placing, training, and compensating literacy coaches. </t>
  </si>
  <si>
    <t>2.Connecting out-of-school learning opportunities to in-school learning in order to improve children's literacy achievement. </t>
  </si>
  <si>
    <t>3.Training families and caregivers to support the improvement of adolescent literacy. </t>
  </si>
  <si>
    <t>4.Providing for a multi-tier system of supports (as defined in this notice) for literacy services. </t>
  </si>
  <si>
    <t>5.Forming a school literacy leadership team to help implement, assess, and identify necessary changes to the literacy initiatives in 1 or more schools to ensure success. </t>
  </si>
  <si>
    <t>6.Providing time for teachers (and other literacy staff, as appropriate, such as school librarians or specialized instructional support personnel) to meet to plan comprehensive literacy instruction. </t>
  </si>
  <si>
    <t>1000 Instruction - 1100 Regular Instruction - 100-Salaries</t>
  </si>
  <si>
    <t>1000 Instruction - 1100 Regular Instruction - 200-Fringe</t>
  </si>
  <si>
    <t>1000 Instruction - 1100 Regular Instruction - 400-Purchase Services</t>
  </si>
  <si>
    <t>1000 Instruction - 1100 Regular Instruction - 500-Supplies</t>
  </si>
  <si>
    <t>1000 Instruction - 1200 Special Instruction - 100-Salaries</t>
  </si>
  <si>
    <t>1000 Instruction - 1200 Special Instruction - 200-Fringe</t>
  </si>
  <si>
    <t>1000 Instruction - 1200 Special Instruction - 400-Purchase Services</t>
  </si>
  <si>
    <t>1000 Instruction - 1200 Special Instruction - 500-Supplies</t>
  </si>
  <si>
    <t>1000 Instruction - 1300 Vocational Instruction - 100-Salaries</t>
  </si>
  <si>
    <t>1000 Instruction - 1300 Vocational Instruction - 200-Fringe</t>
  </si>
  <si>
    <t>1000 Instruction - 1300 Vocational Instruction - 400-Purchase Services</t>
  </si>
  <si>
    <t>1000 Instruction - 1300 Vocational Instruction - 500-Supplies</t>
  </si>
  <si>
    <t>1000 Instruction - 1900 Other Instruction - 100-Salaries</t>
  </si>
  <si>
    <t>1000 Instruction - 1900 Other Instruction - 200-Fringe</t>
  </si>
  <si>
    <t>1000 Instruction - 1900 Other Instruction - 400-Purchase Services</t>
  </si>
  <si>
    <t>1000 Instruction - 1900 Other Instruction - 500-Supplies</t>
  </si>
  <si>
    <t>2000 Supporting Services - 2200 Support Services - Instructional Staff - 100-Salaries</t>
  </si>
  <si>
    <t>2000 Supporting Services - 2200 Support Services - Instructional Staff - 200-Fringe</t>
  </si>
  <si>
    <t>2000 Supporting Services - 2200 Support Services - Instructional Staff - 400-Purchase Services</t>
  </si>
  <si>
    <t>2000 Supporting Services - 2200 Support Services - Instructional Staff - 500-Supplies</t>
  </si>
  <si>
    <t>2000 Supporting Services - 2400 Support Services – Administration - 100-Salaries</t>
  </si>
  <si>
    <t>2000 Supporting Services - 2400 Support Services – Administration - 200-Fringe</t>
  </si>
  <si>
    <t>2000 Supporting Services - 2400 Support Services – Administration - 400-Purchase Services</t>
  </si>
  <si>
    <t>2000 Supporting Services - 2400 Support Services – Administration - 500-Supplies</t>
  </si>
  <si>
    <t>2000 Supporting Services - 2900 Support Services – Central - 400-Purchase Services</t>
  </si>
  <si>
    <t>2000 Supporting Services - 2900 Support Services – Central - 500-Supplies</t>
  </si>
  <si>
    <t>3000 Operation of Non-Instructional/Shared Services - 3200 Community Services - 400-Purchase Services</t>
  </si>
  <si>
    <t>3000 Operation of Non-Instructional/Shared Services - 3200 Community Services - 500-Supplies</t>
  </si>
  <si>
    <t>7000 Other Uses of Funds - 7600 Pass-Through Payment  - 100-Salaries</t>
  </si>
  <si>
    <t>7000 Other Uses of Funds - 7600 Pass-Through Payment  - 200-Fringe</t>
  </si>
  <si>
    <t>7000 Other Uses of Funds - 7600 Pass-Through Payment  - 400-Purchase Services</t>
  </si>
  <si>
    <t>7000 Other Uses of Funds - 7600 Pass-Through Payment  - 500-Supplies</t>
  </si>
  <si>
    <r>
      <t xml:space="preserve">2590 Indirect Cost </t>
    </r>
    <r>
      <rPr>
        <b/>
        <sz val="11"/>
        <color theme="1"/>
        <rFont val="Aptos Narrow"/>
        <family val="2"/>
        <scheme val="minor"/>
      </rPr>
      <t>*Indirect costs may be entered for each year at the approved indirect cost rate. Note that if the grant includes individual contracts or subawards greater than $25,000, the indirect cost rate may only be charged for up to $25,000 of the contract or subaward in each fiscal year.</t>
    </r>
  </si>
  <si>
    <t>Enter total amount requested Grades K-5</t>
  </si>
  <si>
    <t>Enter total amount requested Grades 6-8</t>
  </si>
  <si>
    <t>Enter total amount requested Grades 9-12</t>
  </si>
  <si>
    <t>Q1 2026 Available Budget Amount</t>
  </si>
  <si>
    <t>Q2-4 2026 Available Budget Amount</t>
  </si>
  <si>
    <t>2027 Available Budget Amount</t>
  </si>
  <si>
    <t>2028 Available Budget Amount</t>
  </si>
  <si>
    <t>2029 Availabile Budget Amount</t>
  </si>
  <si>
    <t>A validation error will occur if the total amount requested is less than $400,000 or greater than $1,200,000</t>
  </si>
  <si>
    <t>A validation error will occur if the total amount requested is less than $300,000 or greater than $900,000</t>
  </si>
  <si>
    <t>Q1 2026 Budget Amount</t>
  </si>
  <si>
    <t>Q2-4 2026 Budget Amount</t>
  </si>
  <si>
    <t>2027 Budget Amount</t>
  </si>
  <si>
    <t>2028 Budget Amount</t>
  </si>
  <si>
    <t>2029 Budget Amount</t>
  </si>
  <si>
    <t>Total Cost FY26-FY29</t>
  </si>
  <si>
    <t>Object Codes</t>
  </si>
  <si>
    <t>Function Codes</t>
  </si>
  <si>
    <t>Total</t>
  </si>
  <si>
    <t>Salaries</t>
  </si>
  <si>
    <t>Fringe Benefits</t>
  </si>
  <si>
    <t>Purchase Services</t>
  </si>
  <si>
    <t>Supplies</t>
  </si>
  <si>
    <t>Capital Outlay</t>
  </si>
  <si>
    <t>Other</t>
  </si>
  <si>
    <t>1000 Instruction</t>
  </si>
  <si>
    <t xml:space="preserve">Subfunction codes will aggregate up to the function code level </t>
  </si>
  <si>
    <t>1100 Regular Instruction</t>
  </si>
  <si>
    <t>1200 Special Instruction</t>
  </si>
  <si>
    <t>1300 Vocational Instruction</t>
  </si>
  <si>
    <t>1900 Other Instruction</t>
  </si>
  <si>
    <t>2000 Supporting Services</t>
  </si>
  <si>
    <t>2200 Support Services - Instructional Staff</t>
  </si>
  <si>
    <t>2400 Support Services – Administration</t>
  </si>
  <si>
    <t>2900 Support Services – Central</t>
  </si>
  <si>
    <t>2590 Indirect Cost</t>
  </si>
  <si>
    <t>3000 Operation of Non-Instructional/Shared Services</t>
  </si>
  <si>
    <t>3200 Community Services</t>
  </si>
  <si>
    <t>7000 Other Uses of Funds</t>
  </si>
  <si>
    <t xml:space="preserve">7600 Pass-Through Payment </t>
  </si>
  <si>
    <t>Adjusted Allocation</t>
  </si>
  <si>
    <t>Remaining</t>
  </si>
  <si>
    <t>Fiscal Year 2026 (July - September)</t>
  </si>
  <si>
    <t>Fiscal Year 2026 (October - June)</t>
  </si>
  <si>
    <t>Fiscal Year 2027</t>
  </si>
  <si>
    <t>Fiscal Year 2028</t>
  </si>
  <si>
    <t>Fiscal Year 2029</t>
  </si>
  <si>
    <t>Grades K -5 Errors</t>
  </si>
  <si>
    <t>Grades 6-8 Errors</t>
  </si>
  <si>
    <t>Grades 9-12 Errors</t>
  </si>
  <si>
    <t>Total Allocated by year (may be carried over)</t>
  </si>
  <si>
    <t>Total Budgeted</t>
  </si>
  <si>
    <t>Budget Remaining</t>
  </si>
  <si>
    <t>Carryover (change dropdown to adjust)</t>
  </si>
  <si>
    <t>Errors:</t>
  </si>
  <si>
    <t>No</t>
  </si>
  <si>
    <t>TOTAL</t>
  </si>
  <si>
    <t>Fiscal Year</t>
  </si>
  <si>
    <t>Expense Code</t>
  </si>
  <si>
    <t>Allowable Expense Category</t>
  </si>
  <si>
    <t>Cost</t>
  </si>
  <si>
    <t>Expense Description and Justification (How was cost determined and how will expense support project activities?)</t>
  </si>
  <si>
    <t>Budget</t>
  </si>
  <si>
    <t>100-Salaries</t>
  </si>
  <si>
    <t>FY26 Q1</t>
  </si>
  <si>
    <t>Yes</t>
  </si>
  <si>
    <t>ERROR Check K-5</t>
  </si>
  <si>
    <t>ERROR Check 6-8</t>
  </si>
  <si>
    <t>200-Fringe</t>
  </si>
  <si>
    <t>FY26 Q2-4</t>
  </si>
  <si>
    <t>Budget Match</t>
  </si>
  <si>
    <t xml:space="preserve">                                                                                                                                                                            Object Codes</t>
  </si>
  <si>
    <t>400-Purchase Services</t>
  </si>
  <si>
    <t>FY27</t>
  </si>
  <si>
    <t>500-Supplies</t>
  </si>
  <si>
    <t>FY28</t>
  </si>
  <si>
    <t>FY29</t>
  </si>
  <si>
    <t>x</t>
  </si>
  <si>
    <t>Birth-Kindergarten Entry</t>
  </si>
  <si>
    <t>1.	Carry out high-quality professional development opportunities for early childhood educators, teachers, principals, other school leaders (as defined in this notice), paraprofessionals, specialized instructional support personnel, and instructional leaders</t>
  </si>
  <si>
    <t>2.	Train providers and personnel to develop and administer evidence-based early childhood education literacy initiatives</t>
  </si>
  <si>
    <t>3.	Coordinate the involvement of families, early childhood education program staff, principals, other school leaders, specialized instructional support personnel (as appropriate), and teachers in literacy development of children served under CLSD.</t>
  </si>
  <si>
    <t>Kindergarten - Grade 5</t>
  </si>
  <si>
    <t>Required: 1a. Developing and implementing a comprehensive literacy instruction plan across content areas for such children that—
a.	Serves the needs of all children, including children with disabilities and English learners, especially children who are reading or writing below grade level</t>
  </si>
  <si>
    <t>Required</t>
  </si>
  <si>
    <t>Year 1 - .025</t>
  </si>
  <si>
    <t>Year 2</t>
  </si>
  <si>
    <t>Year 3</t>
  </si>
  <si>
    <t>Year 4</t>
  </si>
  <si>
    <t>Year 5</t>
  </si>
  <si>
    <t>Required: 1b. Developing and implementing a comprehensive literacy instruction plan across content areas for such children that— b.	Provides intensive, supplemental, accelerated, and explicit intervention and support in reading and writing for children whose literacy skills are below grade level</t>
  </si>
  <si>
    <t>K-12</t>
  </si>
  <si>
    <t>Required: 1c. Developing and implementing a comprehensive literacy instruction plan across content areas for such children that—c.	Supports activities that are provided primarily during the regular school day but that may be augmented by after-school and out-of-school time instruction.</t>
  </si>
  <si>
    <t>Birth-K Entry</t>
  </si>
  <si>
    <t>Required: 2.Providing high-quality professional development opportunities for teachers, literacy coaches, literacy specialists, English as a second language specialists (as appropriate), principals, other school leaders, specialized instructional support personnel, school librarians, paraprofessionals, and other program staff.</t>
  </si>
  <si>
    <t>Required: 3. Training principals, specialized instructional support personnel, and other LEA personnel to support, develop, administer, and evaluate high-quality kindergarten through grade 5 literacy initiatives.</t>
  </si>
  <si>
    <t>Required: 4. Coordinating the involvement of early childhood education program staff, principals, other instructional leaders, teachers, teacher literacy teams, English as a second language specialists (as appropriate), special educators, school personnel, and specialized instructional support personnel (as appropriate) in the literacy development of children served.</t>
  </si>
  <si>
    <t>Required: 5. Engaging families and encouraging family literacy experiences and practices to support literacy development.</t>
  </si>
  <si>
    <t>Grades K-12</t>
  </si>
  <si>
    <t>Grades 6-12</t>
  </si>
  <si>
    <t>Required: 1a. Developing and implementing a comprehensive literacy instruction plan across content areas for such children that—a.	Serves the needs of all children, including children with disabilities and English learners, especially children who are reading or writing below grade level</t>
  </si>
  <si>
    <t xml:space="preserve">Required: 1b. Developing and implementing a comprehensive literacy instruction plan across content areas for such children that—b.	Provides intensive, supplemental, accelerated, and explicit intervention and support in reading and writing for children whose literacy skills are below grade level
</t>
  </si>
  <si>
    <t>Required: 2. Training principals, specialized instructional support personnel, school librarians, and other LEA personnel to support, develop, administer, and evaluate high-quality comprehensive literacy instruction initiatives for grades 6 through 12.</t>
  </si>
  <si>
    <t>Required: 3. Assessing the quality of adolescent comprehensive literacy instruction as part of a well-rounded education.</t>
  </si>
  <si>
    <t>Required: 4. Providing time for teachers to meet to plan evidence-based adolescent comprehensive literacy instruction to be delivered as part of a well-rounded education.</t>
  </si>
  <si>
    <t>Required: 5. Coordinating the involvement of principals, other instructional leaders, teachers, teacher literacy teams, English as a second language specialists (as appropriate), paraprofessionals, special educators, specialized instructional support personnel (as appropriate), and school personnel in the literacy development of children served.</t>
  </si>
  <si>
    <t>Grade Band</t>
  </si>
  <si>
    <t>Expense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</si>
</sst>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1"/>
      <color theme="1"/>
      <name val="Aptos Narrow"/>
      <family val="2"/>
      <scheme val="minor"/>
    </font>
    <font>
      <sz val="11"/>
      <color theme="1"/>
      <name val="Aptos Narrow"/>
      <family val="2"/>
      <scheme val="minor"/>
    </font>
    <font>
      <b/>
      <sz val="14"/>
      <color rgb="FF000000"/>
      <name val="Calibri"/>
      <family val="2"/>
    </font>
    <font>
      <i/>
      <sz val="11"/>
      <color rgb="FF000000"/>
      <name val="Calibri"/>
      <family val="2"/>
    </font>
    <font>
      <sz val="11"/>
      <color rgb="FF000000"/>
      <name val="Calibri"/>
      <family val="2"/>
    </font>
    <font>
      <b/>
      <sz val="11"/>
      <color rgb="FF000000"/>
      <name val="Calibri"/>
      <family val="2"/>
    </font>
    <font>
      <sz val="10"/>
      <color rgb="FF000000"/>
      <name val="Calibri"/>
      <family val="2"/>
    </font>
    <font>
      <sz val="8"/>
      <name val="Aptos Narrow"/>
      <family val="2"/>
      <scheme val="minor"/>
    </font>
    <font>
      <sz val="1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9"/>
      <color theme="1"/>
      <name val="Aptos Narrow"/>
      <family val="2"/>
      <scheme val="minor"/>
    </font>
    <font>
      <i/>
      <sz val="11"/>
      <color theme="1"/>
      <name val="Aptos Narrow"/>
      <family val="2"/>
      <scheme val="minor"/>
    </font>
    <font>
      <u/>
      <sz val="11"/>
      <color theme="10"/>
      <name val="Aptos Narrow"/>
      <family val="2"/>
      <scheme val="minor"/>
    </font>
    <font>
      <b/>
      <sz val="14"/>
      <color theme="1"/>
      <name val="Aptos Narrow"/>
      <family val="2"/>
      <scheme val="minor"/>
    </font>
    <font>
      <u/>
      <sz val="14"/>
      <color theme="10"/>
      <name val="Aptos Narrow"/>
      <family val="2"/>
      <scheme val="minor"/>
    </font>
  </fonts>
  <fills count="18">
    <fill>
      <patternFill patternType="none"/>
    </fill>
    <fill>
      <patternFill patternType="gray125"/>
    </fill>
    <fill>
      <patternFill patternType="solid">
        <fgColor rgb="FFDDEBF7"/>
        <bgColor rgb="FF000000"/>
      </patternFill>
    </fill>
    <fill>
      <patternFill patternType="solid">
        <fgColor rgb="FFF2F2F2"/>
        <bgColor rgb="FF000000"/>
      </patternFill>
    </fill>
    <fill>
      <patternFill patternType="solid">
        <fgColor rgb="FFD0CECE"/>
        <bgColor rgb="FF000000"/>
      </patternFill>
    </fill>
    <fill>
      <patternFill patternType="solid">
        <fgColor theme="2"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D2E4F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196">
    <xf numFmtId="0" fontId="0" fillId="0" borderId="0" xfId="0"/>
    <xf numFmtId="0" fontId="2" fillId="0" borderId="0" xfId="0" applyFont="1"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3" borderId="2" xfId="0" applyFont="1" applyFill="1" applyBorder="1"/>
    <xf numFmtId="0" fontId="4" fillId="0" borderId="0" xfId="0" applyFont="1"/>
    <xf numFmtId="0" fontId="6" fillId="4" borderId="2" xfId="0" applyFont="1" applyFill="1" applyBorder="1" applyAlignment="1">
      <alignment vertical="center"/>
    </xf>
    <xf numFmtId="0" fontId="4" fillId="0" borderId="2" xfId="0" applyFont="1" applyBorder="1"/>
    <xf numFmtId="0" fontId="4" fillId="0" borderId="2" xfId="0" applyFont="1" applyBorder="1" applyAlignment="1">
      <alignment horizontal="center"/>
    </xf>
    <xf numFmtId="0" fontId="4" fillId="4" borderId="2" xfId="0" applyFont="1" applyFill="1" applyBorder="1"/>
    <xf numFmtId="0" fontId="4" fillId="3" borderId="2" xfId="0" applyFont="1" applyFill="1" applyBorder="1" applyAlignment="1">
      <alignment horizontal="left" vertical="top"/>
    </xf>
    <xf numFmtId="0" fontId="4" fillId="3" borderId="2" xfId="0" applyFont="1" applyFill="1" applyBorder="1" applyAlignment="1">
      <alignment horizontal="center"/>
    </xf>
    <xf numFmtId="0" fontId="5" fillId="4" borderId="2" xfId="0" applyFont="1" applyFill="1" applyBorder="1"/>
    <xf numFmtId="0" fontId="0" fillId="0" borderId="0" xfId="0" applyAlignment="1">
      <alignment wrapText="1"/>
    </xf>
    <xf numFmtId="0" fontId="8" fillId="0" borderId="0" xfId="0" applyFont="1" applyAlignment="1">
      <alignment vertical="center" wrapText="1"/>
    </xf>
    <xf numFmtId="0" fontId="0" fillId="0" borderId="0" xfId="0" applyAlignment="1">
      <alignment horizontal="left" vertical="center" wrapText="1"/>
    </xf>
    <xf numFmtId="0" fontId="8" fillId="0" borderId="0" xfId="0" applyFont="1" applyAlignment="1">
      <alignment horizontal="left" vertical="top" wrapText="1"/>
    </xf>
    <xf numFmtId="0" fontId="4" fillId="5" borderId="2" xfId="0" applyFont="1" applyFill="1" applyBorder="1" applyAlignment="1">
      <alignment horizontal="center"/>
    </xf>
    <xf numFmtId="43" fontId="0" fillId="0" borderId="0" xfId="1" applyFont="1"/>
    <xf numFmtId="0" fontId="4" fillId="3" borderId="11" xfId="0" applyFont="1" applyFill="1" applyBorder="1"/>
    <xf numFmtId="44" fontId="0" fillId="0" borderId="0" xfId="0" applyNumberFormat="1"/>
    <xf numFmtId="44" fontId="4" fillId="4" borderId="2" xfId="0" applyNumberFormat="1" applyFont="1" applyFill="1" applyBorder="1"/>
    <xf numFmtId="44" fontId="4" fillId="0" borderId="2" xfId="2" applyFont="1" applyBorder="1" applyAlignment="1">
      <alignment horizontal="center"/>
    </xf>
    <xf numFmtId="44" fontId="4" fillId="4" borderId="2" xfId="2" applyFont="1" applyFill="1" applyBorder="1"/>
    <xf numFmtId="164" fontId="0" fillId="0" borderId="0" xfId="0" applyNumberFormat="1"/>
    <xf numFmtId="44" fontId="4" fillId="0" borderId="2" xfId="2" applyFont="1" applyFill="1" applyBorder="1" applyAlignment="1">
      <alignment horizontal="center"/>
    </xf>
    <xf numFmtId="44" fontId="11" fillId="0" borderId="0" xfId="0" applyNumberFormat="1" applyFont="1"/>
    <xf numFmtId="0" fontId="0" fillId="0" borderId="13" xfId="0" applyBorder="1" applyAlignment="1">
      <alignment wrapText="1"/>
    </xf>
    <xf numFmtId="0" fontId="0" fillId="0" borderId="18" xfId="0" applyBorder="1"/>
    <xf numFmtId="0" fontId="0" fillId="0" borderId="2" xfId="0" applyBorder="1" applyAlignment="1">
      <alignment wrapText="1"/>
    </xf>
    <xf numFmtId="0" fontId="0" fillId="0" borderId="19" xfId="0" applyBorder="1" applyAlignment="1">
      <alignment wrapText="1"/>
    </xf>
    <xf numFmtId="44" fontId="0" fillId="0" borderId="20" xfId="0" applyNumberFormat="1" applyBorder="1"/>
    <xf numFmtId="0" fontId="10" fillId="0" borderId="19" xfId="0" applyFont="1" applyBorder="1" applyAlignment="1">
      <alignment wrapText="1"/>
    </xf>
    <xf numFmtId="44" fontId="10" fillId="0" borderId="20" xfId="0" applyNumberFormat="1" applyFont="1" applyBorder="1" applyAlignment="1">
      <alignment wrapText="1"/>
    </xf>
    <xf numFmtId="0" fontId="10" fillId="0" borderId="0" xfId="0" applyFont="1"/>
    <xf numFmtId="0" fontId="0" fillId="0" borderId="2" xfId="0" applyBorder="1"/>
    <xf numFmtId="0" fontId="0" fillId="7" borderId="10" xfId="0" applyFill="1" applyBorder="1"/>
    <xf numFmtId="0" fontId="8" fillId="6" borderId="21" xfId="0" applyFont="1" applyFill="1" applyBorder="1" applyAlignment="1">
      <alignment vertical="center" wrapText="1"/>
    </xf>
    <xf numFmtId="0" fontId="0" fillId="6" borderId="22" xfId="0" applyFill="1" applyBorder="1" applyAlignment="1">
      <alignment wrapText="1"/>
    </xf>
    <xf numFmtId="0" fontId="8" fillId="6" borderId="23" xfId="0" applyFont="1" applyFill="1" applyBorder="1" applyAlignment="1">
      <alignment vertical="center" wrapText="1"/>
    </xf>
    <xf numFmtId="0" fontId="0" fillId="6" borderId="24" xfId="0" applyFill="1" applyBorder="1" applyAlignment="1">
      <alignment wrapText="1"/>
    </xf>
    <xf numFmtId="0" fontId="0" fillId="6" borderId="24" xfId="0" applyFill="1" applyBorder="1" applyAlignment="1">
      <alignment horizontal="left" vertical="center" wrapText="1"/>
    </xf>
    <xf numFmtId="0" fontId="8" fillId="6" borderId="25" xfId="0" applyFont="1" applyFill="1" applyBorder="1" applyAlignment="1">
      <alignment vertical="center" wrapText="1"/>
    </xf>
    <xf numFmtId="0" fontId="0" fillId="6" borderId="26" xfId="0" applyFill="1" applyBorder="1" applyAlignment="1">
      <alignment wrapText="1"/>
    </xf>
    <xf numFmtId="0" fontId="8" fillId="7" borderId="21" xfId="0" applyFont="1" applyFill="1" applyBorder="1" applyAlignment="1">
      <alignment vertical="center" wrapText="1"/>
    </xf>
    <xf numFmtId="0" fontId="0" fillId="7" borderId="22" xfId="0" applyFill="1" applyBorder="1" applyAlignment="1">
      <alignment wrapText="1"/>
    </xf>
    <xf numFmtId="0" fontId="8" fillId="7" borderId="23" xfId="0" applyFont="1" applyFill="1" applyBorder="1" applyAlignment="1">
      <alignment vertical="center" wrapText="1"/>
    </xf>
    <xf numFmtId="0" fontId="0" fillId="7" borderId="24" xfId="0" applyFill="1" applyBorder="1" applyAlignment="1">
      <alignment wrapText="1"/>
    </xf>
    <xf numFmtId="0" fontId="0" fillId="7" borderId="24" xfId="0" applyFill="1" applyBorder="1" applyAlignment="1">
      <alignment horizontal="left" vertical="center" wrapText="1"/>
    </xf>
    <xf numFmtId="0" fontId="8" fillId="7" borderId="25" xfId="0" applyFont="1" applyFill="1" applyBorder="1" applyAlignment="1">
      <alignment vertical="center" wrapText="1"/>
    </xf>
    <xf numFmtId="0" fontId="0" fillId="7" borderId="26" xfId="0" applyFill="1" applyBorder="1" applyAlignment="1">
      <alignment wrapText="1"/>
    </xf>
    <xf numFmtId="0" fontId="8" fillId="8" borderId="21" xfId="0" applyFont="1" applyFill="1" applyBorder="1" applyAlignment="1">
      <alignment vertical="center" wrapText="1"/>
    </xf>
    <xf numFmtId="0" fontId="8" fillId="8" borderId="22" xfId="0" applyFont="1" applyFill="1" applyBorder="1" applyAlignment="1">
      <alignment horizontal="left" vertical="top" wrapText="1"/>
    </xf>
    <xf numFmtId="0" fontId="8" fillId="8" borderId="23" xfId="0" applyFont="1" applyFill="1" applyBorder="1" applyAlignment="1">
      <alignment vertical="center" wrapText="1"/>
    </xf>
    <xf numFmtId="0" fontId="8" fillId="8" borderId="24" xfId="0" applyFont="1" applyFill="1" applyBorder="1" applyAlignment="1">
      <alignment horizontal="left" vertical="top" wrapText="1"/>
    </xf>
    <xf numFmtId="0" fontId="8" fillId="8" borderId="25" xfId="0" applyFont="1" applyFill="1" applyBorder="1" applyAlignment="1">
      <alignment vertical="center" wrapText="1"/>
    </xf>
    <xf numFmtId="0" fontId="8" fillId="8" borderId="26" xfId="0" applyFont="1" applyFill="1" applyBorder="1" applyAlignment="1">
      <alignment horizontal="left" vertical="top" wrapText="1"/>
    </xf>
    <xf numFmtId="0" fontId="0" fillId="0" borderId="14" xfId="0" applyBorder="1"/>
    <xf numFmtId="44" fontId="0" fillId="0" borderId="15" xfId="2" applyFont="1" applyBorder="1"/>
    <xf numFmtId="0" fontId="10" fillId="0" borderId="13" xfId="0" applyFont="1" applyBorder="1"/>
    <xf numFmtId="44" fontId="1" fillId="0" borderId="15" xfId="2" applyFont="1" applyBorder="1"/>
    <xf numFmtId="0" fontId="11" fillId="0" borderId="0" xfId="0" applyFont="1"/>
    <xf numFmtId="44" fontId="11" fillId="0" borderId="0" xfId="2" applyFont="1" applyBorder="1"/>
    <xf numFmtId="0" fontId="0" fillId="9" borderId="2" xfId="0" applyFill="1" applyBorder="1" applyAlignment="1">
      <alignment horizontal="left" vertical="top"/>
    </xf>
    <xf numFmtId="0" fontId="0" fillId="9" borderId="2" xfId="0" applyFill="1" applyBorder="1" applyAlignment="1">
      <alignment horizontal="left" vertical="top" wrapText="1"/>
    </xf>
    <xf numFmtId="0" fontId="0" fillId="10" borderId="0" xfId="0" applyFill="1" applyAlignment="1">
      <alignment vertical="top"/>
    </xf>
    <xf numFmtId="0" fontId="0" fillId="11" borderId="0" xfId="0" applyFill="1" applyAlignment="1">
      <alignment vertical="top"/>
    </xf>
    <xf numFmtId="0" fontId="0" fillId="11" borderId="0" xfId="0" applyFill="1" applyAlignment="1">
      <alignment vertical="top" wrapText="1"/>
    </xf>
    <xf numFmtId="0" fontId="0" fillId="10" borderId="0" xfId="0" applyFill="1" applyAlignment="1">
      <alignment vertical="top" wrapText="1"/>
    </xf>
    <xf numFmtId="0" fontId="0" fillId="12" borderId="5" xfId="0" applyFill="1" applyBorder="1" applyAlignment="1">
      <alignment wrapText="1"/>
    </xf>
    <xf numFmtId="0" fontId="0" fillId="12" borderId="2" xfId="0" applyFill="1" applyBorder="1"/>
    <xf numFmtId="0" fontId="0" fillId="12" borderId="2" xfId="0" applyFill="1" applyBorder="1" applyAlignment="1">
      <alignment wrapText="1"/>
    </xf>
    <xf numFmtId="0" fontId="0" fillId="12" borderId="2" xfId="0" applyFill="1" applyBorder="1" applyAlignment="1">
      <alignment horizontal="left" wrapText="1"/>
    </xf>
    <xf numFmtId="44" fontId="0" fillId="12" borderId="2" xfId="0" applyNumberFormat="1" applyFill="1" applyBorder="1" applyAlignment="1">
      <alignment wrapText="1"/>
    </xf>
    <xf numFmtId="44" fontId="0" fillId="12" borderId="2" xfId="0" applyNumberFormat="1" applyFill="1" applyBorder="1"/>
    <xf numFmtId="164" fontId="0" fillId="12" borderId="2" xfId="0" applyNumberFormat="1" applyFill="1" applyBorder="1" applyAlignment="1">
      <alignment horizontal="left" wrapText="1"/>
    </xf>
    <xf numFmtId="44" fontId="0" fillId="12" borderId="2" xfId="0" applyNumberFormat="1" applyFill="1" applyBorder="1" applyProtection="1">
      <protection locked="0"/>
    </xf>
    <xf numFmtId="44" fontId="0" fillId="11" borderId="2" xfId="0" applyNumberFormat="1" applyFill="1" applyBorder="1"/>
    <xf numFmtId="44" fontId="0" fillId="11" borderId="2" xfId="0" applyNumberFormat="1" applyFill="1" applyBorder="1" applyAlignment="1">
      <alignment wrapText="1"/>
    </xf>
    <xf numFmtId="164" fontId="0" fillId="11" borderId="2" xfId="0" applyNumberFormat="1" applyFill="1" applyBorder="1" applyAlignment="1">
      <alignment horizontal="left" wrapText="1"/>
    </xf>
    <xf numFmtId="44" fontId="0" fillId="11" borderId="2" xfId="0" applyNumberFormat="1" applyFill="1" applyBorder="1" applyProtection="1">
      <protection locked="0"/>
    </xf>
    <xf numFmtId="44" fontId="0" fillId="11" borderId="10" xfId="0" applyNumberFormat="1" applyFill="1" applyBorder="1"/>
    <xf numFmtId="44" fontId="0" fillId="11" borderId="10" xfId="0" applyNumberFormat="1" applyFill="1" applyBorder="1" applyAlignment="1">
      <alignment wrapText="1"/>
    </xf>
    <xf numFmtId="0" fontId="0" fillId="13" borderId="5" xfId="0" applyFill="1" applyBorder="1" applyAlignment="1">
      <alignment wrapText="1"/>
    </xf>
    <xf numFmtId="0" fontId="0" fillId="13" borderId="2" xfId="0" applyFill="1" applyBorder="1" applyAlignment="1">
      <alignment wrapText="1"/>
    </xf>
    <xf numFmtId="0" fontId="0" fillId="13" borderId="2" xfId="0" applyFill="1" applyBorder="1" applyAlignment="1">
      <alignment horizontal="left" wrapText="1"/>
    </xf>
    <xf numFmtId="44" fontId="0" fillId="13" borderId="2" xfId="0" applyNumberFormat="1" applyFill="1" applyBorder="1" applyAlignment="1">
      <alignment wrapText="1"/>
    </xf>
    <xf numFmtId="0" fontId="0" fillId="13" borderId="2" xfId="0" applyFill="1" applyBorder="1"/>
    <xf numFmtId="44" fontId="0" fillId="13" borderId="2" xfId="0" applyNumberFormat="1" applyFill="1" applyBorder="1"/>
    <xf numFmtId="164" fontId="0" fillId="13" borderId="2" xfId="0" applyNumberFormat="1" applyFill="1" applyBorder="1" applyAlignment="1">
      <alignment horizontal="left" wrapText="1"/>
    </xf>
    <xf numFmtId="44" fontId="0" fillId="13" borderId="2" xfId="0" applyNumberFormat="1" applyFill="1" applyBorder="1" applyProtection="1">
      <protection locked="0"/>
    </xf>
    <xf numFmtId="44" fontId="0" fillId="10" borderId="2" xfId="0" applyNumberFormat="1" applyFill="1" applyBorder="1"/>
    <xf numFmtId="44" fontId="0" fillId="10" borderId="2" xfId="0" applyNumberFormat="1" applyFill="1" applyBorder="1" applyAlignment="1">
      <alignment wrapText="1"/>
    </xf>
    <xf numFmtId="164" fontId="0" fillId="10" borderId="2" xfId="0" applyNumberFormat="1" applyFill="1" applyBorder="1" applyAlignment="1">
      <alignment horizontal="left" wrapText="1"/>
    </xf>
    <xf numFmtId="44" fontId="0" fillId="10" borderId="2" xfId="0" applyNumberFormat="1" applyFill="1" applyBorder="1" applyProtection="1">
      <protection locked="0"/>
    </xf>
    <xf numFmtId="44" fontId="0" fillId="10" borderId="10" xfId="0" applyNumberFormat="1" applyFill="1" applyBorder="1"/>
    <xf numFmtId="44" fontId="0" fillId="10" borderId="10" xfId="0" applyNumberFormat="1" applyFill="1" applyBorder="1" applyAlignment="1">
      <alignment wrapText="1"/>
    </xf>
    <xf numFmtId="0" fontId="0" fillId="14" borderId="2" xfId="0" applyFill="1" applyBorder="1" applyAlignment="1">
      <alignment wrapText="1"/>
    </xf>
    <xf numFmtId="0" fontId="0" fillId="14" borderId="2" xfId="0" applyFill="1" applyBorder="1" applyAlignment="1">
      <alignment horizontal="left" wrapText="1"/>
    </xf>
    <xf numFmtId="44" fontId="0" fillId="14" borderId="2" xfId="0" applyNumberFormat="1" applyFill="1" applyBorder="1" applyAlignment="1">
      <alignment wrapText="1"/>
    </xf>
    <xf numFmtId="44" fontId="0" fillId="14" borderId="2" xfId="0" applyNumberFormat="1" applyFill="1" applyBorder="1"/>
    <xf numFmtId="164" fontId="0" fillId="14" borderId="2" xfId="0" applyNumberFormat="1" applyFill="1" applyBorder="1" applyAlignment="1">
      <alignment horizontal="left" wrapText="1"/>
    </xf>
    <xf numFmtId="44" fontId="0" fillId="14" borderId="2" xfId="0" applyNumberFormat="1" applyFill="1" applyBorder="1" applyProtection="1">
      <protection locked="0"/>
    </xf>
    <xf numFmtId="0" fontId="0" fillId="14" borderId="5" xfId="0" applyFill="1" applyBorder="1" applyAlignment="1">
      <alignment wrapText="1"/>
    </xf>
    <xf numFmtId="0" fontId="0" fillId="14" borderId="2" xfId="0" applyFill="1" applyBorder="1"/>
    <xf numFmtId="44" fontId="0" fillId="15" borderId="2" xfId="0" applyNumberFormat="1" applyFill="1" applyBorder="1"/>
    <xf numFmtId="44" fontId="0" fillId="15" borderId="2" xfId="0" applyNumberFormat="1" applyFill="1" applyBorder="1" applyAlignment="1">
      <alignment wrapText="1"/>
    </xf>
    <xf numFmtId="164" fontId="0" fillId="15" borderId="2" xfId="0" applyNumberFormat="1" applyFill="1" applyBorder="1" applyAlignment="1">
      <alignment horizontal="left" wrapText="1"/>
    </xf>
    <xf numFmtId="44" fontId="0" fillId="15" borderId="2" xfId="0" applyNumberFormat="1" applyFill="1" applyBorder="1" applyProtection="1">
      <protection locked="0"/>
    </xf>
    <xf numFmtId="44" fontId="0" fillId="15" borderId="10" xfId="0" applyNumberFormat="1" applyFill="1" applyBorder="1"/>
    <xf numFmtId="44" fontId="0" fillId="15" borderId="10" xfId="0" applyNumberFormat="1" applyFill="1" applyBorder="1" applyAlignment="1">
      <alignment wrapText="1"/>
    </xf>
    <xf numFmtId="0" fontId="4" fillId="15" borderId="10"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15" fillId="0" borderId="2" xfId="0" applyFont="1" applyBorder="1"/>
    <xf numFmtId="0" fontId="16" fillId="6" borderId="2" xfId="3" applyFont="1" applyFill="1" applyBorder="1"/>
    <xf numFmtId="0" fontId="16" fillId="15" borderId="2" xfId="3" applyFont="1" applyFill="1" applyBorder="1"/>
    <xf numFmtId="0" fontId="16" fillId="10" borderId="2" xfId="3" applyFont="1" applyFill="1" applyBorder="1"/>
    <xf numFmtId="0" fontId="16" fillId="11" borderId="2" xfId="3" applyFont="1" applyFill="1" applyBorder="1"/>
    <xf numFmtId="0" fontId="16" fillId="16" borderId="2" xfId="3" applyFont="1" applyFill="1" applyBorder="1"/>
    <xf numFmtId="44" fontId="0" fillId="15" borderId="22" xfId="2" applyFont="1" applyFill="1" applyBorder="1" applyProtection="1">
      <protection locked="0"/>
    </xf>
    <xf numFmtId="44" fontId="0" fillId="10" borderId="22" xfId="2" applyFont="1" applyFill="1" applyBorder="1" applyProtection="1">
      <protection locked="0"/>
    </xf>
    <xf numFmtId="44" fontId="1" fillId="11" borderId="22" xfId="2" applyFont="1" applyFill="1" applyBorder="1" applyProtection="1">
      <protection locked="0"/>
    </xf>
    <xf numFmtId="164" fontId="11" fillId="0" borderId="0" xfId="0" applyNumberFormat="1" applyFont="1"/>
    <xf numFmtId="44" fontId="0" fillId="17" borderId="2" xfId="0" applyNumberFormat="1" applyFill="1" applyBorder="1"/>
    <xf numFmtId="0" fontId="0" fillId="0" borderId="0" xfId="0" applyAlignment="1">
      <alignment vertical="top" wrapText="1"/>
    </xf>
    <xf numFmtId="0" fontId="0" fillId="0" borderId="0" xfId="0" applyAlignment="1" applyProtection="1">
      <alignment wrapText="1"/>
      <protection locked="0"/>
    </xf>
    <xf numFmtId="0" fontId="0" fillId="14" borderId="0" xfId="0" applyFill="1" applyAlignment="1">
      <alignment wrapText="1"/>
    </xf>
    <xf numFmtId="0" fontId="0" fillId="10" borderId="0" xfId="0" applyFill="1" applyAlignment="1">
      <alignment wrapText="1"/>
    </xf>
    <xf numFmtId="0" fontId="0" fillId="12" borderId="0" xfId="0" applyFill="1" applyAlignment="1">
      <alignment wrapText="1"/>
    </xf>
    <xf numFmtId="0" fontId="0" fillId="0" borderId="0" xfId="0" applyAlignment="1">
      <alignment vertical="top" wrapText="1"/>
    </xf>
    <xf numFmtId="0" fontId="0" fillId="0" borderId="16" xfId="0" applyBorder="1" applyAlignment="1">
      <alignment horizontal="left" wrapText="1"/>
    </xf>
    <xf numFmtId="0" fontId="0" fillId="0" borderId="17" xfId="0" applyBorder="1" applyAlignment="1">
      <alignment horizontal="left" wrapText="1"/>
    </xf>
    <xf numFmtId="0" fontId="9" fillId="0" borderId="0" xfId="0" applyFont="1"/>
    <xf numFmtId="0" fontId="5" fillId="4" borderId="3" xfId="0" applyFont="1" applyFill="1" applyBorder="1" applyAlignment="1">
      <alignment horizontal="left" vertical="top"/>
    </xf>
    <xf numFmtId="0" fontId="5" fillId="4" borderId="5" xfId="0" applyFont="1" applyFill="1" applyBorder="1" applyAlignment="1">
      <alignment horizontal="left" vertical="top"/>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left"/>
    </xf>
    <xf numFmtId="0" fontId="4" fillId="0" borderId="5" xfId="0" applyFont="1" applyBorder="1" applyAlignment="1">
      <alignment horizontal="left"/>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15" borderId="5" xfId="0" applyFont="1" applyFill="1" applyBorder="1" applyAlignment="1">
      <alignment horizontal="center" vertical="center"/>
    </xf>
    <xf numFmtId="0" fontId="3" fillId="15" borderId="6" xfId="0" applyFont="1" applyFill="1" applyBorder="1" applyAlignment="1">
      <alignment horizontal="center" vertical="center"/>
    </xf>
    <xf numFmtId="0" fontId="3" fillId="15" borderId="7" xfId="0" applyFont="1" applyFill="1" applyBorder="1" applyAlignment="1">
      <alignment horizontal="center" vertic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5" fillId="15" borderId="10" xfId="0" applyFont="1" applyFill="1" applyBorder="1" applyAlignment="1">
      <alignment horizontal="center" vertical="center"/>
    </xf>
    <xf numFmtId="0" fontId="5" fillId="15" borderId="12" xfId="0" applyFont="1" applyFill="1" applyBorder="1" applyAlignment="1">
      <alignment horizontal="center" vertical="center"/>
    </xf>
    <xf numFmtId="0" fontId="0" fillId="14" borderId="0" xfId="0" applyFill="1"/>
    <xf numFmtId="0" fontId="0" fillId="0" borderId="0" xfId="0" applyAlignment="1" applyProtection="1">
      <alignment wrapText="1"/>
      <protection locked="0"/>
    </xf>
    <xf numFmtId="0" fontId="12" fillId="0" borderId="14" xfId="0" applyFont="1" applyBorder="1" applyAlignment="1">
      <alignment horizontal="left" vertical="top"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1" xfId="0" applyFont="1" applyBorder="1" applyAlignment="1">
      <alignment horizontal="left" vertical="top" wrapText="1"/>
    </xf>
    <xf numFmtId="0" fontId="0" fillId="14" borderId="0" xfId="0" applyFill="1" applyAlignment="1">
      <alignment wrapText="1"/>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2" xfId="0" applyFont="1" applyFill="1" applyBorder="1" applyAlignment="1">
      <alignment horizontal="center" vertical="center"/>
    </xf>
    <xf numFmtId="0" fontId="0" fillId="10" borderId="0" xfId="0" applyFill="1"/>
    <xf numFmtId="0" fontId="0" fillId="10" borderId="0" xfId="0" applyFill="1" applyAlignment="1">
      <alignment wrapText="1"/>
    </xf>
    <xf numFmtId="0" fontId="3" fillId="11" borderId="3"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8" xfId="0" applyFont="1" applyFill="1" applyBorder="1" applyAlignment="1">
      <alignment horizontal="center" vertical="center"/>
    </xf>
    <xf numFmtId="0" fontId="3" fillId="11" borderId="9" xfId="0" applyFont="1" applyFill="1" applyBorder="1" applyAlignment="1">
      <alignment horizontal="center" vertical="center"/>
    </xf>
    <xf numFmtId="0" fontId="5" fillId="11" borderId="10" xfId="0" applyFont="1" applyFill="1" applyBorder="1" applyAlignment="1">
      <alignment horizontal="center" vertical="center"/>
    </xf>
    <xf numFmtId="0" fontId="5" fillId="11" borderId="12" xfId="0" applyFont="1" applyFill="1" applyBorder="1" applyAlignment="1">
      <alignment horizontal="center" vertical="center"/>
    </xf>
    <xf numFmtId="0" fontId="0" fillId="12" borderId="0" xfId="0" applyFill="1"/>
    <xf numFmtId="0" fontId="0" fillId="12" borderId="0" xfId="0" applyFill="1" applyAlignment="1">
      <alignment wrapText="1"/>
    </xf>
    <xf numFmtId="0" fontId="2" fillId="2" borderId="1"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8">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2E4F6"/>
      <color rgb="FFA8C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CAF0-2490-4F2B-9933-3DC9949F7995}">
  <dimension ref="A1:A119"/>
  <sheetViews>
    <sheetView tabSelected="1" zoomScaleNormal="100" workbookViewId="0">
      <selection activeCell="A2" sqref="A2:A27"/>
    </sheetView>
  </sheetViews>
  <sheetFormatPr defaultRowHeight="15" x14ac:dyDescent="0.25"/>
  <cols>
    <col min="1" max="1" width="128.7109375" customWidth="1"/>
    <col min="2" max="2" width="6.5703125" customWidth="1"/>
  </cols>
  <sheetData>
    <row r="1" spans="1:1" x14ac:dyDescent="0.25">
      <c r="A1" s="35" t="s">
        <v>0</v>
      </c>
    </row>
    <row r="2" spans="1:1" ht="15.6" customHeight="1" x14ac:dyDescent="0.25">
      <c r="A2" s="137" t="s">
        <v>1</v>
      </c>
    </row>
    <row r="3" spans="1:1" x14ac:dyDescent="0.25">
      <c r="A3" s="137"/>
    </row>
    <row r="4" spans="1:1" x14ac:dyDescent="0.25">
      <c r="A4" s="137"/>
    </row>
    <row r="5" spans="1:1" x14ac:dyDescent="0.25">
      <c r="A5" s="137"/>
    </row>
    <row r="6" spans="1:1" x14ac:dyDescent="0.25">
      <c r="A6" s="137"/>
    </row>
    <row r="7" spans="1:1" x14ac:dyDescent="0.25">
      <c r="A7" s="137"/>
    </row>
    <row r="8" spans="1:1" x14ac:dyDescent="0.25">
      <c r="A8" s="137"/>
    </row>
    <row r="9" spans="1:1" x14ac:dyDescent="0.25">
      <c r="A9" s="137"/>
    </row>
    <row r="10" spans="1:1" x14ac:dyDescent="0.25">
      <c r="A10" s="137"/>
    </row>
    <row r="11" spans="1:1" x14ac:dyDescent="0.25">
      <c r="A11" s="137"/>
    </row>
    <row r="12" spans="1:1" x14ac:dyDescent="0.25">
      <c r="A12" s="137"/>
    </row>
    <row r="13" spans="1:1" x14ac:dyDescent="0.25">
      <c r="A13" s="137"/>
    </row>
    <row r="14" spans="1:1" x14ac:dyDescent="0.25">
      <c r="A14" s="137"/>
    </row>
    <row r="15" spans="1:1" x14ac:dyDescent="0.25">
      <c r="A15" s="137"/>
    </row>
    <row r="16" spans="1:1" x14ac:dyDescent="0.25">
      <c r="A16" s="137"/>
    </row>
    <row r="17" spans="1:1" x14ac:dyDescent="0.25">
      <c r="A17" s="137"/>
    </row>
    <row r="18" spans="1:1" x14ac:dyDescent="0.25">
      <c r="A18" s="137"/>
    </row>
    <row r="19" spans="1:1" x14ac:dyDescent="0.25">
      <c r="A19" s="137"/>
    </row>
    <row r="20" spans="1:1" x14ac:dyDescent="0.25">
      <c r="A20" s="137"/>
    </row>
    <row r="21" spans="1:1" x14ac:dyDescent="0.25">
      <c r="A21" s="137"/>
    </row>
    <row r="22" spans="1:1" x14ac:dyDescent="0.25">
      <c r="A22" s="137"/>
    </row>
    <row r="23" spans="1:1" x14ac:dyDescent="0.25">
      <c r="A23" s="137"/>
    </row>
    <row r="24" spans="1:1" x14ac:dyDescent="0.25">
      <c r="A24" s="137"/>
    </row>
    <row r="25" spans="1:1" x14ac:dyDescent="0.25">
      <c r="A25" s="137"/>
    </row>
    <row r="26" spans="1:1" x14ac:dyDescent="0.25">
      <c r="A26" s="137"/>
    </row>
    <row r="27" spans="1:1" x14ac:dyDescent="0.25">
      <c r="A27" s="137"/>
    </row>
    <row r="28" spans="1:1" x14ac:dyDescent="0.25">
      <c r="A28" s="132"/>
    </row>
    <row r="29" spans="1:1" x14ac:dyDescent="0.25">
      <c r="A29" s="132"/>
    </row>
    <row r="30" spans="1:1" x14ac:dyDescent="0.25">
      <c r="A30" s="132"/>
    </row>
    <row r="31" spans="1:1" x14ac:dyDescent="0.25">
      <c r="A31" s="132"/>
    </row>
    <row r="32" spans="1:1" x14ac:dyDescent="0.25">
      <c r="A32" s="132"/>
    </row>
    <row r="33" spans="1:1" x14ac:dyDescent="0.25">
      <c r="A33" s="132"/>
    </row>
    <row r="34" spans="1:1" x14ac:dyDescent="0.25">
      <c r="A34" s="132"/>
    </row>
    <row r="35" spans="1:1" x14ac:dyDescent="0.25">
      <c r="A35" s="132"/>
    </row>
    <row r="36" spans="1:1" x14ac:dyDescent="0.25">
      <c r="A36" s="132"/>
    </row>
    <row r="37" spans="1:1" x14ac:dyDescent="0.25">
      <c r="A37" s="132"/>
    </row>
    <row r="38" spans="1:1" x14ac:dyDescent="0.25">
      <c r="A38" s="132"/>
    </row>
    <row r="39" spans="1:1" x14ac:dyDescent="0.25">
      <c r="A39" s="132"/>
    </row>
    <row r="40" spans="1:1" x14ac:dyDescent="0.25">
      <c r="A40" s="132"/>
    </row>
    <row r="41" spans="1:1" x14ac:dyDescent="0.25">
      <c r="A41" s="132"/>
    </row>
    <row r="42" spans="1:1" x14ac:dyDescent="0.25">
      <c r="A42" s="132"/>
    </row>
    <row r="43" spans="1:1" x14ac:dyDescent="0.25">
      <c r="A43" s="132"/>
    </row>
    <row r="44" spans="1:1" x14ac:dyDescent="0.25">
      <c r="A44" s="132"/>
    </row>
    <row r="45" spans="1:1" x14ac:dyDescent="0.25">
      <c r="A45" s="132"/>
    </row>
    <row r="46" spans="1:1" x14ac:dyDescent="0.25">
      <c r="A46" s="132"/>
    </row>
    <row r="47" spans="1:1" x14ac:dyDescent="0.25">
      <c r="A47" s="132"/>
    </row>
    <row r="48" spans="1:1" x14ac:dyDescent="0.25">
      <c r="A48" s="132"/>
    </row>
    <row r="49" spans="1:1" x14ac:dyDescent="0.25">
      <c r="A49" s="132"/>
    </row>
    <row r="50" spans="1:1" x14ac:dyDescent="0.25">
      <c r="A50" s="132"/>
    </row>
    <row r="51" spans="1:1" x14ac:dyDescent="0.25">
      <c r="A51" s="132"/>
    </row>
    <row r="52" spans="1:1" x14ac:dyDescent="0.25">
      <c r="A52" s="132"/>
    </row>
    <row r="53" spans="1:1" x14ac:dyDescent="0.25">
      <c r="A53" s="132"/>
    </row>
    <row r="54" spans="1:1" x14ac:dyDescent="0.25">
      <c r="A54" s="132"/>
    </row>
    <row r="55" spans="1:1" x14ac:dyDescent="0.25">
      <c r="A55" s="132"/>
    </row>
    <row r="56" spans="1:1" x14ac:dyDescent="0.25">
      <c r="A56" s="132"/>
    </row>
    <row r="57" spans="1:1" x14ac:dyDescent="0.25">
      <c r="A57" s="132"/>
    </row>
    <row r="58" spans="1:1" x14ac:dyDescent="0.25">
      <c r="A58" s="132"/>
    </row>
    <row r="59" spans="1:1" x14ac:dyDescent="0.25">
      <c r="A59" s="132"/>
    </row>
    <row r="60" spans="1:1" x14ac:dyDescent="0.25">
      <c r="A60" s="132"/>
    </row>
    <row r="61" spans="1:1" x14ac:dyDescent="0.25">
      <c r="A61" s="132"/>
    </row>
    <row r="62" spans="1:1" x14ac:dyDescent="0.25">
      <c r="A62" s="132"/>
    </row>
    <row r="63" spans="1:1" x14ac:dyDescent="0.25">
      <c r="A63" s="132"/>
    </row>
    <row r="64" spans="1:1" x14ac:dyDescent="0.25">
      <c r="A64" s="132"/>
    </row>
    <row r="65" spans="1:1" x14ac:dyDescent="0.25">
      <c r="A65" s="132"/>
    </row>
    <row r="66" spans="1:1" x14ac:dyDescent="0.25">
      <c r="A66" s="132"/>
    </row>
    <row r="67" spans="1:1" x14ac:dyDescent="0.25">
      <c r="A67" s="132"/>
    </row>
    <row r="68" spans="1:1" x14ac:dyDescent="0.25">
      <c r="A68" s="132"/>
    </row>
    <row r="69" spans="1:1" x14ac:dyDescent="0.25">
      <c r="A69" s="132"/>
    </row>
    <row r="70" spans="1:1" x14ac:dyDescent="0.25">
      <c r="A70" s="132"/>
    </row>
    <row r="71" spans="1:1" x14ac:dyDescent="0.25">
      <c r="A71" s="132"/>
    </row>
    <row r="72" spans="1:1" x14ac:dyDescent="0.25">
      <c r="A72" s="132"/>
    </row>
    <row r="73" spans="1:1" x14ac:dyDescent="0.25">
      <c r="A73" s="132"/>
    </row>
    <row r="74" spans="1:1" x14ac:dyDescent="0.25">
      <c r="A74" s="132"/>
    </row>
    <row r="75" spans="1:1" x14ac:dyDescent="0.25">
      <c r="A75" s="132"/>
    </row>
    <row r="76" spans="1:1" x14ac:dyDescent="0.25">
      <c r="A76" s="132"/>
    </row>
    <row r="77" spans="1:1" x14ac:dyDescent="0.25">
      <c r="A77" s="132"/>
    </row>
    <row r="78" spans="1:1" x14ac:dyDescent="0.25">
      <c r="A78" s="132"/>
    </row>
    <row r="79" spans="1:1" x14ac:dyDescent="0.25">
      <c r="A79" s="132"/>
    </row>
    <row r="80" spans="1:1" x14ac:dyDescent="0.25">
      <c r="A80" s="132"/>
    </row>
    <row r="81" spans="1:1" x14ac:dyDescent="0.25">
      <c r="A81" s="132"/>
    </row>
    <row r="82" spans="1:1" x14ac:dyDescent="0.25">
      <c r="A82" s="132"/>
    </row>
    <row r="83" spans="1:1" x14ac:dyDescent="0.25">
      <c r="A83" s="132"/>
    </row>
    <row r="84" spans="1:1" x14ac:dyDescent="0.25">
      <c r="A84" s="132"/>
    </row>
    <row r="85" spans="1:1" x14ac:dyDescent="0.25">
      <c r="A85" s="132"/>
    </row>
    <row r="86" spans="1:1" x14ac:dyDescent="0.25">
      <c r="A86" s="132"/>
    </row>
    <row r="87" spans="1:1" x14ac:dyDescent="0.25">
      <c r="A87" s="132"/>
    </row>
    <row r="88" spans="1:1" x14ac:dyDescent="0.25">
      <c r="A88" s="132"/>
    </row>
    <row r="89" spans="1:1" x14ac:dyDescent="0.25">
      <c r="A89" s="132"/>
    </row>
    <row r="90" spans="1:1" x14ac:dyDescent="0.25">
      <c r="A90" s="132"/>
    </row>
    <row r="91" spans="1:1" x14ac:dyDescent="0.25">
      <c r="A91" s="132"/>
    </row>
    <row r="92" spans="1:1" x14ac:dyDescent="0.25">
      <c r="A92" s="132"/>
    </row>
    <row r="93" spans="1:1" x14ac:dyDescent="0.25">
      <c r="A93" s="132"/>
    </row>
    <row r="94" spans="1:1" x14ac:dyDescent="0.25">
      <c r="A94" s="132"/>
    </row>
    <row r="95" spans="1:1" x14ac:dyDescent="0.25">
      <c r="A95" s="132"/>
    </row>
    <row r="96" spans="1:1" x14ac:dyDescent="0.25">
      <c r="A96" s="132"/>
    </row>
    <row r="97" spans="1:1" x14ac:dyDescent="0.25">
      <c r="A97" s="132"/>
    </row>
    <row r="98" spans="1:1" x14ac:dyDescent="0.25">
      <c r="A98" s="132"/>
    </row>
    <row r="99" spans="1:1" x14ac:dyDescent="0.25">
      <c r="A99" s="132"/>
    </row>
    <row r="100" spans="1:1" x14ac:dyDescent="0.25">
      <c r="A100" s="132"/>
    </row>
    <row r="101" spans="1:1" x14ac:dyDescent="0.25">
      <c r="A101" s="132"/>
    </row>
    <row r="102" spans="1:1" x14ac:dyDescent="0.25">
      <c r="A102" s="132"/>
    </row>
    <row r="103" spans="1:1" x14ac:dyDescent="0.25">
      <c r="A103" s="132"/>
    </row>
    <row r="104" spans="1:1" x14ac:dyDescent="0.25">
      <c r="A104" s="132"/>
    </row>
    <row r="105" spans="1:1" x14ac:dyDescent="0.25">
      <c r="A105" s="132"/>
    </row>
    <row r="106" spans="1:1" x14ac:dyDescent="0.25">
      <c r="A106" s="132"/>
    </row>
    <row r="107" spans="1:1" x14ac:dyDescent="0.25">
      <c r="A107" s="132"/>
    </row>
    <row r="108" spans="1:1" x14ac:dyDescent="0.25">
      <c r="A108" s="132"/>
    </row>
    <row r="109" spans="1:1" x14ac:dyDescent="0.25">
      <c r="A109" s="132"/>
    </row>
    <row r="110" spans="1:1" x14ac:dyDescent="0.25">
      <c r="A110" s="132"/>
    </row>
    <row r="111" spans="1:1" x14ac:dyDescent="0.25">
      <c r="A111" s="132"/>
    </row>
    <row r="112" spans="1:1" x14ac:dyDescent="0.25">
      <c r="A112" s="132"/>
    </row>
    <row r="113" spans="1:1" x14ac:dyDescent="0.25">
      <c r="A113" s="132"/>
    </row>
    <row r="114" spans="1:1" x14ac:dyDescent="0.25">
      <c r="A114" s="132"/>
    </row>
    <row r="115" spans="1:1" x14ac:dyDescent="0.25">
      <c r="A115" s="132"/>
    </row>
    <row r="116" spans="1:1" x14ac:dyDescent="0.25">
      <c r="A116" s="132"/>
    </row>
    <row r="117" spans="1:1" x14ac:dyDescent="0.25">
      <c r="A117" s="132"/>
    </row>
    <row r="118" spans="1:1" x14ac:dyDescent="0.25">
      <c r="A118" s="132"/>
    </row>
    <row r="119" spans="1:1" x14ac:dyDescent="0.25">
      <c r="A119" s="132"/>
    </row>
  </sheetData>
  <sheetProtection sheet="1" objects="1" scenarios="1"/>
  <mergeCells count="1">
    <mergeCell ref="A2:A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07AD7-B099-4BE6-B4B8-5BD064DC0B09}">
  <dimension ref="B3:J132"/>
  <sheetViews>
    <sheetView topLeftCell="B1" workbookViewId="0">
      <selection activeCell="J119" sqref="J119"/>
    </sheetView>
  </sheetViews>
  <sheetFormatPr defaultRowHeight="15" x14ac:dyDescent="0.25"/>
  <cols>
    <col min="1" max="1" width="5.140625" customWidth="1"/>
    <col min="3" max="3" width="37.5703125" customWidth="1"/>
    <col min="4" max="9" width="14" customWidth="1"/>
    <col min="10" max="10" width="14.140625" customWidth="1"/>
    <col min="11" max="11" width="23.7109375" customWidth="1"/>
  </cols>
  <sheetData>
    <row r="3" spans="2:10" x14ac:dyDescent="0.25">
      <c r="B3" s="173" t="s">
        <v>86</v>
      </c>
      <c r="C3" s="174"/>
      <c r="D3" s="174" t="s">
        <v>87</v>
      </c>
      <c r="E3" s="174"/>
      <c r="F3" s="174"/>
      <c r="G3" s="174"/>
      <c r="H3" s="174"/>
      <c r="I3" s="174"/>
      <c r="J3" s="175"/>
    </row>
    <row r="4" spans="2:10" x14ac:dyDescent="0.25">
      <c r="B4" s="176" t="s">
        <v>88</v>
      </c>
      <c r="C4" s="177"/>
      <c r="D4" s="115">
        <v>100</v>
      </c>
      <c r="E4" s="115">
        <v>200</v>
      </c>
      <c r="F4" s="115">
        <v>400</v>
      </c>
      <c r="G4" s="115">
        <v>500</v>
      </c>
      <c r="H4" s="115">
        <v>600</v>
      </c>
      <c r="I4" s="115">
        <v>800</v>
      </c>
      <c r="J4" s="180" t="s">
        <v>89</v>
      </c>
    </row>
    <row r="5" spans="2:10" ht="30" x14ac:dyDescent="0.25">
      <c r="B5" s="178"/>
      <c r="C5" s="179"/>
      <c r="D5" s="116" t="s">
        <v>90</v>
      </c>
      <c r="E5" s="117" t="s">
        <v>91</v>
      </c>
      <c r="F5" s="116" t="s">
        <v>92</v>
      </c>
      <c r="G5" s="116" t="s">
        <v>93</v>
      </c>
      <c r="H5" s="116" t="s">
        <v>94</v>
      </c>
      <c r="I5" s="116" t="s">
        <v>95</v>
      </c>
      <c r="J5" s="181"/>
    </row>
    <row r="6" spans="2:10" x14ac:dyDescent="0.25">
      <c r="B6" s="5" t="s">
        <v>96</v>
      </c>
      <c r="C6" s="5"/>
      <c r="D6" s="143" t="s">
        <v>97</v>
      </c>
      <c r="E6" s="144"/>
      <c r="F6" s="144"/>
      <c r="G6" s="144"/>
      <c r="H6" s="144"/>
      <c r="I6" s="145"/>
      <c r="J6" s="7"/>
    </row>
    <row r="7" spans="2:10" x14ac:dyDescent="0.25">
      <c r="B7" s="8"/>
      <c r="C7" s="8" t="s">
        <v>98</v>
      </c>
      <c r="D7" s="23">
        <f t="shared" ref="D7:F10" si="0">D29+D51+D73+D95+D117</f>
        <v>0</v>
      </c>
      <c r="E7" s="23">
        <f t="shared" si="0"/>
        <v>0</v>
      </c>
      <c r="F7" s="23">
        <f>F29+F51+F73+F95+F117</f>
        <v>0</v>
      </c>
      <c r="G7" s="23">
        <f t="shared" ref="G7:G10" si="1">G29+G51+G73+G95+G117</f>
        <v>0</v>
      </c>
      <c r="H7" s="18"/>
      <c r="I7" s="18"/>
      <c r="J7" s="24">
        <f>SUM(D7:G7)</f>
        <v>0</v>
      </c>
    </row>
    <row r="8" spans="2:10" x14ac:dyDescent="0.25">
      <c r="B8" s="8"/>
      <c r="C8" s="8" t="s">
        <v>99</v>
      </c>
      <c r="D8" s="23">
        <f t="shared" si="0"/>
        <v>0</v>
      </c>
      <c r="E8" s="23">
        <f t="shared" si="0"/>
        <v>0</v>
      </c>
      <c r="F8" s="23">
        <f t="shared" si="0"/>
        <v>0</v>
      </c>
      <c r="G8" s="23">
        <f t="shared" si="1"/>
        <v>0</v>
      </c>
      <c r="H8" s="18"/>
      <c r="I8" s="18"/>
      <c r="J8" s="24">
        <f>SUM(D8:G8)</f>
        <v>0</v>
      </c>
    </row>
    <row r="9" spans="2:10" x14ac:dyDescent="0.25">
      <c r="B9" s="8"/>
      <c r="C9" s="8" t="s">
        <v>100</v>
      </c>
      <c r="D9" s="23">
        <f t="shared" si="0"/>
        <v>0</v>
      </c>
      <c r="E9" s="23">
        <f t="shared" si="0"/>
        <v>0</v>
      </c>
      <c r="F9" s="23">
        <f t="shared" si="0"/>
        <v>0</v>
      </c>
      <c r="G9" s="23">
        <f t="shared" si="1"/>
        <v>0</v>
      </c>
      <c r="H9" s="18"/>
      <c r="I9" s="18"/>
      <c r="J9" s="24">
        <f>SUM(D9:G9)</f>
        <v>0</v>
      </c>
    </row>
    <row r="10" spans="2:10" x14ac:dyDescent="0.25">
      <c r="B10" s="8"/>
      <c r="C10" s="8" t="s">
        <v>101</v>
      </c>
      <c r="D10" s="23">
        <f>D32+D54+D76+D98+D120</f>
        <v>0</v>
      </c>
      <c r="E10" s="23">
        <f>E32+E54+E76+E98+E120</f>
        <v>0</v>
      </c>
      <c r="F10" s="23">
        <f t="shared" si="0"/>
        <v>0</v>
      </c>
      <c r="G10" s="23">
        <f t="shared" si="1"/>
        <v>0</v>
      </c>
      <c r="H10" s="18"/>
      <c r="I10" s="18"/>
      <c r="J10" s="24">
        <f>SUM(D10:G10)</f>
        <v>0</v>
      </c>
    </row>
    <row r="11" spans="2:10" x14ac:dyDescent="0.25">
      <c r="B11" s="11" t="s">
        <v>102</v>
      </c>
      <c r="C11" s="5"/>
      <c r="D11" s="143" t="s">
        <v>97</v>
      </c>
      <c r="E11" s="144"/>
      <c r="F11" s="144"/>
      <c r="G11" s="144"/>
      <c r="H11" s="144"/>
      <c r="I11" s="145"/>
      <c r="J11" s="7"/>
    </row>
    <row r="12" spans="2:10" x14ac:dyDescent="0.25">
      <c r="B12" s="8"/>
      <c r="C12" s="8" t="s">
        <v>103</v>
      </c>
      <c r="D12" s="23">
        <f t="shared" ref="D12:G13" si="2">D34+D56+D78+D100+D122</f>
        <v>0</v>
      </c>
      <c r="E12" s="23">
        <f t="shared" si="2"/>
        <v>0</v>
      </c>
      <c r="F12" s="23">
        <f t="shared" si="2"/>
        <v>0</v>
      </c>
      <c r="G12" s="23">
        <f t="shared" si="2"/>
        <v>0</v>
      </c>
      <c r="H12" s="18"/>
      <c r="I12" s="18"/>
      <c r="J12" s="24">
        <f t="shared" ref="J12:J13" si="3">SUM(D12:G12)</f>
        <v>0</v>
      </c>
    </row>
    <row r="13" spans="2:10" x14ac:dyDescent="0.25">
      <c r="B13" s="8"/>
      <c r="C13" s="8" t="s">
        <v>104</v>
      </c>
      <c r="D13" s="23">
        <f t="shared" si="2"/>
        <v>0</v>
      </c>
      <c r="E13" s="23">
        <f t="shared" si="2"/>
        <v>0</v>
      </c>
      <c r="F13" s="23">
        <f t="shared" si="2"/>
        <v>0</v>
      </c>
      <c r="G13" s="23">
        <f t="shared" si="2"/>
        <v>0</v>
      </c>
      <c r="H13" s="18"/>
      <c r="I13" s="18"/>
      <c r="J13" s="24">
        <f t="shared" si="3"/>
        <v>0</v>
      </c>
    </row>
    <row r="14" spans="2:10" x14ac:dyDescent="0.25">
      <c r="B14" s="8"/>
      <c r="C14" s="8" t="s">
        <v>105</v>
      </c>
      <c r="D14" s="18"/>
      <c r="E14" s="18"/>
      <c r="F14" s="23">
        <f>F36+F58+F80+F102+F124</f>
        <v>0</v>
      </c>
      <c r="G14" s="23">
        <f>G36+G58+G80+G102+G124</f>
        <v>0</v>
      </c>
      <c r="H14" s="18"/>
      <c r="I14" s="18"/>
      <c r="J14" s="24">
        <f>SUM(F14:G14)</f>
        <v>0</v>
      </c>
    </row>
    <row r="15" spans="2:10" x14ac:dyDescent="0.25">
      <c r="B15" s="155" t="s">
        <v>106</v>
      </c>
      <c r="C15" s="156"/>
      <c r="D15" s="12"/>
      <c r="E15" s="12"/>
      <c r="F15" s="12"/>
      <c r="G15" s="12"/>
      <c r="H15" s="12"/>
      <c r="I15" s="23">
        <f>I37+I59+I81+I103+I125</f>
        <v>0</v>
      </c>
      <c r="J15" s="24">
        <f>I15</f>
        <v>0</v>
      </c>
    </row>
    <row r="16" spans="2:10" x14ac:dyDescent="0.25">
      <c r="B16" s="5" t="s">
        <v>107</v>
      </c>
      <c r="C16" s="5"/>
      <c r="D16" s="143" t="s">
        <v>97</v>
      </c>
      <c r="E16" s="144"/>
      <c r="F16" s="144"/>
      <c r="G16" s="144"/>
      <c r="H16" s="144"/>
      <c r="I16" s="145"/>
      <c r="J16" s="7"/>
    </row>
    <row r="17" spans="2:10" x14ac:dyDescent="0.25">
      <c r="B17" s="8"/>
      <c r="C17" s="8" t="s">
        <v>108</v>
      </c>
      <c r="D17" s="18"/>
      <c r="E17" s="18"/>
      <c r="F17" s="23">
        <f>F39+F61+F83+F105+F127</f>
        <v>0</v>
      </c>
      <c r="G17" s="23">
        <f>G39+G61+G83+G105+G127</f>
        <v>0</v>
      </c>
      <c r="H17" s="18"/>
      <c r="I17" s="18"/>
      <c r="J17" s="24">
        <f>SUM(F17:G17)</f>
        <v>0</v>
      </c>
    </row>
    <row r="18" spans="2:10" x14ac:dyDescent="0.25">
      <c r="B18" s="5" t="s">
        <v>109</v>
      </c>
      <c r="C18" s="5"/>
      <c r="D18" s="143" t="s">
        <v>97</v>
      </c>
      <c r="E18" s="144"/>
      <c r="F18" s="144"/>
      <c r="G18" s="144"/>
      <c r="H18" s="144"/>
      <c r="I18" s="145"/>
      <c r="J18" s="7"/>
    </row>
    <row r="19" spans="2:10" x14ac:dyDescent="0.25">
      <c r="B19" s="8"/>
      <c r="C19" s="8" t="s">
        <v>110</v>
      </c>
      <c r="D19" s="23">
        <f>D41+D63+D85+D107+D129</f>
        <v>0</v>
      </c>
      <c r="E19" s="23">
        <f>E41+E63+E85+E107+E129</f>
        <v>0</v>
      </c>
      <c r="F19" s="23">
        <f>F41+F63+F85+F107+F129</f>
        <v>0</v>
      </c>
      <c r="G19" s="23">
        <f>G41+G63+G85+G107+G129</f>
        <v>0</v>
      </c>
      <c r="H19" s="18"/>
      <c r="I19" s="18"/>
      <c r="J19" s="24">
        <f>SUM(D19:G19)</f>
        <v>0</v>
      </c>
    </row>
    <row r="20" spans="2:10" x14ac:dyDescent="0.25">
      <c r="B20" s="141" t="s">
        <v>89</v>
      </c>
      <c r="C20" s="142"/>
      <c r="D20" s="10"/>
      <c r="E20" s="10"/>
      <c r="F20" s="10"/>
      <c r="G20" s="10"/>
      <c r="H20" s="10"/>
      <c r="I20" s="10"/>
      <c r="J20" s="24">
        <f>SUM(J7:J19)</f>
        <v>0</v>
      </c>
    </row>
    <row r="21" spans="2:10" x14ac:dyDescent="0.25">
      <c r="B21" s="6"/>
      <c r="C21" s="6"/>
      <c r="D21" s="6"/>
      <c r="E21" s="6"/>
      <c r="F21" s="6"/>
      <c r="G21" s="6"/>
      <c r="H21" s="13" t="s">
        <v>111</v>
      </c>
      <c r="I21" s="13"/>
      <c r="J21" s="24">
        <f>'Grades 6-8 Narrative'!B1</f>
        <v>0</v>
      </c>
    </row>
    <row r="22" spans="2:10" x14ac:dyDescent="0.25">
      <c r="B22" s="6"/>
      <c r="C22" s="6"/>
      <c r="D22" s="6"/>
      <c r="E22" s="6"/>
      <c r="F22" s="6"/>
      <c r="G22" s="6"/>
      <c r="H22" s="13" t="s">
        <v>112</v>
      </c>
      <c r="I22" s="13"/>
      <c r="J22" s="24">
        <f>J21-J20</f>
        <v>0</v>
      </c>
    </row>
    <row r="25" spans="2:10" x14ac:dyDescent="0.25">
      <c r="B25" s="173" t="s">
        <v>113</v>
      </c>
      <c r="C25" s="174"/>
      <c r="D25" s="174" t="s">
        <v>87</v>
      </c>
      <c r="E25" s="174"/>
      <c r="F25" s="174"/>
      <c r="G25" s="174"/>
      <c r="H25" s="174"/>
      <c r="I25" s="174"/>
      <c r="J25" s="175"/>
    </row>
    <row r="26" spans="2:10" x14ac:dyDescent="0.25">
      <c r="B26" s="176" t="s">
        <v>88</v>
      </c>
      <c r="C26" s="177"/>
      <c r="D26" s="115">
        <v>100</v>
      </c>
      <c r="E26" s="115">
        <v>200</v>
      </c>
      <c r="F26" s="115">
        <v>400</v>
      </c>
      <c r="G26" s="115">
        <v>500</v>
      </c>
      <c r="H26" s="115">
        <v>600</v>
      </c>
      <c r="I26" s="115">
        <v>800</v>
      </c>
      <c r="J26" s="180" t="s">
        <v>89</v>
      </c>
    </row>
    <row r="27" spans="2:10" ht="30" x14ac:dyDescent="0.25">
      <c r="B27" s="178"/>
      <c r="C27" s="179"/>
      <c r="D27" s="116" t="s">
        <v>90</v>
      </c>
      <c r="E27" s="117" t="s">
        <v>91</v>
      </c>
      <c r="F27" s="116" t="s">
        <v>92</v>
      </c>
      <c r="G27" s="116" t="s">
        <v>93</v>
      </c>
      <c r="H27" s="116" t="s">
        <v>94</v>
      </c>
      <c r="I27" s="116" t="s">
        <v>95</v>
      </c>
      <c r="J27" s="181"/>
    </row>
    <row r="28" spans="2:10" x14ac:dyDescent="0.25">
      <c r="B28" s="5" t="s">
        <v>96</v>
      </c>
      <c r="C28" s="5"/>
      <c r="D28" s="143" t="s">
        <v>97</v>
      </c>
      <c r="E28" s="144"/>
      <c r="F28" s="144"/>
      <c r="G28" s="144"/>
      <c r="H28" s="144"/>
      <c r="I28" s="145"/>
      <c r="J28" s="7"/>
    </row>
    <row r="29" spans="2:10" x14ac:dyDescent="0.25">
      <c r="B29" s="8"/>
      <c r="C29" s="8" t="s">
        <v>98</v>
      </c>
      <c r="D29" s="26">
        <f>SUMIFS('Grades 6-8 Narrative'!$G:$G,'Grades 6-8 Narrative'!$A:$A,Sheet1!$R$1,'Grades 6-8 Narrative'!$B:$B,Sheet1!$Q$1)</f>
        <v>0</v>
      </c>
      <c r="E29" s="26">
        <f>SUMIFS('Grades 6-8 Narrative'!$G:$G,'Grades 6-8 Narrative'!$A:$A,Sheet1!$R$1,'Grades 6-8 Narrative'!$B:$B,Sheet1!$Q$2)</f>
        <v>0</v>
      </c>
      <c r="F29" s="23">
        <f>SUMIFS('Grades 6-8 Narrative'!$G:$G,'Grades 6-8 Narrative'!$A:$A,Sheet1!$R$1,'Grades 6-8 Narrative'!$B:$B,Sheet1!$Q$3)</f>
        <v>0</v>
      </c>
      <c r="G29" s="23">
        <f>SUMIFS('Grades 6-8 Narrative'!$G:$G,'Grades 6-8 Narrative'!$A:$A,Sheet1!$R$1,'Grades 6-8 Narrative'!$B:$B,Sheet1!$Q$4)</f>
        <v>0</v>
      </c>
      <c r="H29" s="18"/>
      <c r="I29" s="18"/>
      <c r="J29" s="24">
        <f>SUM(D29:G29)</f>
        <v>0</v>
      </c>
    </row>
    <row r="30" spans="2:10" x14ac:dyDescent="0.25">
      <c r="B30" s="8"/>
      <c r="C30" s="8" t="s">
        <v>99</v>
      </c>
      <c r="D30" s="26">
        <f>SUMIFS('Grades 6-8 Narrative'!$G:$G,'Grades 6-8 Narrative'!$A:$A,Sheet1!$R$1,'Grades 6-8 Narrative'!$B:$B,Sheet1!$Q$5)</f>
        <v>0</v>
      </c>
      <c r="E30" s="26">
        <f>SUMIFS('Grades 6-8 Narrative'!$G:$G,'Grades 6-8 Narrative'!$A:$A,Sheet1!$R$1,'Grades 6-8 Narrative'!$B:$B,Sheet1!$Q$6)</f>
        <v>0</v>
      </c>
      <c r="F30" s="23">
        <f>SUMIFS('Grades 6-8 Narrative'!$G:$G,'Grades 6-8 Narrative'!$A:$A,Sheet1!$R$1,'Grades 6-8 Narrative'!$B:$B,Sheet1!$Q$7)</f>
        <v>0</v>
      </c>
      <c r="G30" s="23">
        <f>SUMIFS('Grades 6-8 Narrative'!$G:$G,'Grades 6-8 Narrative'!$A:$A,Sheet1!$R$1,'Grades 6-8 Narrative'!$B:$B,Sheet1!$Q$8)</f>
        <v>0</v>
      </c>
      <c r="H30" s="18"/>
      <c r="I30" s="18"/>
      <c r="J30" s="24">
        <f>SUM(D30:G30)</f>
        <v>0</v>
      </c>
    </row>
    <row r="31" spans="2:10" x14ac:dyDescent="0.25">
      <c r="B31" s="8"/>
      <c r="C31" s="8" t="s">
        <v>100</v>
      </c>
      <c r="D31" s="26">
        <f>SUMIFS('Grades 6-8 Narrative'!$G:$G,'Grades 6-8 Narrative'!$A:$A,Sheet1!$R$1,'Grades 6-8 Narrative'!$B:$B,Sheet1!$Q$9)</f>
        <v>0</v>
      </c>
      <c r="E31" s="26">
        <f>SUMIFS('Grades 6-8 Narrative'!$G:$G,'Grades 6-8 Narrative'!$A:$A,Sheet1!$R$1,'Grades 6-8 Narrative'!$B:$B,Sheet1!$Q$10)</f>
        <v>0</v>
      </c>
      <c r="F31" s="23">
        <f>SUMIFS('Grades 6-8 Narrative'!$G:$G,'Grades 6-8 Narrative'!$A:$A,Sheet1!$R$1,'Grades 6-8 Narrative'!$B:$B,Sheet1!$Q$11)</f>
        <v>0</v>
      </c>
      <c r="G31" s="23">
        <f>SUMIFS('Grades 6-8 Narrative'!$G:$G,'Grades 6-8 Narrative'!$A:$A,Sheet1!$R$1,'Grades 6-8 Narrative'!$B:$B,Sheet1!$Q$12)</f>
        <v>0</v>
      </c>
      <c r="H31" s="18"/>
      <c r="I31" s="18"/>
      <c r="J31" s="24">
        <f>SUM(D31:G31)</f>
        <v>0</v>
      </c>
    </row>
    <row r="32" spans="2:10" x14ac:dyDescent="0.25">
      <c r="B32" s="8"/>
      <c r="C32" s="8" t="s">
        <v>101</v>
      </c>
      <c r="D32" s="23">
        <f>SUMIFS('Grades 6-8 Narrative'!$G:$G,'Grades 6-8 Narrative'!$A:$A,Sheet1!$R$1,'Grades 6-8 Narrative'!$B:$B,Sheet1!$Q$13)</f>
        <v>0</v>
      </c>
      <c r="E32" s="23">
        <f>SUMIFS('Grades 6-8 Narrative'!$G:$G,'Grades 6-8 Narrative'!$A:$A,Sheet1!$R$1,'Grades 6-8 Narrative'!$B:$B,Sheet1!$Q$14)</f>
        <v>0</v>
      </c>
      <c r="F32" s="23">
        <f>SUMIFS('Grades 6-8 Narrative'!$G:$G,'Grades 6-8 Narrative'!$A:$A,Sheet1!$R$1,'Grades 6-8 Narrative'!$B:$B,Sheet1!$Q$15)</f>
        <v>0</v>
      </c>
      <c r="G32" s="23">
        <f>SUMIFS('Grades 6-8 Narrative'!$G:$G,'Grades 6-8 Narrative'!$A:$A,Sheet1!$R$1,'Grades 6-8 Narrative'!$B:$B,Sheet1!$Q$16)</f>
        <v>0</v>
      </c>
      <c r="H32" s="18"/>
      <c r="I32" s="18"/>
      <c r="J32" s="24">
        <f>SUM(D32:G32)</f>
        <v>0</v>
      </c>
    </row>
    <row r="33" spans="2:10" x14ac:dyDescent="0.25">
      <c r="B33" s="11" t="s">
        <v>102</v>
      </c>
      <c r="C33" s="5"/>
      <c r="D33" s="143" t="s">
        <v>97</v>
      </c>
      <c r="E33" s="144"/>
      <c r="F33" s="144"/>
      <c r="G33" s="144"/>
      <c r="H33" s="144"/>
      <c r="I33" s="145"/>
      <c r="J33" s="7"/>
    </row>
    <row r="34" spans="2:10" x14ac:dyDescent="0.25">
      <c r="B34" s="8"/>
      <c r="C34" s="8" t="s">
        <v>103</v>
      </c>
      <c r="D34" s="23">
        <f>SUMIFS('Grades 6-8 Narrative'!$G:$G,'Grades 6-8 Narrative'!$A:$A,Sheet1!$R$1,'Grades 6-8 Narrative'!$B:$B,Sheet1!$Q$17)</f>
        <v>0</v>
      </c>
      <c r="E34" s="23">
        <f>SUMIFS('Grades 6-8 Narrative'!$G:$G,'Grades 6-8 Narrative'!$A:$A,Sheet1!$R$1,'Grades 6-8 Narrative'!$B:$B,Sheet1!$Q$18)</f>
        <v>0</v>
      </c>
      <c r="F34" s="23">
        <f>SUMIFS('Grades 6-8 Narrative'!$G:$G,'Grades 6-8 Narrative'!$A:$A,Sheet1!$R$1,'Grades 6-8 Narrative'!$B:$B,Sheet1!$Q$19)</f>
        <v>0</v>
      </c>
      <c r="G34" s="23">
        <f>SUMIFS('Grades 6-8 Narrative'!$G:$G,'Grades 6-8 Narrative'!$A:$A,Sheet1!$R$1,'Grades 6-8 Narrative'!$B:$B,Sheet1!$Q$20)</f>
        <v>0</v>
      </c>
      <c r="H34" s="18"/>
      <c r="I34" s="18"/>
      <c r="J34" s="24">
        <f t="shared" ref="J34:J35" si="4">SUM(D34:G34)</f>
        <v>0</v>
      </c>
    </row>
    <row r="35" spans="2:10" x14ac:dyDescent="0.25">
      <c r="B35" s="8"/>
      <c r="C35" s="8" t="s">
        <v>104</v>
      </c>
      <c r="D35" s="23">
        <f>SUMIFS('Grades 6-8 Narrative'!$G:$G,'Grades 6-8 Narrative'!$A:$A,Sheet1!$R$1,'Grades 6-8 Narrative'!$B:$B,Sheet1!$Q$21)</f>
        <v>0</v>
      </c>
      <c r="E35" s="23">
        <f>SUMIFS('Grades 6-8 Narrative'!$G:$G,'Grades 6-8 Narrative'!$A:$A,Sheet1!$R$1,'Grades 6-8 Narrative'!$B:$B,Sheet1!$Q$22)</f>
        <v>0</v>
      </c>
      <c r="F35" s="23">
        <f>SUMIFS('Grades 6-8 Narrative'!$G:$G,'Grades 6-8 Narrative'!$A:$A,Sheet1!$R$1,'Grades 6-8 Narrative'!$B:$B,Sheet1!$Q$23)</f>
        <v>0</v>
      </c>
      <c r="G35" s="23">
        <f>SUMIFS('Grades 6-8 Narrative'!$G:$G,'Grades 6-8 Narrative'!$A:$A,Sheet1!$R$1,'Grades 6-8 Narrative'!$B:$B,Sheet1!$Q$24)</f>
        <v>0</v>
      </c>
      <c r="H35" s="18"/>
      <c r="I35" s="18"/>
      <c r="J35" s="24">
        <f t="shared" si="4"/>
        <v>0</v>
      </c>
    </row>
    <row r="36" spans="2:10" x14ac:dyDescent="0.25">
      <c r="B36" s="8"/>
      <c r="C36" s="8" t="s">
        <v>105</v>
      </c>
      <c r="D36" s="18"/>
      <c r="E36" s="18"/>
      <c r="F36" s="23">
        <f>SUMIFS('Grades 6-8 Narrative'!$G:$G,'Grades 6-8 Narrative'!$A:$A,Sheet1!$R$1,'Grades 6-8 Narrative'!$B:$B,Sheet1!$Q$25)</f>
        <v>0</v>
      </c>
      <c r="G36" s="23">
        <f>SUMIFS('Grades 6-8 Narrative'!$G:$G,'Grades 6-8 Narrative'!$A:$A,Sheet1!$R$1,'Grades 6-8 Narrative'!$B:$B,Sheet1!$Q$26)</f>
        <v>0</v>
      </c>
      <c r="H36" s="18"/>
      <c r="I36" s="18"/>
      <c r="J36" s="24">
        <f>SUM(F36:G36)</f>
        <v>0</v>
      </c>
    </row>
    <row r="37" spans="2:10" x14ac:dyDescent="0.25">
      <c r="B37" s="155" t="s">
        <v>106</v>
      </c>
      <c r="C37" s="156"/>
      <c r="D37" s="12"/>
      <c r="E37" s="12"/>
      <c r="F37" s="12"/>
      <c r="G37" s="12"/>
      <c r="H37" s="12"/>
      <c r="I37" s="23">
        <f>SUMIFS('Grades 6-8 Narrative'!$G:$G,'Grades 6-8 Narrative'!$A:$A,Sheet1!$R$1,'Grades 6-8 Narrative'!$B:$B,Sheet1!$Q$33)</f>
        <v>0</v>
      </c>
      <c r="J37" s="24">
        <f>I37</f>
        <v>0</v>
      </c>
    </row>
    <row r="38" spans="2:10" x14ac:dyDescent="0.25">
      <c r="B38" s="5" t="s">
        <v>107</v>
      </c>
      <c r="C38" s="5"/>
      <c r="D38" s="143" t="s">
        <v>97</v>
      </c>
      <c r="E38" s="144"/>
      <c r="F38" s="144"/>
      <c r="G38" s="144"/>
      <c r="H38" s="144"/>
      <c r="I38" s="145"/>
      <c r="J38" s="7"/>
    </row>
    <row r="39" spans="2:10" x14ac:dyDescent="0.25">
      <c r="B39" s="8"/>
      <c r="C39" s="8" t="s">
        <v>108</v>
      </c>
      <c r="D39" s="18"/>
      <c r="E39" s="18"/>
      <c r="F39" s="23">
        <f>SUMIFS('Grades 6-8 Narrative'!$G:$G,'Grades 6-8 Narrative'!$A:$A,Sheet1!$R$1,'Grades 6-8 Narrative'!$B:$B,Sheet1!$Q$27)</f>
        <v>0</v>
      </c>
      <c r="G39" s="23">
        <f>SUMIFS('Grades 6-8 Narrative'!$G:$G,'Grades 6-8 Narrative'!$A:$A,Sheet1!$R$1,'Grades 6-8 Narrative'!$B:$B,Sheet1!$Q$28)</f>
        <v>0</v>
      </c>
      <c r="H39" s="18"/>
      <c r="I39" s="18"/>
      <c r="J39" s="24">
        <f>SUM(F39:G39)</f>
        <v>0</v>
      </c>
    </row>
    <row r="40" spans="2:10" x14ac:dyDescent="0.25">
      <c r="B40" s="5" t="s">
        <v>109</v>
      </c>
      <c r="C40" s="5"/>
      <c r="D40" s="143" t="s">
        <v>97</v>
      </c>
      <c r="E40" s="144"/>
      <c r="F40" s="144"/>
      <c r="G40" s="144"/>
      <c r="H40" s="144"/>
      <c r="I40" s="145"/>
      <c r="J40" s="7"/>
    </row>
    <row r="41" spans="2:10" x14ac:dyDescent="0.25">
      <c r="B41" s="8"/>
      <c r="C41" s="8" t="s">
        <v>110</v>
      </c>
      <c r="D41" s="23">
        <f>SUMIFS('Grades 6-8 Narrative'!$G:$G,'Grades 6-8 Narrative'!$A:$A,Sheet1!$R$1,'Grades 6-8 Narrative'!$B:$B,Sheet1!$Q$29)</f>
        <v>0</v>
      </c>
      <c r="E41" s="23">
        <f>SUMIFS('Grades 6-8 Narrative'!$G:$G,'Grades 6-8 Narrative'!$A:$A,Sheet1!$R$1,'Grades 6-8 Narrative'!$B:$B,Sheet1!$Q$30)</f>
        <v>0</v>
      </c>
      <c r="F41" s="23">
        <f>SUMIFS('Grades 6-8 Narrative'!$G:$G,'Grades 6-8 Narrative'!$A:$A,Sheet1!$R$1,'Grades 6-8 Narrative'!$B:$B,Sheet1!$Q$31)</f>
        <v>0</v>
      </c>
      <c r="G41" s="23">
        <f>SUMIFS('Grades 6-8 Narrative'!$G:$G,'Grades 6-8 Narrative'!$A:$A,Sheet1!$R$1,'Grades 6-8 Narrative'!$B:$B,Sheet1!$Q$32)</f>
        <v>0</v>
      </c>
      <c r="H41" s="18"/>
      <c r="I41" s="18"/>
      <c r="J41" s="24">
        <f>SUM(D41:G41)</f>
        <v>0</v>
      </c>
    </row>
    <row r="42" spans="2:10" x14ac:dyDescent="0.25">
      <c r="B42" s="141" t="s">
        <v>89</v>
      </c>
      <c r="C42" s="142"/>
      <c r="D42" s="10"/>
      <c r="E42" s="10"/>
      <c r="F42" s="10"/>
      <c r="G42" s="10"/>
      <c r="H42" s="10"/>
      <c r="I42" s="10"/>
      <c r="J42" s="24">
        <f>SUM(J29:J41)</f>
        <v>0</v>
      </c>
    </row>
    <row r="43" spans="2:10" x14ac:dyDescent="0.25">
      <c r="B43" s="6"/>
      <c r="C43" s="6"/>
      <c r="D43" s="6"/>
      <c r="E43" s="6"/>
      <c r="F43" s="6"/>
      <c r="G43" s="6"/>
      <c r="H43" s="13" t="s">
        <v>111</v>
      </c>
      <c r="I43" s="13"/>
      <c r="J43" s="22">
        <f>'Grades 6-8 Narrative'!E2</f>
        <v>0</v>
      </c>
    </row>
    <row r="44" spans="2:10" x14ac:dyDescent="0.25">
      <c r="B44" s="6"/>
      <c r="C44" s="6"/>
      <c r="D44" s="6"/>
      <c r="E44" s="6"/>
      <c r="F44" s="6"/>
      <c r="G44" s="6"/>
      <c r="H44" s="13" t="s">
        <v>112</v>
      </c>
      <c r="I44" s="13"/>
      <c r="J44" s="24">
        <f>J43-J42</f>
        <v>0</v>
      </c>
    </row>
    <row r="47" spans="2:10" x14ac:dyDescent="0.25">
      <c r="B47" s="173" t="s">
        <v>114</v>
      </c>
      <c r="C47" s="174"/>
      <c r="D47" s="174" t="s">
        <v>87</v>
      </c>
      <c r="E47" s="174"/>
      <c r="F47" s="174"/>
      <c r="G47" s="174"/>
      <c r="H47" s="174"/>
      <c r="I47" s="174"/>
      <c r="J47" s="175"/>
    </row>
    <row r="48" spans="2:10" x14ac:dyDescent="0.25">
      <c r="B48" s="176" t="s">
        <v>88</v>
      </c>
      <c r="C48" s="177"/>
      <c r="D48" s="115">
        <v>100</v>
      </c>
      <c r="E48" s="115">
        <v>200</v>
      </c>
      <c r="F48" s="115">
        <v>400</v>
      </c>
      <c r="G48" s="115">
        <v>500</v>
      </c>
      <c r="H48" s="115">
        <v>600</v>
      </c>
      <c r="I48" s="115">
        <v>800</v>
      </c>
      <c r="J48" s="180" t="s">
        <v>89</v>
      </c>
    </row>
    <row r="49" spans="2:10" ht="30" x14ac:dyDescent="0.25">
      <c r="B49" s="178"/>
      <c r="C49" s="179"/>
      <c r="D49" s="116" t="s">
        <v>90</v>
      </c>
      <c r="E49" s="117" t="s">
        <v>91</v>
      </c>
      <c r="F49" s="116" t="s">
        <v>92</v>
      </c>
      <c r="G49" s="116" t="s">
        <v>93</v>
      </c>
      <c r="H49" s="116" t="s">
        <v>94</v>
      </c>
      <c r="I49" s="116" t="s">
        <v>95</v>
      </c>
      <c r="J49" s="181"/>
    </row>
    <row r="50" spans="2:10" x14ac:dyDescent="0.25">
      <c r="B50" s="5" t="s">
        <v>96</v>
      </c>
      <c r="C50" s="5"/>
      <c r="D50" s="143" t="s">
        <v>97</v>
      </c>
      <c r="E50" s="144"/>
      <c r="F50" s="144"/>
      <c r="G50" s="144"/>
      <c r="H50" s="144"/>
      <c r="I50" s="145"/>
      <c r="J50" s="7"/>
    </row>
    <row r="51" spans="2:10" x14ac:dyDescent="0.25">
      <c r="B51" s="8"/>
      <c r="C51" s="8" t="s">
        <v>98</v>
      </c>
      <c r="D51" s="26">
        <f>SUMIFS('Grades 6-8 Narrative'!$G:$G,'Grades 6-8 Narrative'!$A:$A,Sheet1!$R$2,'Grades 6-8 Narrative'!$B:$B,Sheet1!$Q$1)</f>
        <v>0</v>
      </c>
      <c r="E51" s="26">
        <f>SUMIFS('Grades 6-8 Narrative'!$G:$G,'Grades 6-8 Narrative'!$A:$A,Sheet1!$R$2,'Grades 6-8 Narrative'!$B:$B,Sheet1!$Q$2)</f>
        <v>0</v>
      </c>
      <c r="F51" s="23">
        <f>SUMIFS('Grades 6-8 Narrative'!$G:$G,'Grades 6-8 Narrative'!$A:$A,Sheet1!$R$2,'Grades 6-8 Narrative'!$B:$B,Sheet1!$Q$3)</f>
        <v>0</v>
      </c>
      <c r="G51" s="23">
        <f>SUMIFS('Grades 6-8 Narrative'!$G:$G,'Grades 6-8 Narrative'!$A:$A,Sheet1!$R$2,'Grades 6-8 Narrative'!$B:$B,Sheet1!$Q$4)</f>
        <v>0</v>
      </c>
      <c r="H51" s="18"/>
      <c r="I51" s="18"/>
      <c r="J51" s="24">
        <f>SUM(D51:G51)</f>
        <v>0</v>
      </c>
    </row>
    <row r="52" spans="2:10" x14ac:dyDescent="0.25">
      <c r="B52" s="8"/>
      <c r="C52" s="8" t="s">
        <v>99</v>
      </c>
      <c r="D52" s="26">
        <f>SUMIFS('Grades 6-8 Narrative'!$G:$G,'Grades 6-8 Narrative'!$A:$A,Sheet1!$R$2,'Grades 6-8 Narrative'!$B:$B,Sheet1!$Q$5)</f>
        <v>0</v>
      </c>
      <c r="E52" s="26">
        <f>SUMIFS('Grades 6-8 Narrative'!$G:$G,'Grades 6-8 Narrative'!$A:$A,Sheet1!$R$2,'Grades 6-8 Narrative'!$B:$B,Sheet1!$Q$6)</f>
        <v>0</v>
      </c>
      <c r="F52" s="23">
        <f>SUMIFS('Grades 6-8 Narrative'!$G:$G,'Grades 6-8 Narrative'!$A:$A,Sheet1!$R$2,'Grades 6-8 Narrative'!$B:$B,Sheet1!$Q$7)</f>
        <v>0</v>
      </c>
      <c r="G52" s="23">
        <f>SUMIFS('Grades 6-8 Narrative'!$G:$G,'Grades 6-8 Narrative'!$A:$A,Sheet1!$R$2,'Grades 6-8 Narrative'!$B:$B,Sheet1!$Q$8)</f>
        <v>0</v>
      </c>
      <c r="H52" s="18"/>
      <c r="I52" s="18"/>
      <c r="J52" s="24">
        <f>SUM(D52:G52)</f>
        <v>0</v>
      </c>
    </row>
    <row r="53" spans="2:10" x14ac:dyDescent="0.25">
      <c r="B53" s="8"/>
      <c r="C53" s="8" t="s">
        <v>100</v>
      </c>
      <c r="D53" s="26">
        <f>SUMIFS('Grades 6-8 Narrative'!$G:$G,'Grades 6-8 Narrative'!$A:$A,Sheet1!$R$2,'Grades 6-8 Narrative'!$B:$B,Sheet1!$Q$9)</f>
        <v>0</v>
      </c>
      <c r="E53" s="26">
        <f>SUMIFS('Grades 6-8 Narrative'!$G:$G,'Grades 6-8 Narrative'!$A:$A,Sheet1!$R$2,'Grades 6-8 Narrative'!$B:$B,Sheet1!$Q$10)</f>
        <v>0</v>
      </c>
      <c r="F53" s="23">
        <f>SUMIFS('Grades 6-8 Narrative'!$G:$G,'Grades 6-8 Narrative'!$A:$A,Sheet1!$R$2,'Grades 6-8 Narrative'!$B:$B,Sheet1!$Q$11)</f>
        <v>0</v>
      </c>
      <c r="G53" s="23">
        <f>SUMIFS('Grades 6-8 Narrative'!$G:$G,'Grades 6-8 Narrative'!$A:$A,Sheet1!$R$2,'Grades 6-8 Narrative'!$B:$B,Sheet1!$Q$12)</f>
        <v>0</v>
      </c>
      <c r="H53" s="18"/>
      <c r="I53" s="18"/>
      <c r="J53" s="24">
        <f>SUM(D53:G53)</f>
        <v>0</v>
      </c>
    </row>
    <row r="54" spans="2:10" x14ac:dyDescent="0.25">
      <c r="B54" s="8"/>
      <c r="C54" s="8" t="s">
        <v>101</v>
      </c>
      <c r="D54" s="23">
        <f>SUMIFS('Grades 6-8 Narrative'!$G:$G,'Grades 6-8 Narrative'!$A:$A,Sheet1!$R$2,'Grades 6-8 Narrative'!$B:$B,Sheet1!$Q$13)</f>
        <v>0</v>
      </c>
      <c r="E54" s="23">
        <f>SUMIFS('Grades 6-8 Narrative'!$G:$G,'Grades 6-8 Narrative'!$A:$A,Sheet1!$R$2,'Grades 6-8 Narrative'!$B:$B,Sheet1!$Q$14)</f>
        <v>0</v>
      </c>
      <c r="F54" s="23">
        <f>SUMIFS('Grades 6-8 Narrative'!$G:$G,'Grades 6-8 Narrative'!$A:$A,Sheet1!$R$2,'Grades 6-8 Narrative'!$B:$B,Sheet1!$Q$15)</f>
        <v>0</v>
      </c>
      <c r="G54" s="23">
        <f>SUMIFS('Grades 6-8 Narrative'!$G:$G,'Grades 6-8 Narrative'!$A:$A,Sheet1!$R$2,'Grades 6-8 Narrative'!$B:$B,Sheet1!$Q$16)</f>
        <v>0</v>
      </c>
      <c r="H54" s="18"/>
      <c r="I54" s="18"/>
      <c r="J54" s="24">
        <f>SUM(D54:G54)</f>
        <v>0</v>
      </c>
    </row>
    <row r="55" spans="2:10" x14ac:dyDescent="0.25">
      <c r="B55" s="11" t="s">
        <v>102</v>
      </c>
      <c r="C55" s="5"/>
      <c r="D55" s="143" t="s">
        <v>97</v>
      </c>
      <c r="E55" s="144"/>
      <c r="F55" s="144"/>
      <c r="G55" s="144"/>
      <c r="H55" s="144"/>
      <c r="I55" s="145"/>
      <c r="J55" s="7"/>
    </row>
    <row r="56" spans="2:10" x14ac:dyDescent="0.25">
      <c r="B56" s="8"/>
      <c r="C56" s="8" t="s">
        <v>103</v>
      </c>
      <c r="D56" s="23">
        <f>SUMIFS('Grades 6-8 Narrative'!$G:$G,'Grades 6-8 Narrative'!$A:$A,Sheet1!$R$2,'Grades 6-8 Narrative'!$B:$B,Sheet1!$Q$17)</f>
        <v>0</v>
      </c>
      <c r="E56" s="23">
        <f>SUMIFS('Grades 6-8 Narrative'!$G:$G,'Grades 6-8 Narrative'!$A:$A,Sheet1!$R$2,'Grades 6-8 Narrative'!$B:$B,Sheet1!$Q$18)</f>
        <v>0</v>
      </c>
      <c r="F56" s="23">
        <f>SUMIFS('Grades 6-8 Narrative'!$G:$G,'Grades 6-8 Narrative'!$A:$A,Sheet1!$R$2,'Grades 6-8 Narrative'!$B:$B,Sheet1!$Q$19)</f>
        <v>0</v>
      </c>
      <c r="G56" s="23">
        <f>SUMIFS('Grades 6-8 Narrative'!$G:$G,'Grades 6-8 Narrative'!$A:$A,Sheet1!$R$2,'Grades 6-8 Narrative'!$B:$B,Sheet1!$Q$20)</f>
        <v>0</v>
      </c>
      <c r="H56" s="18"/>
      <c r="I56" s="18"/>
      <c r="J56" s="24">
        <f t="shared" ref="J56:J57" si="5">SUM(D56:G56)</f>
        <v>0</v>
      </c>
    </row>
    <row r="57" spans="2:10" x14ac:dyDescent="0.25">
      <c r="B57" s="8"/>
      <c r="C57" s="8" t="s">
        <v>104</v>
      </c>
      <c r="D57" s="23">
        <f>SUMIFS('Grades 6-8 Narrative'!$G:$G,'Grades 6-8 Narrative'!$A:$A,Sheet1!$R$2,'Grades 6-8 Narrative'!$B:$B,Sheet1!$Q$21)</f>
        <v>0</v>
      </c>
      <c r="E57" s="23">
        <f>SUMIFS('Grades 6-8 Narrative'!$G:$G,'Grades 6-8 Narrative'!$A:$A,Sheet1!$R$2,'Grades 6-8 Narrative'!$B:$B,Sheet1!$Q$22)</f>
        <v>0</v>
      </c>
      <c r="F57" s="23">
        <f>SUMIFS('Grades 6-8 Narrative'!$G:$G,'Grades 6-8 Narrative'!$A:$A,Sheet1!$R$2,'Grades 6-8 Narrative'!$B:$B,Sheet1!$Q$23)</f>
        <v>0</v>
      </c>
      <c r="G57" s="23">
        <f>SUMIFS('Grades 6-8 Narrative'!$G:$G,'Grades 6-8 Narrative'!$A:$A,Sheet1!$R$2,'Grades 6-8 Narrative'!$B:$B,Sheet1!$Q$24)</f>
        <v>0</v>
      </c>
      <c r="H57" s="18"/>
      <c r="I57" s="18"/>
      <c r="J57" s="24">
        <f t="shared" si="5"/>
        <v>0</v>
      </c>
    </row>
    <row r="58" spans="2:10" x14ac:dyDescent="0.25">
      <c r="B58" s="8"/>
      <c r="C58" s="8" t="s">
        <v>105</v>
      </c>
      <c r="D58" s="18"/>
      <c r="E58" s="18"/>
      <c r="F58" s="23">
        <f>SUMIFS('Grades 6-8 Narrative'!$G:$G,'Grades 6-8 Narrative'!$A:$A,Sheet1!$R$2,'Grades 6-8 Narrative'!$B:$B,Sheet1!$Q$25)</f>
        <v>0</v>
      </c>
      <c r="G58" s="23">
        <f>SUMIFS('Grades 6-8 Narrative'!$G:$G,'Grades 6-8 Narrative'!$A:$A,Sheet1!$R$2,'Grades 6-8 Narrative'!$B:$B,Sheet1!$Q$26)</f>
        <v>0</v>
      </c>
      <c r="H58" s="18"/>
      <c r="I58" s="18"/>
      <c r="J58" s="24">
        <f>SUM(F58:G58)</f>
        <v>0</v>
      </c>
    </row>
    <row r="59" spans="2:10" x14ac:dyDescent="0.25">
      <c r="B59" s="155" t="s">
        <v>106</v>
      </c>
      <c r="C59" s="156"/>
      <c r="D59" s="12"/>
      <c r="E59" s="12"/>
      <c r="F59" s="12"/>
      <c r="G59" s="12"/>
      <c r="H59" s="12"/>
      <c r="I59" s="23">
        <f>SUMIFS('Grades 6-8 Narrative'!$G:$G,'Grades 6-8 Narrative'!$A:$A,Sheet1!$R$2,'Grades 6-8 Narrative'!$B:$B,Sheet1!$Q$33)</f>
        <v>0</v>
      </c>
      <c r="J59" s="24">
        <f>I59</f>
        <v>0</v>
      </c>
    </row>
    <row r="60" spans="2:10" x14ac:dyDescent="0.25">
      <c r="B60" s="5" t="s">
        <v>107</v>
      </c>
      <c r="C60" s="5"/>
      <c r="D60" s="143" t="s">
        <v>97</v>
      </c>
      <c r="E60" s="144"/>
      <c r="F60" s="144"/>
      <c r="G60" s="144"/>
      <c r="H60" s="144"/>
      <c r="I60" s="145"/>
      <c r="J60" s="7"/>
    </row>
    <row r="61" spans="2:10" x14ac:dyDescent="0.25">
      <c r="B61" s="8"/>
      <c r="C61" s="8" t="s">
        <v>108</v>
      </c>
      <c r="D61" s="18"/>
      <c r="E61" s="18"/>
      <c r="F61" s="23">
        <f>SUMIFS('Grades 6-8 Narrative'!$G:$G,'Grades 6-8 Narrative'!$A:$A,Sheet1!$R$2,'Grades 6-8 Narrative'!$B:$B,Sheet1!$Q$27)</f>
        <v>0</v>
      </c>
      <c r="G61" s="23">
        <f>SUMIFS('Grades 6-8 Narrative'!$G:$G,'Grades 6-8 Narrative'!$A:$A,Sheet1!$R$2,'Grades 6-8 Narrative'!$B:$B,Sheet1!$Q$28)</f>
        <v>0</v>
      </c>
      <c r="H61" s="18"/>
      <c r="I61" s="18"/>
      <c r="J61" s="24">
        <f>SUM(F61:G61)</f>
        <v>0</v>
      </c>
    </row>
    <row r="62" spans="2:10" x14ac:dyDescent="0.25">
      <c r="B62" s="5" t="s">
        <v>109</v>
      </c>
      <c r="C62" s="5"/>
      <c r="D62" s="143" t="s">
        <v>97</v>
      </c>
      <c r="E62" s="144"/>
      <c r="F62" s="144"/>
      <c r="G62" s="144"/>
      <c r="H62" s="144"/>
      <c r="I62" s="145"/>
      <c r="J62" s="7"/>
    </row>
    <row r="63" spans="2:10" x14ac:dyDescent="0.25">
      <c r="B63" s="8"/>
      <c r="C63" s="8" t="s">
        <v>110</v>
      </c>
      <c r="D63" s="23">
        <f>SUMIFS('Grades 6-8 Narrative'!$G:$G,'Grades 6-8 Narrative'!$A:$A,Sheet1!$R$2,'Grades 6-8 Narrative'!$B:$B,Sheet1!$Q$29)</f>
        <v>0</v>
      </c>
      <c r="E63" s="23">
        <f>SUMIFS('Grades 6-8 Narrative'!$G:$G,'Grades 6-8 Narrative'!$A:$A,Sheet1!$R$2,'Grades 6-8 Narrative'!$B:$B,Sheet1!$Q$30)</f>
        <v>0</v>
      </c>
      <c r="F63" s="23">
        <f>SUMIFS('Grades 6-8 Narrative'!$G:$G,'Grades 6-8 Narrative'!$A:$A,Sheet1!$R$2,'Grades 6-8 Narrative'!$B:$B,Sheet1!$Q$31)</f>
        <v>0</v>
      </c>
      <c r="G63" s="23">
        <f>SUMIFS('Grades 6-8 Narrative'!$G:$G,'Grades 6-8 Narrative'!$A:$A,Sheet1!$R$2,'Grades 6-8 Narrative'!$B:$B,Sheet1!$Q$32)</f>
        <v>0</v>
      </c>
      <c r="H63" s="18"/>
      <c r="I63" s="18"/>
      <c r="J63" s="24">
        <f>SUM(D63:G63)</f>
        <v>0</v>
      </c>
    </row>
    <row r="64" spans="2:10" x14ac:dyDescent="0.25">
      <c r="B64" s="141" t="s">
        <v>89</v>
      </c>
      <c r="C64" s="142"/>
      <c r="D64" s="10"/>
      <c r="E64" s="10"/>
      <c r="F64" s="10"/>
      <c r="G64" s="10"/>
      <c r="H64" s="10"/>
      <c r="I64" s="10"/>
      <c r="J64" s="24">
        <f>SUM(J51:J63)</f>
        <v>0</v>
      </c>
    </row>
    <row r="65" spans="2:10" x14ac:dyDescent="0.25">
      <c r="B65" s="6"/>
      <c r="C65" s="6"/>
      <c r="D65" s="6"/>
      <c r="E65" s="6"/>
      <c r="F65" s="6"/>
      <c r="G65" s="6"/>
      <c r="H65" s="13" t="s">
        <v>111</v>
      </c>
      <c r="I65" s="13"/>
      <c r="J65" s="24">
        <f>'Grades 6-8 Narrative'!E3</f>
        <v>0</v>
      </c>
    </row>
    <row r="66" spans="2:10" x14ac:dyDescent="0.25">
      <c r="B66" s="6"/>
      <c r="C66" s="6"/>
      <c r="D66" s="6"/>
      <c r="E66" s="6"/>
      <c r="F66" s="6"/>
      <c r="G66" s="6"/>
      <c r="H66" s="13" t="s">
        <v>112</v>
      </c>
      <c r="I66" s="13"/>
      <c r="J66" s="24">
        <f>J65-J64</f>
        <v>0</v>
      </c>
    </row>
    <row r="69" spans="2:10" x14ac:dyDescent="0.25">
      <c r="B69" s="173" t="s">
        <v>115</v>
      </c>
      <c r="C69" s="174"/>
      <c r="D69" s="174" t="s">
        <v>87</v>
      </c>
      <c r="E69" s="174"/>
      <c r="F69" s="174"/>
      <c r="G69" s="174"/>
      <c r="H69" s="174"/>
      <c r="I69" s="174"/>
      <c r="J69" s="175"/>
    </row>
    <row r="70" spans="2:10" x14ac:dyDescent="0.25">
      <c r="B70" s="176" t="s">
        <v>88</v>
      </c>
      <c r="C70" s="177"/>
      <c r="D70" s="115">
        <v>100</v>
      </c>
      <c r="E70" s="115">
        <v>200</v>
      </c>
      <c r="F70" s="115">
        <v>400</v>
      </c>
      <c r="G70" s="115">
        <v>500</v>
      </c>
      <c r="H70" s="115">
        <v>600</v>
      </c>
      <c r="I70" s="115">
        <v>800</v>
      </c>
      <c r="J70" s="180" t="s">
        <v>89</v>
      </c>
    </row>
    <row r="71" spans="2:10" ht="30" x14ac:dyDescent="0.25">
      <c r="B71" s="178"/>
      <c r="C71" s="179"/>
      <c r="D71" s="116" t="s">
        <v>90</v>
      </c>
      <c r="E71" s="117" t="s">
        <v>91</v>
      </c>
      <c r="F71" s="116" t="s">
        <v>92</v>
      </c>
      <c r="G71" s="116" t="s">
        <v>93</v>
      </c>
      <c r="H71" s="116" t="s">
        <v>94</v>
      </c>
      <c r="I71" s="116" t="s">
        <v>95</v>
      </c>
      <c r="J71" s="181"/>
    </row>
    <row r="72" spans="2:10" x14ac:dyDescent="0.25">
      <c r="B72" s="5" t="s">
        <v>96</v>
      </c>
      <c r="C72" s="5"/>
      <c r="D72" s="143" t="s">
        <v>97</v>
      </c>
      <c r="E72" s="144"/>
      <c r="F72" s="144"/>
      <c r="G72" s="144"/>
      <c r="H72" s="144"/>
      <c r="I72" s="145"/>
      <c r="J72" s="7"/>
    </row>
    <row r="73" spans="2:10" x14ac:dyDescent="0.25">
      <c r="B73" s="8"/>
      <c r="C73" s="8" t="s">
        <v>98</v>
      </c>
      <c r="D73" s="26">
        <f>SUMIFS('Grades 6-8 Narrative'!$G:$G,'Grades 6-8 Narrative'!$A:$A,Sheet1!$R$3,'Grades 6-8 Narrative'!$B:$B,Sheet1!$Q$1)</f>
        <v>0</v>
      </c>
      <c r="E73" s="26">
        <f>SUMIFS('Grades 6-8 Narrative'!$G:$G,'Grades 6-8 Narrative'!$A:$A,Sheet1!$R$3,'Grades 6-8 Narrative'!$B:$B,Sheet1!$Q$2)</f>
        <v>0</v>
      </c>
      <c r="F73" s="23">
        <f>SUMIFS('Grades 6-8 Narrative'!$G:$G,'Grades 6-8 Narrative'!$A:$A,Sheet1!$R$3,'Grades 6-8 Narrative'!$B:$B,Sheet1!$Q$3)</f>
        <v>0</v>
      </c>
      <c r="G73" s="23">
        <f>SUMIFS('Grades 6-8 Narrative'!$G:$G,'Grades 6-8 Narrative'!$A:$A,Sheet1!$R$3,'Grades 6-8 Narrative'!$B:$B,Sheet1!$Q$4)</f>
        <v>0</v>
      </c>
      <c r="H73" s="18"/>
      <c r="I73" s="18"/>
      <c r="J73" s="24">
        <f>SUM(D73:G73)</f>
        <v>0</v>
      </c>
    </row>
    <row r="74" spans="2:10" x14ac:dyDescent="0.25">
      <c r="B74" s="8"/>
      <c r="C74" s="8" t="s">
        <v>99</v>
      </c>
      <c r="D74" s="26">
        <f>SUMIFS('Grades 6-8 Narrative'!$G:$G,'Grades 6-8 Narrative'!$A:$A,Sheet1!$R$3,'Grades 6-8 Narrative'!$B:$B,Sheet1!$Q$5)</f>
        <v>0</v>
      </c>
      <c r="E74" s="26">
        <f>SUMIFS('Grades 6-8 Narrative'!$G:$G,'Grades 6-8 Narrative'!$A:$A,Sheet1!$R$3,'Grades 6-8 Narrative'!$B:$B,Sheet1!$Q$6)</f>
        <v>0</v>
      </c>
      <c r="F74" s="23">
        <f>SUMIFS('Grades 6-8 Narrative'!$G:$G,'Grades 6-8 Narrative'!$A:$A,Sheet1!$R$3,'Grades 6-8 Narrative'!$B:$B,Sheet1!$Q$7)</f>
        <v>0</v>
      </c>
      <c r="G74" s="23">
        <f>SUMIFS('Grades 6-8 Narrative'!$G:$G,'Grades 6-8 Narrative'!$A:$A,Sheet1!$R$3,'Grades 6-8 Narrative'!$B:$B,Sheet1!$Q$8)</f>
        <v>0</v>
      </c>
      <c r="H74" s="18"/>
      <c r="I74" s="18"/>
      <c r="J74" s="24">
        <f>SUM(D74:G74)</f>
        <v>0</v>
      </c>
    </row>
    <row r="75" spans="2:10" x14ac:dyDescent="0.25">
      <c r="B75" s="8"/>
      <c r="C75" s="8" t="s">
        <v>100</v>
      </c>
      <c r="D75" s="26">
        <f>SUMIFS('Grades 6-8 Narrative'!$G:$G,'Grades 6-8 Narrative'!$A:$A,Sheet1!$R$3,'Grades 6-8 Narrative'!$B:$B,Sheet1!$Q$9)</f>
        <v>0</v>
      </c>
      <c r="E75" s="26">
        <f>SUMIFS('Grades 6-8 Narrative'!$G:$G,'Grades 6-8 Narrative'!$A:$A,Sheet1!$R$3,'Grades 6-8 Narrative'!$B:$B,Sheet1!$Q$10)</f>
        <v>0</v>
      </c>
      <c r="F75" s="23">
        <f>SUMIFS('Grades 6-8 Narrative'!$G:$G,'Grades 6-8 Narrative'!$A:$A,Sheet1!$R$3,'Grades 6-8 Narrative'!$B:$B,Sheet1!$Q$11)</f>
        <v>0</v>
      </c>
      <c r="G75" s="23">
        <f>SUMIFS('Grades 6-8 Narrative'!$G:$G,'Grades 6-8 Narrative'!$A:$A,Sheet1!$R$3,'Grades 6-8 Narrative'!$B:$B,Sheet1!$Q$12)</f>
        <v>0</v>
      </c>
      <c r="H75" s="18"/>
      <c r="I75" s="18"/>
      <c r="J75" s="24">
        <f>SUM(D75:G75)</f>
        <v>0</v>
      </c>
    </row>
    <row r="76" spans="2:10" x14ac:dyDescent="0.25">
      <c r="B76" s="8"/>
      <c r="C76" s="8" t="s">
        <v>101</v>
      </c>
      <c r="D76" s="23">
        <f>SUMIFS('Grades 6-8 Narrative'!$G:$G,'Grades 6-8 Narrative'!$A:$A,Sheet1!$R$3,'Grades 6-8 Narrative'!$B:$B,Sheet1!$Q$13)</f>
        <v>0</v>
      </c>
      <c r="E76" s="23">
        <f>SUMIFS('Grades 6-8 Narrative'!$G:$G,'Grades 6-8 Narrative'!$A:$A,Sheet1!$R$3,'Grades 6-8 Narrative'!$B:$B,Sheet1!$Q$14)</f>
        <v>0</v>
      </c>
      <c r="F76" s="23">
        <f>SUMIFS('Grades 6-8 Narrative'!$G:$G,'Grades 6-8 Narrative'!$A:$A,Sheet1!$R$3,'Grades 6-8 Narrative'!$B:$B,Sheet1!$Q$15)</f>
        <v>0</v>
      </c>
      <c r="G76" s="23">
        <f>SUMIFS('Grades 6-8 Narrative'!$G:$G,'Grades 6-8 Narrative'!$A:$A,Sheet1!$R$3,'Grades 6-8 Narrative'!$B:$B,Sheet1!$Q$16)</f>
        <v>0</v>
      </c>
      <c r="H76" s="18"/>
      <c r="I76" s="18"/>
      <c r="J76" s="24">
        <f>SUM(D76:G76)</f>
        <v>0</v>
      </c>
    </row>
    <row r="77" spans="2:10" x14ac:dyDescent="0.25">
      <c r="B77" s="11" t="s">
        <v>102</v>
      </c>
      <c r="C77" s="5"/>
      <c r="D77" s="143" t="s">
        <v>97</v>
      </c>
      <c r="E77" s="144"/>
      <c r="F77" s="144"/>
      <c r="G77" s="144"/>
      <c r="H77" s="144"/>
      <c r="I77" s="145"/>
      <c r="J77" s="7"/>
    </row>
    <row r="78" spans="2:10" x14ac:dyDescent="0.25">
      <c r="B78" s="8"/>
      <c r="C78" s="8" t="s">
        <v>103</v>
      </c>
      <c r="D78" s="23">
        <f>SUMIFS('Grades 6-8 Narrative'!$G:$G,'Grades 6-8 Narrative'!$A:$A,Sheet1!$R$3,'Grades 6-8 Narrative'!$B:$B,Sheet1!$Q$17)</f>
        <v>0</v>
      </c>
      <c r="E78" s="23">
        <f>SUMIFS('Grades 6-8 Narrative'!$G:$G,'Grades 6-8 Narrative'!$A:$A,Sheet1!$R$3,'Grades 6-8 Narrative'!$B:$B,Sheet1!$Q$18)</f>
        <v>0</v>
      </c>
      <c r="F78" s="23">
        <f>SUMIFS('Grades 6-8 Narrative'!$G:$G,'Grades 6-8 Narrative'!$A:$A,Sheet1!$R$3,'Grades 6-8 Narrative'!$B:$B,Sheet1!$Q$19)</f>
        <v>0</v>
      </c>
      <c r="G78" s="23">
        <f>SUMIFS('Grades 6-8 Narrative'!$G:$G,'Grades 6-8 Narrative'!$A:$A,Sheet1!$R$3,'Grades 6-8 Narrative'!$B:$B,Sheet1!$Q$20)</f>
        <v>0</v>
      </c>
      <c r="H78" s="18"/>
      <c r="I78" s="18"/>
      <c r="J78" s="24">
        <f t="shared" ref="J78:J79" si="6">SUM(D78:G78)</f>
        <v>0</v>
      </c>
    </row>
    <row r="79" spans="2:10" x14ac:dyDescent="0.25">
      <c r="B79" s="8"/>
      <c r="C79" s="8" t="s">
        <v>104</v>
      </c>
      <c r="D79" s="23">
        <f>SUMIFS('Grades 6-8 Narrative'!$G:$G,'Grades 6-8 Narrative'!$A:$A,Sheet1!$R$3,'Grades 6-8 Narrative'!$B:$B,Sheet1!$Q$21)</f>
        <v>0</v>
      </c>
      <c r="E79" s="23">
        <f>SUMIFS('Grades 6-8 Narrative'!$G:$G,'Grades 6-8 Narrative'!$A:$A,Sheet1!$R$3,'Grades 6-8 Narrative'!$B:$B,Sheet1!$Q$22)</f>
        <v>0</v>
      </c>
      <c r="F79" s="23">
        <f>SUMIFS('Grades 6-8 Narrative'!$G:$G,'Grades 6-8 Narrative'!$A:$A,Sheet1!$R$3,'Grades 6-8 Narrative'!$B:$B,Sheet1!$Q$23)</f>
        <v>0</v>
      </c>
      <c r="G79" s="23">
        <f>SUMIFS('Grades 6-8 Narrative'!$G:$G,'Grades 6-8 Narrative'!$A:$A,Sheet1!$R$3,'Grades 6-8 Narrative'!$B:$B,Sheet1!$Q$24)</f>
        <v>0</v>
      </c>
      <c r="H79" s="18"/>
      <c r="I79" s="18"/>
      <c r="J79" s="24">
        <f t="shared" si="6"/>
        <v>0</v>
      </c>
    </row>
    <row r="80" spans="2:10" x14ac:dyDescent="0.25">
      <c r="B80" s="8"/>
      <c r="C80" s="8" t="s">
        <v>105</v>
      </c>
      <c r="D80" s="18"/>
      <c r="E80" s="18"/>
      <c r="F80" s="23">
        <f>SUMIFS('Grades 6-8 Narrative'!$G:$G,'Grades 6-8 Narrative'!$A:$A,Sheet1!$R$3,'Grades 6-8 Narrative'!$B:$B,Sheet1!$Q$25)</f>
        <v>0</v>
      </c>
      <c r="G80" s="23">
        <f>SUMIFS('Grades 6-8 Narrative'!$G:$G,'Grades 6-8 Narrative'!$A:$A,Sheet1!$R$3,'Grades 6-8 Narrative'!$B:$B,Sheet1!$Q$26)</f>
        <v>0</v>
      </c>
      <c r="H80" s="18"/>
      <c r="I80" s="18"/>
      <c r="J80" s="24">
        <f>SUM(F80:G80)</f>
        <v>0</v>
      </c>
    </row>
    <row r="81" spans="2:10" x14ac:dyDescent="0.25">
      <c r="B81" s="155" t="s">
        <v>106</v>
      </c>
      <c r="C81" s="156"/>
      <c r="D81" s="12"/>
      <c r="E81" s="12"/>
      <c r="F81" s="12"/>
      <c r="G81" s="12"/>
      <c r="H81" s="12"/>
      <c r="I81" s="23">
        <f>SUMIFS('Grades 6-8 Narrative'!$G:$G,'Grades 6-8 Narrative'!$A:$A,Sheet1!$R$3,'Grades 6-8 Narrative'!$B:$B,Sheet1!$Q$33)</f>
        <v>0</v>
      </c>
      <c r="J81" s="24">
        <f>I81</f>
        <v>0</v>
      </c>
    </row>
    <row r="82" spans="2:10" x14ac:dyDescent="0.25">
      <c r="B82" s="5" t="s">
        <v>107</v>
      </c>
      <c r="C82" s="5"/>
      <c r="D82" s="143" t="s">
        <v>97</v>
      </c>
      <c r="E82" s="144"/>
      <c r="F82" s="144"/>
      <c r="G82" s="144"/>
      <c r="H82" s="144"/>
      <c r="I82" s="145"/>
      <c r="J82" s="7"/>
    </row>
    <row r="83" spans="2:10" x14ac:dyDescent="0.25">
      <c r="B83" s="8"/>
      <c r="C83" s="8" t="s">
        <v>108</v>
      </c>
      <c r="D83" s="18"/>
      <c r="E83" s="18"/>
      <c r="F83" s="23">
        <f>SUMIFS('Grades 6-8 Narrative'!$G:$G,'Grades 6-8 Narrative'!$A:$A,Sheet1!$R$3,'Grades 6-8 Narrative'!$B:$B,Sheet1!$Q$27)</f>
        <v>0</v>
      </c>
      <c r="G83" s="23">
        <f>SUMIFS('Grades 6-8 Narrative'!$G:$G,'Grades 6-8 Narrative'!$A:$A,Sheet1!$R$3,'Grades 6-8 Narrative'!$B:$B,Sheet1!$Q$28)</f>
        <v>0</v>
      </c>
      <c r="H83" s="18"/>
      <c r="I83" s="18"/>
      <c r="J83" s="24">
        <f>SUM(F83:G83)</f>
        <v>0</v>
      </c>
    </row>
    <row r="84" spans="2:10" x14ac:dyDescent="0.25">
      <c r="B84" s="5" t="s">
        <v>109</v>
      </c>
      <c r="C84" s="5"/>
      <c r="D84" s="143" t="s">
        <v>97</v>
      </c>
      <c r="E84" s="144"/>
      <c r="F84" s="144"/>
      <c r="G84" s="144"/>
      <c r="H84" s="144"/>
      <c r="I84" s="145"/>
      <c r="J84" s="7"/>
    </row>
    <row r="85" spans="2:10" x14ac:dyDescent="0.25">
      <c r="B85" s="8"/>
      <c r="C85" s="8" t="s">
        <v>110</v>
      </c>
      <c r="D85" s="23">
        <f>SUMIFS('Grades 6-8 Narrative'!$G:$G,'Grades 6-8 Narrative'!$A:$A,Sheet1!$R$3,'Grades 6-8 Narrative'!$B:$B,Sheet1!$Q$29)</f>
        <v>0</v>
      </c>
      <c r="E85" s="23">
        <f>SUMIFS('Grades 6-8 Narrative'!$G:$G,'Grades 6-8 Narrative'!$A:$A,Sheet1!$R$3,'Grades 6-8 Narrative'!$B:$B,Sheet1!$Q$30)</f>
        <v>0</v>
      </c>
      <c r="F85" s="23">
        <f>SUMIFS('Grades 6-8 Narrative'!$G:$G,'Grades 6-8 Narrative'!$A:$A,Sheet1!$R$3,'Grades 6-8 Narrative'!$B:$B,Sheet1!$Q$31)</f>
        <v>0</v>
      </c>
      <c r="G85" s="23">
        <f>SUMIFS('Grades 6-8 Narrative'!$G:$G,'Grades 6-8 Narrative'!$A:$A,Sheet1!$R$3,'Grades 6-8 Narrative'!$B:$B,Sheet1!$Q$32)</f>
        <v>0</v>
      </c>
      <c r="H85" s="18"/>
      <c r="I85" s="18"/>
      <c r="J85" s="24">
        <f>SUM(D85:G85)</f>
        <v>0</v>
      </c>
    </row>
    <row r="86" spans="2:10" x14ac:dyDescent="0.25">
      <c r="B86" s="141" t="s">
        <v>89</v>
      </c>
      <c r="C86" s="142"/>
      <c r="D86" s="10"/>
      <c r="E86" s="10"/>
      <c r="F86" s="10"/>
      <c r="G86" s="10"/>
      <c r="H86" s="10"/>
      <c r="I86" s="10"/>
      <c r="J86" s="24">
        <f>SUM(J73:J85)</f>
        <v>0</v>
      </c>
    </row>
    <row r="87" spans="2:10" x14ac:dyDescent="0.25">
      <c r="B87" s="6"/>
      <c r="C87" s="6"/>
      <c r="D87" s="6"/>
      <c r="E87" s="6"/>
      <c r="F87" s="6"/>
      <c r="G87" s="6"/>
      <c r="H87" s="13" t="s">
        <v>111</v>
      </c>
      <c r="I87" s="13"/>
      <c r="J87" s="24">
        <f>'Grades 6-8 Narrative'!E4</f>
        <v>0</v>
      </c>
    </row>
    <row r="88" spans="2:10" x14ac:dyDescent="0.25">
      <c r="B88" s="6"/>
      <c r="C88" s="6"/>
      <c r="D88" s="6"/>
      <c r="E88" s="6"/>
      <c r="F88" s="6"/>
      <c r="G88" s="6"/>
      <c r="H88" s="13" t="s">
        <v>112</v>
      </c>
      <c r="I88" s="13"/>
      <c r="J88" s="24">
        <f>J87-J86</f>
        <v>0</v>
      </c>
    </row>
    <row r="91" spans="2:10" x14ac:dyDescent="0.25">
      <c r="B91" s="173" t="s">
        <v>116</v>
      </c>
      <c r="C91" s="174"/>
      <c r="D91" s="174" t="s">
        <v>87</v>
      </c>
      <c r="E91" s="174"/>
      <c r="F91" s="174"/>
      <c r="G91" s="174"/>
      <c r="H91" s="174"/>
      <c r="I91" s="174"/>
      <c r="J91" s="175"/>
    </row>
    <row r="92" spans="2:10" x14ac:dyDescent="0.25">
      <c r="B92" s="176" t="s">
        <v>88</v>
      </c>
      <c r="C92" s="177"/>
      <c r="D92" s="115">
        <v>100</v>
      </c>
      <c r="E92" s="115">
        <v>200</v>
      </c>
      <c r="F92" s="115">
        <v>400</v>
      </c>
      <c r="G92" s="115">
        <v>500</v>
      </c>
      <c r="H92" s="115">
        <v>600</v>
      </c>
      <c r="I92" s="115">
        <v>800</v>
      </c>
      <c r="J92" s="180" t="s">
        <v>89</v>
      </c>
    </row>
    <row r="93" spans="2:10" ht="30" x14ac:dyDescent="0.25">
      <c r="B93" s="178"/>
      <c r="C93" s="179"/>
      <c r="D93" s="116" t="s">
        <v>90</v>
      </c>
      <c r="E93" s="117" t="s">
        <v>91</v>
      </c>
      <c r="F93" s="116" t="s">
        <v>92</v>
      </c>
      <c r="G93" s="116" t="s">
        <v>93</v>
      </c>
      <c r="H93" s="116" t="s">
        <v>94</v>
      </c>
      <c r="I93" s="116" t="s">
        <v>95</v>
      </c>
      <c r="J93" s="181"/>
    </row>
    <row r="94" spans="2:10" x14ac:dyDescent="0.25">
      <c r="B94" s="5" t="s">
        <v>96</v>
      </c>
      <c r="C94" s="5"/>
      <c r="D94" s="143" t="s">
        <v>97</v>
      </c>
      <c r="E94" s="144"/>
      <c r="F94" s="144"/>
      <c r="G94" s="144"/>
      <c r="H94" s="144"/>
      <c r="I94" s="145"/>
      <c r="J94" s="7"/>
    </row>
    <row r="95" spans="2:10" x14ac:dyDescent="0.25">
      <c r="B95" s="8"/>
      <c r="C95" s="8" t="s">
        <v>98</v>
      </c>
      <c r="D95" s="26">
        <f>SUMIFS('Grades 6-8 Narrative'!$G:$G,'Grades 6-8 Narrative'!$A:$A,Sheet1!$R$4,'Grades 6-8 Narrative'!$B:$B,Sheet1!$Q$1)</f>
        <v>0</v>
      </c>
      <c r="E95" s="26">
        <f>SUMIFS('Grades 6-8 Narrative'!$G:$G,'Grades 6-8 Narrative'!$A:$A,Sheet1!$R$4,'Grades 6-8 Narrative'!$B:$B,Sheet1!$Q$2)</f>
        <v>0</v>
      </c>
      <c r="F95" s="23">
        <f>SUMIFS('Grades 6-8 Narrative'!$G:$G,'Grades 6-8 Narrative'!$A:$A,Sheet1!$R$4,'Grades 6-8 Narrative'!$B:$B,Sheet1!$Q$3)</f>
        <v>0</v>
      </c>
      <c r="G95" s="23">
        <f>SUMIFS('Grades 6-8 Narrative'!$G:$G,'Grades 6-8 Narrative'!$A:$A,Sheet1!$R$4,'Grades 6-8 Narrative'!$B:$B,Sheet1!$Q$4)</f>
        <v>0</v>
      </c>
      <c r="H95" s="18"/>
      <c r="I95" s="18"/>
      <c r="J95" s="24">
        <f>SUM(D95:G95)</f>
        <v>0</v>
      </c>
    </row>
    <row r="96" spans="2:10" x14ac:dyDescent="0.25">
      <c r="B96" s="8"/>
      <c r="C96" s="8" t="s">
        <v>99</v>
      </c>
      <c r="D96" s="26">
        <f>SUMIFS('Grades 6-8 Narrative'!$G:$G,'Grades 6-8 Narrative'!$A:$A,Sheet1!$R$4,'Grades 6-8 Narrative'!$B:$B,Sheet1!$Q$5)</f>
        <v>0</v>
      </c>
      <c r="E96" s="26">
        <f>SUMIFS('Grades 6-8 Narrative'!$G:$G,'Grades 6-8 Narrative'!$A:$A,Sheet1!$R$4,'Grades 6-8 Narrative'!$B:$B,Sheet1!$Q$6)</f>
        <v>0</v>
      </c>
      <c r="F96" s="23">
        <f>SUMIFS('Grades 6-8 Narrative'!$G:$G,'Grades 6-8 Narrative'!$A:$A,Sheet1!$R$4,'Grades 6-8 Narrative'!$B:$B,Sheet1!$Q$7)</f>
        <v>0</v>
      </c>
      <c r="G96" s="23">
        <f>SUMIFS('Grades 6-8 Narrative'!$G:$G,'Grades 6-8 Narrative'!$A:$A,Sheet1!$R$4,'Grades 6-8 Narrative'!$B:$B,Sheet1!$Q$8)</f>
        <v>0</v>
      </c>
      <c r="H96" s="18"/>
      <c r="I96" s="18"/>
      <c r="J96" s="24">
        <f>SUM(D96:G96)</f>
        <v>0</v>
      </c>
    </row>
    <row r="97" spans="2:10" x14ac:dyDescent="0.25">
      <c r="B97" s="8"/>
      <c r="C97" s="8" t="s">
        <v>100</v>
      </c>
      <c r="D97" s="26">
        <f>SUMIFS('Grades 6-8 Narrative'!$G:$G,'Grades 6-8 Narrative'!$A:$A,Sheet1!$R$4,'Grades 6-8 Narrative'!$B:$B,Sheet1!$Q$9)</f>
        <v>0</v>
      </c>
      <c r="E97" s="26">
        <f>SUMIFS('Grades 6-8 Narrative'!$G:$G,'Grades 6-8 Narrative'!$A:$A,Sheet1!$R$4,'Grades 6-8 Narrative'!$B:$B,Sheet1!$Q$10)</f>
        <v>0</v>
      </c>
      <c r="F97" s="23">
        <f>SUMIFS('Grades 6-8 Narrative'!$G:$G,'Grades 6-8 Narrative'!$A:$A,Sheet1!$R$4,'Grades 6-8 Narrative'!$B:$B,Sheet1!$Q$11)</f>
        <v>0</v>
      </c>
      <c r="G97" s="23">
        <f>SUMIFS('Grades 6-8 Narrative'!$G:$G,'Grades 6-8 Narrative'!$A:$A,Sheet1!$R$4,'Grades 6-8 Narrative'!$B:$B,Sheet1!$Q$12)</f>
        <v>0</v>
      </c>
      <c r="H97" s="18"/>
      <c r="I97" s="18"/>
      <c r="J97" s="24">
        <f>SUM(D97:G97)</f>
        <v>0</v>
      </c>
    </row>
    <row r="98" spans="2:10" x14ac:dyDescent="0.25">
      <c r="B98" s="8"/>
      <c r="C98" s="8" t="s">
        <v>101</v>
      </c>
      <c r="D98" s="23">
        <f>SUMIFS('Grades 6-8 Narrative'!$G:$G,'Grades 6-8 Narrative'!$A:$A,Sheet1!$R$4,'Grades 6-8 Narrative'!$B:$B,Sheet1!$Q$13)</f>
        <v>0</v>
      </c>
      <c r="E98" s="23">
        <f>SUMIFS('Grades 6-8 Narrative'!$G:$G,'Grades 6-8 Narrative'!$A:$A,Sheet1!$R$4,'Grades 6-8 Narrative'!$B:$B,Sheet1!$Q$14)</f>
        <v>0</v>
      </c>
      <c r="F98" s="23">
        <f>SUMIFS('Grades 6-8 Narrative'!$G:$G,'Grades 6-8 Narrative'!$A:$A,Sheet1!$R$4,'Grades 6-8 Narrative'!$B:$B,Sheet1!$Q$15)</f>
        <v>0</v>
      </c>
      <c r="G98" s="23">
        <f>SUMIFS('Grades 6-8 Narrative'!$G:$G,'Grades 6-8 Narrative'!$A:$A,Sheet1!$R$4,'Grades 6-8 Narrative'!$B:$B,Sheet1!$Q$16)</f>
        <v>0</v>
      </c>
      <c r="H98" s="18"/>
      <c r="I98" s="18"/>
      <c r="J98" s="24">
        <f>SUM(D98:G98)</f>
        <v>0</v>
      </c>
    </row>
    <row r="99" spans="2:10" x14ac:dyDescent="0.25">
      <c r="B99" s="11" t="s">
        <v>102</v>
      </c>
      <c r="C99" s="5"/>
      <c r="D99" s="143" t="s">
        <v>97</v>
      </c>
      <c r="E99" s="144"/>
      <c r="F99" s="144"/>
      <c r="G99" s="144"/>
      <c r="H99" s="144"/>
      <c r="I99" s="145"/>
      <c r="J99" s="7"/>
    </row>
    <row r="100" spans="2:10" x14ac:dyDescent="0.25">
      <c r="B100" s="8"/>
      <c r="C100" s="8" t="s">
        <v>103</v>
      </c>
      <c r="D100" s="23">
        <f>SUMIFS('Grades 6-8 Narrative'!$G:$G,'Grades 6-8 Narrative'!$A:$A,Sheet1!$R$4,'Grades 6-8 Narrative'!$B:$B,Sheet1!$Q$17)</f>
        <v>0</v>
      </c>
      <c r="E100" s="23">
        <f>SUMIFS('Grades 6-8 Narrative'!$G:$G,'Grades 6-8 Narrative'!$A:$A,Sheet1!$R$4,'Grades 6-8 Narrative'!$B:$B,Sheet1!$Q$18)</f>
        <v>0</v>
      </c>
      <c r="F100" s="23">
        <f>SUMIFS('Grades 6-8 Narrative'!$G:$G,'Grades 6-8 Narrative'!$A:$A,Sheet1!$R$4,'Grades 6-8 Narrative'!$B:$B,Sheet1!$Q$19)</f>
        <v>0</v>
      </c>
      <c r="G100" s="23">
        <f>SUMIFS('Grades 6-8 Narrative'!$G:$G,'Grades 6-8 Narrative'!$A:$A,Sheet1!$R$4,'Grades 6-8 Narrative'!$B:$B,Sheet1!$Q$20)</f>
        <v>0</v>
      </c>
      <c r="H100" s="18"/>
      <c r="I100" s="18"/>
      <c r="J100" s="24">
        <f t="shared" ref="J100:J101" si="7">SUM(D100:G100)</f>
        <v>0</v>
      </c>
    </row>
    <row r="101" spans="2:10" x14ac:dyDescent="0.25">
      <c r="B101" s="8"/>
      <c r="C101" s="8" t="s">
        <v>104</v>
      </c>
      <c r="D101" s="23">
        <f>SUMIFS('Grades 6-8 Narrative'!$G:$G,'Grades 6-8 Narrative'!$A:$A,Sheet1!$R$4,'Grades 6-8 Narrative'!$B:$B,Sheet1!$Q$21)</f>
        <v>0</v>
      </c>
      <c r="E101" s="23">
        <f>SUMIFS('Grades 6-8 Narrative'!$G:$G,'Grades 6-8 Narrative'!$A:$A,Sheet1!$R$4,'Grades 6-8 Narrative'!$B:$B,Sheet1!$Q$22)</f>
        <v>0</v>
      </c>
      <c r="F101" s="23">
        <f>SUMIFS('Grades 6-8 Narrative'!$G:$G,'Grades 6-8 Narrative'!$A:$A,Sheet1!$R$4,'Grades 6-8 Narrative'!$B:$B,Sheet1!$Q$23)</f>
        <v>0</v>
      </c>
      <c r="G101" s="23">
        <f>SUMIFS('Grades 6-8 Narrative'!$G:$G,'Grades 6-8 Narrative'!$A:$A,Sheet1!$R$4,'Grades 6-8 Narrative'!$B:$B,Sheet1!$Q$24)</f>
        <v>0</v>
      </c>
      <c r="H101" s="18"/>
      <c r="I101" s="18"/>
      <c r="J101" s="24">
        <f t="shared" si="7"/>
        <v>0</v>
      </c>
    </row>
    <row r="102" spans="2:10" x14ac:dyDescent="0.25">
      <c r="B102" s="8"/>
      <c r="C102" s="8" t="s">
        <v>105</v>
      </c>
      <c r="D102" s="18"/>
      <c r="E102" s="18"/>
      <c r="F102" s="23">
        <f>SUMIFS('Grades 6-8 Narrative'!$G:$G,'Grades 6-8 Narrative'!$A:$A,Sheet1!$R$4,'Grades 6-8 Narrative'!$B:$B,Sheet1!$Q$25)</f>
        <v>0</v>
      </c>
      <c r="G102" s="23">
        <f>SUMIFS('Grades 6-8 Narrative'!$G:$G,'Grades 6-8 Narrative'!$A:$A,Sheet1!$R$4,'Grades 6-8 Narrative'!$B:$B,Sheet1!$Q$26)</f>
        <v>0</v>
      </c>
      <c r="H102" s="18"/>
      <c r="I102" s="18"/>
      <c r="J102" s="24">
        <f>SUM(F102:G102)</f>
        <v>0</v>
      </c>
    </row>
    <row r="103" spans="2:10" x14ac:dyDescent="0.25">
      <c r="B103" s="155" t="s">
        <v>106</v>
      </c>
      <c r="C103" s="156"/>
      <c r="D103" s="12"/>
      <c r="E103" s="12"/>
      <c r="F103" s="12"/>
      <c r="G103" s="12"/>
      <c r="H103" s="12"/>
      <c r="I103" s="23">
        <f>SUMIFS('Grades 6-8 Narrative'!$G:$G,'Grades 6-8 Narrative'!$A:$A,Sheet1!$R$4,'Grades 6-8 Narrative'!$B:$B,Sheet1!$Q$33)</f>
        <v>0</v>
      </c>
      <c r="J103" s="24">
        <f>I103</f>
        <v>0</v>
      </c>
    </row>
    <row r="104" spans="2:10" x14ac:dyDescent="0.25">
      <c r="B104" s="5" t="s">
        <v>107</v>
      </c>
      <c r="C104" s="5"/>
      <c r="D104" s="143" t="s">
        <v>97</v>
      </c>
      <c r="E104" s="144"/>
      <c r="F104" s="144"/>
      <c r="G104" s="144"/>
      <c r="H104" s="144"/>
      <c r="I104" s="145"/>
      <c r="J104" s="7"/>
    </row>
    <row r="105" spans="2:10" x14ac:dyDescent="0.25">
      <c r="B105" s="8"/>
      <c r="C105" s="8" t="s">
        <v>108</v>
      </c>
      <c r="D105" s="18"/>
      <c r="E105" s="18"/>
      <c r="F105" s="23">
        <f>SUMIFS('Grades 6-8 Narrative'!$G:$G,'Grades 6-8 Narrative'!$A:$A,Sheet1!$R$4,'Grades 6-8 Narrative'!$B:$B,Sheet1!$Q$27)</f>
        <v>0</v>
      </c>
      <c r="G105" s="23">
        <f>SUMIFS('Grades 6-8 Narrative'!$G:$G,'Grades 6-8 Narrative'!$A:$A,Sheet1!$R$4,'Grades 6-8 Narrative'!$B:$B,Sheet1!$Q$28)</f>
        <v>0</v>
      </c>
      <c r="H105" s="18"/>
      <c r="I105" s="18"/>
      <c r="J105" s="24">
        <f>SUM(F105:G105)</f>
        <v>0</v>
      </c>
    </row>
    <row r="106" spans="2:10" x14ac:dyDescent="0.25">
      <c r="B106" s="5" t="s">
        <v>109</v>
      </c>
      <c r="C106" s="5"/>
      <c r="D106" s="143" t="s">
        <v>97</v>
      </c>
      <c r="E106" s="144"/>
      <c r="F106" s="144"/>
      <c r="G106" s="144"/>
      <c r="H106" s="144"/>
      <c r="I106" s="145"/>
      <c r="J106" s="7"/>
    </row>
    <row r="107" spans="2:10" x14ac:dyDescent="0.25">
      <c r="B107" s="8"/>
      <c r="C107" s="8" t="s">
        <v>110</v>
      </c>
      <c r="D107" s="23">
        <f>SUMIFS('Grades 6-8 Narrative'!$G:$G,'Grades 6-8 Narrative'!$A:$A,Sheet1!$R$4,'Grades 6-8 Narrative'!$B:$B,Sheet1!$Q$29)</f>
        <v>0</v>
      </c>
      <c r="E107" s="23">
        <f>SUMIFS('Grades 6-8 Narrative'!$G:$G,'Grades 6-8 Narrative'!$A:$A,Sheet1!$R$4,'Grades 6-8 Narrative'!$B:$B,Sheet1!$Q$30)</f>
        <v>0</v>
      </c>
      <c r="F107" s="23">
        <f>SUMIFS('Grades 6-8 Narrative'!$G:$G,'Grades 6-8 Narrative'!$A:$A,Sheet1!$R$4,'Grades 6-8 Narrative'!$B:$B,Sheet1!$Q$31)</f>
        <v>0</v>
      </c>
      <c r="G107" s="23">
        <f>SUMIFS('Grades 6-8 Narrative'!$G:$G,'Grades 6-8 Narrative'!$A:$A,Sheet1!$R$4,'Grades 6-8 Narrative'!$B:$B,Sheet1!$Q$32)</f>
        <v>0</v>
      </c>
      <c r="H107" s="18"/>
      <c r="I107" s="18"/>
      <c r="J107" s="24">
        <f>SUM(D107:G107)</f>
        <v>0</v>
      </c>
    </row>
    <row r="108" spans="2:10" x14ac:dyDescent="0.25">
      <c r="B108" s="141" t="s">
        <v>89</v>
      </c>
      <c r="C108" s="142"/>
      <c r="D108" s="10"/>
      <c r="E108" s="10"/>
      <c r="F108" s="10"/>
      <c r="G108" s="10"/>
      <c r="H108" s="10"/>
      <c r="I108" s="10"/>
      <c r="J108" s="24">
        <f>SUM(J95:J107)</f>
        <v>0</v>
      </c>
    </row>
    <row r="109" spans="2:10" x14ac:dyDescent="0.25">
      <c r="B109" s="6"/>
      <c r="C109" s="6"/>
      <c r="D109" s="6"/>
      <c r="E109" s="6"/>
      <c r="F109" s="6"/>
      <c r="G109" s="6"/>
      <c r="H109" s="13" t="s">
        <v>111</v>
      </c>
      <c r="I109" s="13"/>
      <c r="J109" s="24">
        <f>'Grades 6-8 Narrative'!E5</f>
        <v>0</v>
      </c>
    </row>
    <row r="110" spans="2:10" x14ac:dyDescent="0.25">
      <c r="B110" s="6"/>
      <c r="C110" s="6"/>
      <c r="D110" s="6"/>
      <c r="E110" s="6"/>
      <c r="F110" s="6"/>
      <c r="G110" s="6"/>
      <c r="H110" s="13" t="s">
        <v>112</v>
      </c>
      <c r="I110" s="13"/>
      <c r="J110" s="24">
        <f>J109-J108</f>
        <v>0</v>
      </c>
    </row>
    <row r="113" spans="2:10" x14ac:dyDescent="0.25">
      <c r="B113" s="173" t="s">
        <v>117</v>
      </c>
      <c r="C113" s="174"/>
      <c r="D113" s="174" t="s">
        <v>87</v>
      </c>
      <c r="E113" s="174"/>
      <c r="F113" s="174"/>
      <c r="G113" s="174"/>
      <c r="H113" s="174"/>
      <c r="I113" s="174"/>
      <c r="J113" s="175"/>
    </row>
    <row r="114" spans="2:10" x14ac:dyDescent="0.25">
      <c r="B114" s="176" t="s">
        <v>88</v>
      </c>
      <c r="C114" s="177"/>
      <c r="D114" s="115">
        <v>100</v>
      </c>
      <c r="E114" s="115">
        <v>200</v>
      </c>
      <c r="F114" s="115">
        <v>400</v>
      </c>
      <c r="G114" s="115">
        <v>500</v>
      </c>
      <c r="H114" s="115">
        <v>600</v>
      </c>
      <c r="I114" s="115">
        <v>800</v>
      </c>
      <c r="J114" s="180" t="s">
        <v>89</v>
      </c>
    </row>
    <row r="115" spans="2:10" ht="30" x14ac:dyDescent="0.25">
      <c r="B115" s="178"/>
      <c r="C115" s="179"/>
      <c r="D115" s="116" t="s">
        <v>90</v>
      </c>
      <c r="E115" s="117" t="s">
        <v>91</v>
      </c>
      <c r="F115" s="116" t="s">
        <v>92</v>
      </c>
      <c r="G115" s="116" t="s">
        <v>93</v>
      </c>
      <c r="H115" s="116" t="s">
        <v>94</v>
      </c>
      <c r="I115" s="116" t="s">
        <v>95</v>
      </c>
      <c r="J115" s="181"/>
    </row>
    <row r="116" spans="2:10" x14ac:dyDescent="0.25">
      <c r="B116" s="5" t="s">
        <v>96</v>
      </c>
      <c r="C116" s="5"/>
      <c r="D116" s="143" t="s">
        <v>97</v>
      </c>
      <c r="E116" s="144"/>
      <c r="F116" s="144"/>
      <c r="G116" s="144"/>
      <c r="H116" s="144"/>
      <c r="I116" s="145"/>
      <c r="J116" s="7"/>
    </row>
    <row r="117" spans="2:10" x14ac:dyDescent="0.25">
      <c r="B117" s="8"/>
      <c r="C117" s="8" t="s">
        <v>98</v>
      </c>
      <c r="D117" s="26">
        <f>SUMIFS('Grades 6-8 Narrative'!$G:$G,'Grades 6-8 Narrative'!$A:$A,Sheet1!$R$5,'Grades 6-8 Narrative'!$B:$B,Sheet1!$Q$1)</f>
        <v>0</v>
      </c>
      <c r="E117" s="26">
        <f>SUMIFS('Grades 6-8 Narrative'!$G:$G,'Grades 6-8 Narrative'!$A:$A,Sheet1!$R$5,'Grades 6-8 Narrative'!$B:$B,Sheet1!$Q$2)</f>
        <v>0</v>
      </c>
      <c r="F117" s="23">
        <f>SUMIFS('Grades 6-8 Narrative'!$G:$G,'Grades 6-8 Narrative'!$A:$A,Sheet1!$R$5,'Grades 6-8 Narrative'!$B:$B,Sheet1!$Q$3)</f>
        <v>0</v>
      </c>
      <c r="G117" s="23">
        <f>SUMIFS('Grades 6-8 Narrative'!$G:$G,'Grades 6-8 Narrative'!$A:$A,Sheet1!$R$5,'Grades 6-8 Narrative'!$B:$B,Sheet1!$Q$4)</f>
        <v>0</v>
      </c>
      <c r="H117" s="18"/>
      <c r="I117" s="18"/>
      <c r="J117" s="24">
        <f>SUM(D117:G117)</f>
        <v>0</v>
      </c>
    </row>
    <row r="118" spans="2:10" x14ac:dyDescent="0.25">
      <c r="B118" s="8"/>
      <c r="C118" s="8" t="s">
        <v>99</v>
      </c>
      <c r="D118" s="26">
        <f>SUMIFS('Grades 6-8 Narrative'!$G:$G,'Grades 6-8 Narrative'!$A:$A,Sheet1!$R$5,'Grades 6-8 Narrative'!$B:$B,Sheet1!$Q$5)</f>
        <v>0</v>
      </c>
      <c r="E118" s="26">
        <f>SUMIFS('Grades 6-8 Narrative'!$G:$G,'Grades 6-8 Narrative'!$A:$A,Sheet1!$R$5,'Grades 6-8 Narrative'!$B:$B,Sheet1!$Q$6)</f>
        <v>0</v>
      </c>
      <c r="F118" s="23">
        <f>SUMIFS('Grades 6-8 Narrative'!$G:$G,'Grades 6-8 Narrative'!$A:$A,Sheet1!$R$5,'Grades 6-8 Narrative'!$B:$B,Sheet1!$Q$7)</f>
        <v>0</v>
      </c>
      <c r="G118" s="23">
        <f>SUMIFS('Grades 6-8 Narrative'!$G:$G,'Grades 6-8 Narrative'!$A:$A,Sheet1!$R$5,'Grades 6-8 Narrative'!$B:$B,Sheet1!$Q$8)</f>
        <v>0</v>
      </c>
      <c r="H118" s="18"/>
      <c r="I118" s="18"/>
      <c r="J118" s="24">
        <f>SUM(D118:G118)</f>
        <v>0</v>
      </c>
    </row>
    <row r="119" spans="2:10" x14ac:dyDescent="0.25">
      <c r="B119" s="8"/>
      <c r="C119" s="8" t="s">
        <v>100</v>
      </c>
      <c r="D119" s="26">
        <f>SUMIFS('Grades 6-8 Narrative'!$G:$G,'Grades 6-8 Narrative'!$A:$A,Sheet1!$R$5,'Grades 6-8 Narrative'!$B:$B,Sheet1!$Q$9)</f>
        <v>0</v>
      </c>
      <c r="E119" s="26">
        <f>SUMIFS('Grades 6-8 Narrative'!$G:$G,'Grades 6-8 Narrative'!$A:$A,Sheet1!$R$5,'Grades 6-8 Narrative'!$B:$B,Sheet1!$Q$10)</f>
        <v>0</v>
      </c>
      <c r="F119" s="23">
        <f>SUMIFS('Grades 6-8 Narrative'!$G:$G,'Grades 6-8 Narrative'!$A:$A,Sheet1!$R$5,'Grades 6-8 Narrative'!$B:$B,Sheet1!$Q$11)</f>
        <v>0</v>
      </c>
      <c r="G119" s="23">
        <f>SUMIFS('Grades 6-8 Narrative'!$G:$G,'Grades 6-8 Narrative'!$A:$A,Sheet1!$R$5,'Grades 6-8 Narrative'!$B:$B,Sheet1!$Q$12)</f>
        <v>0</v>
      </c>
      <c r="H119" s="18"/>
      <c r="I119" s="18"/>
      <c r="J119" s="24">
        <f>SUM(D119:G119)</f>
        <v>0</v>
      </c>
    </row>
    <row r="120" spans="2:10" x14ac:dyDescent="0.25">
      <c r="B120" s="8"/>
      <c r="C120" s="8" t="s">
        <v>101</v>
      </c>
      <c r="D120" s="23">
        <f>SUMIFS('Grades 6-8 Narrative'!$G:$G,'Grades 6-8 Narrative'!$A:$A,Sheet1!$R$5,'Grades 6-8 Narrative'!$B:$B,Sheet1!$Q$13)</f>
        <v>0</v>
      </c>
      <c r="E120" s="23">
        <f>SUMIFS('Grades 6-8 Narrative'!$G:$G,'Grades 6-8 Narrative'!$A:$A,Sheet1!$R$5,'Grades 6-8 Narrative'!$B:$B,Sheet1!$Q$14)</f>
        <v>0</v>
      </c>
      <c r="F120" s="23">
        <f>SUMIFS('Grades 6-8 Narrative'!$G:$G,'Grades 6-8 Narrative'!$A:$A,Sheet1!$R$5,'Grades 6-8 Narrative'!$B:$B,Sheet1!$Q$15)</f>
        <v>0</v>
      </c>
      <c r="G120" s="23">
        <f>SUMIFS('Grades 6-8 Narrative'!$G:$G,'Grades 6-8 Narrative'!$A:$A,Sheet1!$R$5,'Grades 6-8 Narrative'!$B:$B,Sheet1!$Q$16)</f>
        <v>0</v>
      </c>
      <c r="H120" s="18"/>
      <c r="I120" s="18"/>
      <c r="J120" s="24">
        <f>SUM(D120:G120)</f>
        <v>0</v>
      </c>
    </row>
    <row r="121" spans="2:10" x14ac:dyDescent="0.25">
      <c r="B121" s="11" t="s">
        <v>102</v>
      </c>
      <c r="C121" s="5"/>
      <c r="D121" s="143" t="s">
        <v>97</v>
      </c>
      <c r="E121" s="144"/>
      <c r="F121" s="144"/>
      <c r="G121" s="144"/>
      <c r="H121" s="144"/>
      <c r="I121" s="145"/>
      <c r="J121" s="7"/>
    </row>
    <row r="122" spans="2:10" x14ac:dyDescent="0.25">
      <c r="B122" s="8"/>
      <c r="C122" s="8" t="s">
        <v>103</v>
      </c>
      <c r="D122" s="23">
        <f>SUMIFS('Grades 6-8 Narrative'!$G:$G,'Grades 6-8 Narrative'!$A:$A,Sheet1!$R$5,'Grades 6-8 Narrative'!$B:$B,Sheet1!$Q$17)</f>
        <v>0</v>
      </c>
      <c r="E122" s="23">
        <f>SUMIFS('Grades 6-8 Narrative'!$G:$G,'Grades 6-8 Narrative'!$A:$A,Sheet1!$R$5,'Grades 6-8 Narrative'!$B:$B,Sheet1!$Q$18)</f>
        <v>0</v>
      </c>
      <c r="F122" s="23">
        <f>SUMIFS('Grades 6-8 Narrative'!$G:$G,'Grades 6-8 Narrative'!$A:$A,Sheet1!$R$5,'Grades 6-8 Narrative'!$B:$B,Sheet1!$Q$19)</f>
        <v>0</v>
      </c>
      <c r="G122" s="23">
        <f>SUMIFS('Grades 6-8 Narrative'!$G:$G,'Grades 6-8 Narrative'!$A:$A,Sheet1!$R$5,'Grades 6-8 Narrative'!$B:$B,Sheet1!$Q$20)</f>
        <v>0</v>
      </c>
      <c r="H122" s="18"/>
      <c r="I122" s="18"/>
      <c r="J122" s="24">
        <f t="shared" ref="J122:J123" si="8">SUM(D122:G122)</f>
        <v>0</v>
      </c>
    </row>
    <row r="123" spans="2:10" x14ac:dyDescent="0.25">
      <c r="B123" s="8"/>
      <c r="C123" s="8" t="s">
        <v>104</v>
      </c>
      <c r="D123" s="23">
        <f>SUMIFS('Grades 6-8 Narrative'!$G:$G,'Grades 6-8 Narrative'!$A:$A,Sheet1!$R$5,'Grades 6-8 Narrative'!$B:$B,Sheet1!$Q$21)</f>
        <v>0</v>
      </c>
      <c r="E123" s="23">
        <f>SUMIFS('Grades 6-8 Narrative'!$G:$G,'Grades 6-8 Narrative'!$A:$A,Sheet1!$R$5,'Grades 6-8 Narrative'!$B:$B,Sheet1!$Q$22)</f>
        <v>0</v>
      </c>
      <c r="F123" s="23">
        <f>SUMIFS('Grades 6-8 Narrative'!$G:$G,'Grades 6-8 Narrative'!$A:$A,Sheet1!$R$5,'Grades 6-8 Narrative'!$B:$B,Sheet1!$Q$23)</f>
        <v>0</v>
      </c>
      <c r="G123" s="23">
        <f>SUMIFS('Grades 6-8 Narrative'!$G:$G,'Grades 6-8 Narrative'!$A:$A,Sheet1!$R$5,'Grades 6-8 Narrative'!$B:$B,Sheet1!$Q$24)</f>
        <v>0</v>
      </c>
      <c r="H123" s="18"/>
      <c r="I123" s="18"/>
      <c r="J123" s="24">
        <f t="shared" si="8"/>
        <v>0</v>
      </c>
    </row>
    <row r="124" spans="2:10" x14ac:dyDescent="0.25">
      <c r="B124" s="8"/>
      <c r="C124" s="8" t="s">
        <v>105</v>
      </c>
      <c r="D124" s="18"/>
      <c r="E124" s="18"/>
      <c r="F124" s="23">
        <f>SUMIFS('Grades 6-8 Narrative'!$G:$G,'Grades 6-8 Narrative'!$A:$A,Sheet1!$R$5,'Grades 6-8 Narrative'!$B:$B,Sheet1!$Q$25)</f>
        <v>0</v>
      </c>
      <c r="G124" s="23">
        <f>SUMIFS('Grades 6-8 Narrative'!$G:$G,'Grades 6-8 Narrative'!$A:$A,Sheet1!$R$5,'Grades 6-8 Narrative'!$B:$B,Sheet1!$Q$26)</f>
        <v>0</v>
      </c>
      <c r="H124" s="18"/>
      <c r="I124" s="18"/>
      <c r="J124" s="24">
        <f>SUM(F124:G124)</f>
        <v>0</v>
      </c>
    </row>
    <row r="125" spans="2:10" x14ac:dyDescent="0.25">
      <c r="B125" s="155" t="s">
        <v>106</v>
      </c>
      <c r="C125" s="156"/>
      <c r="D125" s="12"/>
      <c r="E125" s="12"/>
      <c r="F125" s="12"/>
      <c r="G125" s="12"/>
      <c r="H125" s="12"/>
      <c r="I125" s="23">
        <f>SUMIFS('Grades 6-8 Narrative'!$G:$G,'Grades 6-8 Narrative'!$A:$A,Sheet1!$R$5,'Grades 6-8 Narrative'!$B:$B,Sheet1!$Q$33)</f>
        <v>0</v>
      </c>
      <c r="J125" s="24">
        <f>I125</f>
        <v>0</v>
      </c>
    </row>
    <row r="126" spans="2:10" x14ac:dyDescent="0.25">
      <c r="B126" s="5" t="s">
        <v>107</v>
      </c>
      <c r="C126" s="5"/>
      <c r="D126" s="143" t="s">
        <v>97</v>
      </c>
      <c r="E126" s="144"/>
      <c r="F126" s="144"/>
      <c r="G126" s="144"/>
      <c r="H126" s="144"/>
      <c r="I126" s="145"/>
      <c r="J126" s="7"/>
    </row>
    <row r="127" spans="2:10" x14ac:dyDescent="0.25">
      <c r="B127" s="8"/>
      <c r="C127" s="8" t="s">
        <v>108</v>
      </c>
      <c r="D127" s="18"/>
      <c r="E127" s="18"/>
      <c r="F127" s="23">
        <f>SUMIFS('Grades 6-8 Narrative'!$G:$G,'Grades 6-8 Narrative'!$A:$A,Sheet1!$R$5,'Grades 6-8 Narrative'!$B:$B,Sheet1!$Q$27)</f>
        <v>0</v>
      </c>
      <c r="G127" s="23">
        <f>SUMIFS('Grades 6-8 Narrative'!$G:$G,'Grades 6-8 Narrative'!$A:$A,Sheet1!$R$5,'Grades 6-8 Narrative'!$B:$B,Sheet1!$Q$28)</f>
        <v>0</v>
      </c>
      <c r="H127" s="18"/>
      <c r="I127" s="18"/>
      <c r="J127" s="24">
        <f>SUM(F127:G127)</f>
        <v>0</v>
      </c>
    </row>
    <row r="128" spans="2:10" x14ac:dyDescent="0.25">
      <c r="B128" s="5" t="s">
        <v>109</v>
      </c>
      <c r="C128" s="5"/>
      <c r="D128" s="143" t="s">
        <v>97</v>
      </c>
      <c r="E128" s="144"/>
      <c r="F128" s="144"/>
      <c r="G128" s="144"/>
      <c r="H128" s="144"/>
      <c r="I128" s="145"/>
      <c r="J128" s="7"/>
    </row>
    <row r="129" spans="2:10" x14ac:dyDescent="0.25">
      <c r="B129" s="8"/>
      <c r="C129" s="8" t="s">
        <v>110</v>
      </c>
      <c r="D129" s="23">
        <f>SUMIFS('Grades 6-8 Narrative'!$G:$G,'Grades 6-8 Narrative'!$A:$A,Sheet1!$R$5,'Grades 6-8 Narrative'!$B:$B,Sheet1!$Q$29)</f>
        <v>0</v>
      </c>
      <c r="E129" s="23">
        <f>SUMIFS('Grades 6-8 Narrative'!$G:$G,'Grades 6-8 Narrative'!$A:$A,Sheet1!$R$5,'Grades 6-8 Narrative'!$B:$B,Sheet1!$Q$30)</f>
        <v>0</v>
      </c>
      <c r="F129" s="23">
        <f>SUMIFS('Grades 6-8 Narrative'!$G:$G,'Grades 6-8 Narrative'!$A:$A,Sheet1!$R$5,'Grades 6-8 Narrative'!$B:$B,Sheet1!$Q$31)</f>
        <v>0</v>
      </c>
      <c r="G129" s="23">
        <f>SUMIFS('Grades 6-8 Narrative'!$G:$G,'Grades 6-8 Narrative'!$A:$A,Sheet1!$R$5,'Grades 6-8 Narrative'!$B:$B,Sheet1!$Q$32)</f>
        <v>0</v>
      </c>
      <c r="H129" s="18"/>
      <c r="I129" s="18"/>
      <c r="J129" s="24">
        <f>SUM(D129:G129)</f>
        <v>0</v>
      </c>
    </row>
    <row r="130" spans="2:10" x14ac:dyDescent="0.25">
      <c r="B130" s="141" t="s">
        <v>89</v>
      </c>
      <c r="C130" s="142"/>
      <c r="D130" s="10"/>
      <c r="E130" s="10"/>
      <c r="F130" s="10"/>
      <c r="G130" s="10"/>
      <c r="H130" s="10"/>
      <c r="I130" s="10"/>
      <c r="J130" s="24">
        <f>SUM(J117:J129)</f>
        <v>0</v>
      </c>
    </row>
    <row r="131" spans="2:10" x14ac:dyDescent="0.25">
      <c r="B131" s="6"/>
      <c r="C131" s="6"/>
      <c r="D131" s="6"/>
      <c r="E131" s="6"/>
      <c r="F131" s="6"/>
      <c r="G131" s="6"/>
      <c r="H131" s="13" t="s">
        <v>111</v>
      </c>
      <c r="I131" s="13"/>
      <c r="J131" s="24">
        <f>'Grades 6-8 Narrative'!E6</f>
        <v>0</v>
      </c>
    </row>
    <row r="132" spans="2:10" x14ac:dyDescent="0.25">
      <c r="B132" s="6"/>
      <c r="C132" s="6"/>
      <c r="D132" s="6"/>
      <c r="E132" s="6"/>
      <c r="F132" s="6"/>
      <c r="G132" s="6"/>
      <c r="H132" s="13" t="s">
        <v>112</v>
      </c>
      <c r="I132" s="13"/>
      <c r="J132" s="24">
        <f>J131-J130</f>
        <v>0</v>
      </c>
    </row>
  </sheetData>
  <sheetProtection sheet="1" objects="1" scenarios="1"/>
  <mergeCells count="60">
    <mergeCell ref="D11:I11"/>
    <mergeCell ref="B3:C3"/>
    <mergeCell ref="D3:J3"/>
    <mergeCell ref="B4:C5"/>
    <mergeCell ref="J4:J5"/>
    <mergeCell ref="D6:I6"/>
    <mergeCell ref="D38:I38"/>
    <mergeCell ref="B15:C15"/>
    <mergeCell ref="D16:I16"/>
    <mergeCell ref="D18:I18"/>
    <mergeCell ref="B20:C20"/>
    <mergeCell ref="B25:C25"/>
    <mergeCell ref="D25:J25"/>
    <mergeCell ref="B26:C27"/>
    <mergeCell ref="J26:J27"/>
    <mergeCell ref="D28:I28"/>
    <mergeCell ref="D33:I33"/>
    <mergeCell ref="B37:C37"/>
    <mergeCell ref="D40:I40"/>
    <mergeCell ref="B42:C42"/>
    <mergeCell ref="B47:C47"/>
    <mergeCell ref="D47:J47"/>
    <mergeCell ref="B48:C49"/>
    <mergeCell ref="J48:J49"/>
    <mergeCell ref="D77:I77"/>
    <mergeCell ref="D50:I50"/>
    <mergeCell ref="D55:I55"/>
    <mergeCell ref="B59:C59"/>
    <mergeCell ref="D60:I60"/>
    <mergeCell ref="D62:I62"/>
    <mergeCell ref="B64:C64"/>
    <mergeCell ref="B69:C69"/>
    <mergeCell ref="D69:J69"/>
    <mergeCell ref="B70:C71"/>
    <mergeCell ref="J70:J71"/>
    <mergeCell ref="D72:I72"/>
    <mergeCell ref="D104:I104"/>
    <mergeCell ref="B81:C81"/>
    <mergeCell ref="D82:I82"/>
    <mergeCell ref="D84:I84"/>
    <mergeCell ref="B86:C86"/>
    <mergeCell ref="B91:C91"/>
    <mergeCell ref="D91:J91"/>
    <mergeCell ref="B92:C93"/>
    <mergeCell ref="J92:J93"/>
    <mergeCell ref="D94:I94"/>
    <mergeCell ref="D99:I99"/>
    <mergeCell ref="B103:C103"/>
    <mergeCell ref="B130:C130"/>
    <mergeCell ref="D106:I106"/>
    <mergeCell ref="B108:C108"/>
    <mergeCell ref="B113:C113"/>
    <mergeCell ref="D113:J113"/>
    <mergeCell ref="B114:C115"/>
    <mergeCell ref="J114:J115"/>
    <mergeCell ref="D116:I116"/>
    <mergeCell ref="D121:I121"/>
    <mergeCell ref="B125:C125"/>
    <mergeCell ref="D126:I126"/>
    <mergeCell ref="D128:I128"/>
  </mergeCells>
  <conditionalFormatting sqref="K44">
    <cfRule type="containsText" dxfId="15" priority="5" operator="containsText" text="&quot;high&quot;">
      <formula>NOT(ISERROR(SEARCH("""high""",K44)))</formula>
    </cfRule>
  </conditionalFormatting>
  <conditionalFormatting sqref="K66">
    <cfRule type="containsText" dxfId="14" priority="4" operator="containsText" text="&quot;high&quot;">
      <formula>NOT(ISERROR(SEARCH("""high""",K66)))</formula>
    </cfRule>
  </conditionalFormatting>
  <conditionalFormatting sqref="K88">
    <cfRule type="containsText" dxfId="13" priority="3" operator="containsText" text="&quot;high&quot;">
      <formula>NOT(ISERROR(SEARCH("""high""",K88)))</formula>
    </cfRule>
  </conditionalFormatting>
  <conditionalFormatting sqref="K110">
    <cfRule type="containsText" dxfId="12" priority="2" operator="containsText" text="&quot;high&quot;">
      <formula>NOT(ISERROR(SEARCH("""high""",K110)))</formula>
    </cfRule>
  </conditionalFormatting>
  <conditionalFormatting sqref="K132">
    <cfRule type="containsText" dxfId="11" priority="1" operator="containsText" text="&quot;high&quot;">
      <formula>NOT(ISERROR(SEARCH("""high""",K132)))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1ABA-ABE4-4931-9551-152254812594}">
  <dimension ref="A1:K921"/>
  <sheetViews>
    <sheetView workbookViewId="0">
      <selection activeCell="C2" sqref="C2"/>
    </sheetView>
  </sheetViews>
  <sheetFormatPr defaultRowHeight="15" x14ac:dyDescent="0.25"/>
  <cols>
    <col min="1" max="1" width="15.85546875" style="14" customWidth="1"/>
    <col min="2" max="2" width="15.140625" customWidth="1"/>
    <col min="3" max="3" width="23.5703125" customWidth="1"/>
    <col min="4" max="4" width="19.42578125" style="14" customWidth="1"/>
    <col min="5" max="5" width="16.42578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47.45" customHeight="1" thickBot="1" x14ac:dyDescent="0.3">
      <c r="A1" s="31" t="s">
        <v>5</v>
      </c>
      <c r="B1" s="32">
        <f>'Total Request'!F5</f>
        <v>0</v>
      </c>
      <c r="C1" s="84"/>
      <c r="D1" s="85" t="s">
        <v>121</v>
      </c>
      <c r="E1" s="85" t="s">
        <v>122</v>
      </c>
      <c r="F1" s="86" t="s">
        <v>123</v>
      </c>
      <c r="G1" s="87" t="s">
        <v>124</v>
      </c>
      <c r="H1" s="25"/>
    </row>
    <row r="2" spans="1:11" x14ac:dyDescent="0.25">
      <c r="A2" s="28" t="s">
        <v>125</v>
      </c>
      <c r="B2" s="29"/>
      <c r="C2" s="88" t="s">
        <v>81</v>
      </c>
      <c r="D2" s="92">
        <f>'Total Request'!F6</f>
        <v>0</v>
      </c>
      <c r="E2" s="93">
        <f>'Grades 6-8 Budget'!J42</f>
        <v>0</v>
      </c>
      <c r="F2" s="94">
        <f>IF($H$2&lt;0,"Q1 2026 Budget is too high. "&amp;"Reduce by "&amp;H2,IF(G2="Yes",0,H2))</f>
        <v>0</v>
      </c>
      <c r="G2" s="95" t="s">
        <v>126</v>
      </c>
      <c r="H2" s="27">
        <f>'Total Request'!F6-'Grades 6-8 Budget'!J42</f>
        <v>0</v>
      </c>
      <c r="I2" s="27">
        <f>IF(G2="Yes",0,(H2+IF(G1="Yes",H1,0)))</f>
        <v>0</v>
      </c>
      <c r="J2" s="21"/>
    </row>
    <row r="3" spans="1:11" ht="17.45" customHeight="1" x14ac:dyDescent="0.25">
      <c r="A3" s="168" t="str">
        <f>Sheet1!AE1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88" t="s">
        <v>82</v>
      </c>
      <c r="D3" s="89">
        <f>'Total Request'!F7</f>
        <v>0</v>
      </c>
      <c r="E3" s="87">
        <f>'Grades 6-8 Budget'!J64</f>
        <v>0</v>
      </c>
      <c r="F3" s="90">
        <f>IF($H$3&lt;0,"Q2-4 2026 Budget is too high. Reduce by "&amp;TEXT(H3,"$0,000"),IF(H3&lt;0,H3,IF(G3="Yes",0,(H3+IF(G2="Yes",I2,0)))))</f>
        <v>0</v>
      </c>
      <c r="G3" s="91" t="s">
        <v>126</v>
      </c>
      <c r="H3" s="27">
        <f>'Total Request'!F7-'Grades 6-8 Narrative'!E3+IF(G2="Yes",H2,0)</f>
        <v>0</v>
      </c>
      <c r="I3" s="27">
        <f>IF(G3="Yes",0,(H3+IF(G2="Yes",H2,0)))</f>
        <v>0</v>
      </c>
      <c r="J3" s="21"/>
    </row>
    <row r="4" spans="1:11" ht="17.45" customHeight="1" x14ac:dyDescent="0.25">
      <c r="A4" s="168"/>
      <c r="B4" s="169"/>
      <c r="C4" s="88" t="s">
        <v>83</v>
      </c>
      <c r="D4" s="92">
        <f>'Total Request'!F8</f>
        <v>0</v>
      </c>
      <c r="E4" s="93">
        <f>'Grades 6-8 Budget'!J86</f>
        <v>0</v>
      </c>
      <c r="F4" s="94">
        <f>IF($H$4&lt;0,"2027 Budget is too high. Reduce by "&amp;TEXT(H4,"$0,000"),IF(H4&lt;0,H4,IF(G4="Yes",0,(H4+IF(G3="Yes",I3,0)))))</f>
        <v>0</v>
      </c>
      <c r="G4" s="95" t="s">
        <v>126</v>
      </c>
      <c r="H4" s="27">
        <f>'Total Request'!F8-'Grades 6-8 Narrative'!E4+IF(G3="Yes",H3,0)</f>
        <v>0</v>
      </c>
      <c r="I4" s="27">
        <f>IF(G4="Yes",0,(H4+IF(G3="Yes",H3,0)))</f>
        <v>0</v>
      </c>
      <c r="J4" s="21"/>
    </row>
    <row r="5" spans="1:11" ht="17.45" customHeight="1" x14ac:dyDescent="0.25">
      <c r="A5" s="168"/>
      <c r="B5" s="169"/>
      <c r="C5" s="88" t="s">
        <v>84</v>
      </c>
      <c r="D5" s="89">
        <f>'Total Request'!F9</f>
        <v>0</v>
      </c>
      <c r="E5" s="87">
        <f>'Grades 6-8 Budget'!J108</f>
        <v>0</v>
      </c>
      <c r="F5" s="90">
        <f>IF(H$5&lt;0,"2028 Budget is too high. Reduce by "&amp;TEXT(H5,"$0,000"),IF(H5&lt;0,H5,IF(G5="Yes",0,(H5+IF(G4="Yes",I4,0)))))</f>
        <v>0</v>
      </c>
      <c r="G5" s="91" t="s">
        <v>126</v>
      </c>
      <c r="H5" s="27">
        <f>'Total Request'!F9-'Grades 6-8 Narrative'!E5+IF(G4="Yes",H4,0)</f>
        <v>0</v>
      </c>
      <c r="I5" s="27">
        <f>IF(G5="Yes",0,(H5+IF(G4="Yes",H4,0)))</f>
        <v>0</v>
      </c>
      <c r="J5" s="21"/>
    </row>
    <row r="6" spans="1:11" ht="17.45" customHeight="1" thickBot="1" x14ac:dyDescent="0.3">
      <c r="A6" s="170"/>
      <c r="B6" s="171"/>
      <c r="C6" s="88" t="s">
        <v>85</v>
      </c>
      <c r="D6" s="96">
        <f>'Total Request'!F10</f>
        <v>0</v>
      </c>
      <c r="E6" s="97">
        <f>'Grades 6-8 Budget'!J130</f>
        <v>0</v>
      </c>
      <c r="F6" s="94">
        <f>IF($H$6&lt;0,"2029 Budget is too high. Reduce by "&amp;TEXT(H6,"$0,000"),IF(H6&lt;0,H6,IF(G6="Yes",0,(H6+IF(G5="Yes",I5,0)))))</f>
        <v>0</v>
      </c>
      <c r="G6" s="131"/>
      <c r="H6" s="27">
        <f>'Total Request'!F10-'Grades 6-8 Narrative'!E6+IF(G5="Yes",H5,0)</f>
        <v>0</v>
      </c>
      <c r="I6" s="27">
        <f>IF(G6="Yes",0,(H6+IF(G5="Yes",H5,0)))</f>
        <v>0</v>
      </c>
      <c r="J6" s="21"/>
      <c r="K6" s="21"/>
    </row>
    <row r="7" spans="1:11" ht="35.450000000000003" customHeight="1" thickBot="1" x14ac:dyDescent="0.3">
      <c r="D7" s="33" t="s">
        <v>127</v>
      </c>
      <c r="E7" s="34">
        <f>SUM(E2:E6)</f>
        <v>0</v>
      </c>
      <c r="F7" s="14" t="str">
        <f>IF(SUM(G9:G921)&gt;'Total Request'!F5,"Planned expenses are greater than the total request for the grade-band.","")</f>
        <v/>
      </c>
      <c r="G7"/>
      <c r="H7"/>
    </row>
    <row r="8" spans="1:11" ht="33.6" customHeight="1" x14ac:dyDescent="0.25">
      <c r="A8" s="135" t="s">
        <v>128</v>
      </c>
      <c r="B8" s="182" t="s">
        <v>129</v>
      </c>
      <c r="C8" s="182"/>
      <c r="D8" s="183" t="s">
        <v>130</v>
      </c>
      <c r="E8" s="183"/>
      <c r="F8" s="183"/>
      <c r="G8" s="135" t="s">
        <v>131</v>
      </c>
      <c r="H8" s="135" t="s">
        <v>132</v>
      </c>
    </row>
    <row r="9" spans="1:11" ht="57.95" customHeight="1" x14ac:dyDescent="0.25">
      <c r="A9" s="133"/>
      <c r="B9" s="167"/>
      <c r="C9" s="167"/>
      <c r="D9" s="167"/>
      <c r="E9" s="167"/>
      <c r="F9" s="167"/>
      <c r="G9" s="133"/>
      <c r="H9" s="133"/>
    </row>
    <row r="10" spans="1:11" ht="57.95" customHeight="1" x14ac:dyDescent="0.25">
      <c r="A10" s="133"/>
      <c r="B10" s="167"/>
      <c r="C10" s="167"/>
      <c r="D10" s="167"/>
      <c r="E10" s="167"/>
      <c r="F10" s="167"/>
      <c r="G10" s="133"/>
      <c r="H10" s="133"/>
    </row>
    <row r="11" spans="1:11" ht="57.95" customHeight="1" x14ac:dyDescent="0.25">
      <c r="A11" s="133"/>
      <c r="B11" s="167"/>
      <c r="C11" s="167"/>
      <c r="D11" s="167"/>
      <c r="E11" s="167"/>
      <c r="F11" s="167"/>
      <c r="G11" s="133"/>
      <c r="H11" s="133"/>
    </row>
    <row r="12" spans="1:11" ht="57.95" customHeight="1" x14ac:dyDescent="0.25">
      <c r="A12" s="133"/>
      <c r="B12" s="167"/>
      <c r="C12" s="167"/>
      <c r="D12" s="167"/>
      <c r="E12" s="167"/>
      <c r="F12" s="167"/>
      <c r="G12" s="133"/>
      <c r="H12" s="133"/>
    </row>
    <row r="13" spans="1:11" ht="57.95" customHeight="1" x14ac:dyDescent="0.25">
      <c r="A13" s="133"/>
      <c r="B13" s="167"/>
      <c r="C13" s="167"/>
      <c r="D13" s="167"/>
      <c r="E13" s="167"/>
      <c r="F13" s="167"/>
      <c r="G13" s="133"/>
      <c r="H13" s="133"/>
    </row>
    <row r="14" spans="1:11" ht="57.95" customHeight="1" x14ac:dyDescent="0.25">
      <c r="A14" s="133"/>
      <c r="B14" s="167"/>
      <c r="C14" s="167"/>
      <c r="D14" s="167"/>
      <c r="E14" s="167"/>
      <c r="F14" s="167"/>
      <c r="G14" s="133"/>
      <c r="H14" s="133"/>
    </row>
    <row r="15" spans="1:11" ht="57.95" customHeight="1" x14ac:dyDescent="0.25">
      <c r="A15" s="133"/>
      <c r="B15" s="167"/>
      <c r="C15" s="167"/>
      <c r="D15" s="167"/>
      <c r="E15" s="167"/>
      <c r="F15" s="167"/>
      <c r="G15" s="133"/>
      <c r="H15" s="133"/>
    </row>
    <row r="16" spans="1:11" ht="57.95" customHeight="1" x14ac:dyDescent="0.25">
      <c r="A16" s="133"/>
      <c r="B16" s="167"/>
      <c r="C16" s="167"/>
      <c r="D16" s="167"/>
      <c r="E16" s="167"/>
      <c r="F16" s="167"/>
      <c r="G16" s="133"/>
      <c r="H16" s="133"/>
    </row>
    <row r="17" spans="1:8" ht="57.95" customHeight="1" x14ac:dyDescent="0.25">
      <c r="A17" s="133"/>
      <c r="B17" s="167"/>
      <c r="C17" s="167"/>
      <c r="D17" s="167"/>
      <c r="E17" s="167"/>
      <c r="F17" s="167"/>
      <c r="G17" s="133"/>
      <c r="H17" s="133"/>
    </row>
    <row r="18" spans="1:8" ht="57.95" customHeight="1" x14ac:dyDescent="0.25">
      <c r="A18" s="133"/>
      <c r="B18" s="167"/>
      <c r="C18" s="167"/>
      <c r="D18" s="167"/>
      <c r="E18" s="167"/>
      <c r="F18" s="167"/>
      <c r="G18" s="133"/>
      <c r="H18" s="133"/>
    </row>
    <row r="19" spans="1:8" ht="57.95" customHeight="1" x14ac:dyDescent="0.25">
      <c r="A19" s="133"/>
      <c r="B19" s="167"/>
      <c r="C19" s="167"/>
      <c r="D19" s="167"/>
      <c r="E19" s="167"/>
      <c r="F19" s="167"/>
      <c r="G19" s="133"/>
      <c r="H19" s="133"/>
    </row>
    <row r="20" spans="1:8" ht="57.95" customHeight="1" x14ac:dyDescent="0.25">
      <c r="A20" s="133"/>
      <c r="B20" s="167"/>
      <c r="C20" s="167"/>
      <c r="D20" s="167"/>
      <c r="E20" s="167"/>
      <c r="F20" s="167"/>
      <c r="G20" s="133"/>
      <c r="H20" s="133"/>
    </row>
    <row r="21" spans="1:8" ht="57.95" customHeight="1" x14ac:dyDescent="0.25">
      <c r="A21" s="133"/>
      <c r="B21" s="167"/>
      <c r="C21" s="167"/>
      <c r="D21" s="167"/>
      <c r="E21" s="167"/>
      <c r="F21" s="167"/>
      <c r="G21" s="133"/>
      <c r="H21" s="133"/>
    </row>
    <row r="22" spans="1:8" ht="57.95" customHeight="1" x14ac:dyDescent="0.25">
      <c r="A22" s="133"/>
      <c r="B22" s="167"/>
      <c r="C22" s="167"/>
      <c r="D22" s="167"/>
      <c r="E22" s="167"/>
      <c r="F22" s="167"/>
      <c r="G22" s="133"/>
      <c r="H22" s="133"/>
    </row>
    <row r="23" spans="1:8" ht="57.95" customHeight="1" x14ac:dyDescent="0.25">
      <c r="A23" s="133"/>
      <c r="B23" s="167"/>
      <c r="C23" s="167"/>
      <c r="D23" s="167"/>
      <c r="E23" s="167"/>
      <c r="F23" s="167"/>
      <c r="G23" s="133"/>
      <c r="H23" s="133"/>
    </row>
    <row r="24" spans="1:8" ht="57.95" customHeight="1" x14ac:dyDescent="0.25">
      <c r="A24" s="133"/>
      <c r="B24" s="167"/>
      <c r="C24" s="167"/>
      <c r="D24" s="167"/>
      <c r="E24" s="167"/>
      <c r="F24" s="167"/>
      <c r="G24" s="133"/>
      <c r="H24" s="133"/>
    </row>
    <row r="25" spans="1:8" ht="57.95" customHeight="1" x14ac:dyDescent="0.25">
      <c r="A25" s="133"/>
      <c r="B25" s="167"/>
      <c r="C25" s="167"/>
      <c r="D25" s="167"/>
      <c r="E25" s="167"/>
      <c r="F25" s="167"/>
      <c r="G25" s="133"/>
      <c r="H25" s="133"/>
    </row>
    <row r="26" spans="1:8" ht="57.95" customHeight="1" x14ac:dyDescent="0.25">
      <c r="A26" s="133"/>
      <c r="B26" s="167"/>
      <c r="C26" s="167"/>
      <c r="D26" s="167"/>
      <c r="E26" s="167"/>
      <c r="F26" s="167"/>
      <c r="G26" s="133"/>
      <c r="H26" s="133"/>
    </row>
    <row r="27" spans="1:8" ht="57.95" customHeight="1" x14ac:dyDescent="0.25">
      <c r="A27" s="133"/>
      <c r="B27" s="167"/>
      <c r="C27" s="167"/>
      <c r="D27" s="167"/>
      <c r="E27" s="167"/>
      <c r="F27" s="167"/>
      <c r="G27" s="133"/>
      <c r="H27" s="133"/>
    </row>
    <row r="28" spans="1:8" ht="57.95" customHeight="1" x14ac:dyDescent="0.25">
      <c r="A28" s="133"/>
      <c r="B28" s="167"/>
      <c r="C28" s="167"/>
      <c r="D28" s="167"/>
      <c r="E28" s="167"/>
      <c r="F28" s="167"/>
      <c r="G28" s="133"/>
      <c r="H28" s="133"/>
    </row>
    <row r="29" spans="1:8" ht="57.95" customHeight="1" x14ac:dyDescent="0.25">
      <c r="A29" s="133"/>
      <c r="B29" s="167"/>
      <c r="C29" s="167"/>
      <c r="D29" s="167"/>
      <c r="E29" s="167"/>
      <c r="F29" s="167"/>
      <c r="G29" s="133"/>
      <c r="H29" s="133"/>
    </row>
    <row r="30" spans="1:8" ht="57.95" customHeight="1" x14ac:dyDescent="0.25">
      <c r="A30" s="133"/>
      <c r="B30" s="167"/>
      <c r="C30" s="167"/>
      <c r="D30" s="167"/>
      <c r="E30" s="167"/>
      <c r="F30" s="167"/>
      <c r="G30" s="133"/>
      <c r="H30" s="133"/>
    </row>
    <row r="31" spans="1:8" ht="57.95" customHeight="1" x14ac:dyDescent="0.25">
      <c r="A31" s="133"/>
      <c r="B31" s="167"/>
      <c r="C31" s="167"/>
      <c r="D31" s="167"/>
      <c r="E31" s="167"/>
      <c r="F31" s="167"/>
      <c r="G31" s="133"/>
      <c r="H31" s="133"/>
    </row>
    <row r="32" spans="1:8" ht="57.95" customHeight="1" x14ac:dyDescent="0.25">
      <c r="A32" s="133"/>
      <c r="B32" s="167"/>
      <c r="C32" s="167"/>
      <c r="D32" s="167"/>
      <c r="E32" s="167"/>
      <c r="F32" s="167"/>
      <c r="G32" s="133"/>
      <c r="H32" s="133"/>
    </row>
    <row r="33" spans="1:8" ht="57.95" customHeight="1" x14ac:dyDescent="0.25">
      <c r="A33" s="133"/>
      <c r="B33" s="167"/>
      <c r="C33" s="167"/>
      <c r="D33" s="167"/>
      <c r="E33" s="167"/>
      <c r="F33" s="167"/>
      <c r="G33" s="133"/>
      <c r="H33" s="133"/>
    </row>
    <row r="34" spans="1:8" ht="57.95" customHeight="1" x14ac:dyDescent="0.25">
      <c r="A34" s="133"/>
      <c r="B34" s="167"/>
      <c r="C34" s="167"/>
      <c r="D34" s="167"/>
      <c r="E34" s="167"/>
      <c r="F34" s="167"/>
      <c r="G34" s="133"/>
      <c r="H34" s="133"/>
    </row>
    <row r="35" spans="1:8" ht="57.95" customHeight="1" x14ac:dyDescent="0.25">
      <c r="A35" s="133"/>
      <c r="B35" s="167"/>
      <c r="C35" s="167"/>
      <c r="D35" s="167"/>
      <c r="E35" s="167"/>
      <c r="F35" s="167"/>
      <c r="G35" s="133"/>
      <c r="H35" s="133"/>
    </row>
    <row r="36" spans="1:8" ht="57.95" customHeight="1" x14ac:dyDescent="0.25">
      <c r="A36" s="133"/>
      <c r="B36" s="167"/>
      <c r="C36" s="167"/>
      <c r="D36" s="167"/>
      <c r="E36" s="167"/>
      <c r="F36" s="167"/>
      <c r="G36" s="133"/>
      <c r="H36" s="133"/>
    </row>
    <row r="37" spans="1:8" ht="57.95" customHeight="1" x14ac:dyDescent="0.25">
      <c r="A37" s="133"/>
      <c r="B37" s="167"/>
      <c r="C37" s="167"/>
      <c r="D37" s="167"/>
      <c r="E37" s="167"/>
      <c r="F37" s="167"/>
      <c r="G37" s="133"/>
      <c r="H37" s="133"/>
    </row>
    <row r="38" spans="1:8" ht="57.95" customHeight="1" x14ac:dyDescent="0.25">
      <c r="A38" s="133"/>
      <c r="B38" s="167"/>
      <c r="C38" s="167"/>
      <c r="D38" s="167"/>
      <c r="E38" s="167"/>
      <c r="F38" s="167"/>
      <c r="G38" s="133"/>
      <c r="H38" s="133"/>
    </row>
    <row r="39" spans="1:8" ht="57.95" customHeight="1" x14ac:dyDescent="0.25">
      <c r="A39" s="133"/>
      <c r="B39" s="167"/>
      <c r="C39" s="167"/>
      <c r="D39" s="167"/>
      <c r="E39" s="167"/>
      <c r="F39" s="167"/>
      <c r="G39" s="133"/>
      <c r="H39" s="133"/>
    </row>
    <row r="40" spans="1:8" ht="57.95" customHeight="1" x14ac:dyDescent="0.25">
      <c r="A40" s="133"/>
      <c r="B40" s="167"/>
      <c r="C40" s="167"/>
      <c r="D40" s="167"/>
      <c r="E40" s="167"/>
      <c r="F40" s="167"/>
      <c r="G40" s="133"/>
      <c r="H40" s="133"/>
    </row>
    <row r="41" spans="1:8" ht="57.95" customHeight="1" x14ac:dyDescent="0.25">
      <c r="A41" s="133"/>
      <c r="B41" s="167"/>
      <c r="C41" s="167"/>
      <c r="D41" s="167"/>
      <c r="E41" s="167"/>
      <c r="F41" s="167"/>
      <c r="G41" s="133"/>
      <c r="H41" s="133"/>
    </row>
    <row r="42" spans="1:8" ht="57.95" customHeight="1" x14ac:dyDescent="0.25">
      <c r="A42" s="133"/>
      <c r="B42" s="167"/>
      <c r="C42" s="167"/>
      <c r="D42" s="167"/>
      <c r="E42" s="167"/>
      <c r="F42" s="167"/>
      <c r="G42" s="133"/>
      <c r="H42" s="133"/>
    </row>
    <row r="43" spans="1:8" ht="57.95" customHeight="1" x14ac:dyDescent="0.25">
      <c r="A43" s="133"/>
      <c r="B43" s="167"/>
      <c r="C43" s="167"/>
      <c r="D43" s="167"/>
      <c r="E43" s="167"/>
      <c r="F43" s="167"/>
      <c r="G43" s="133"/>
      <c r="H43" s="133"/>
    </row>
    <row r="44" spans="1:8" ht="57.95" customHeight="1" x14ac:dyDescent="0.25">
      <c r="A44" s="133"/>
      <c r="B44" s="167"/>
      <c r="C44" s="167"/>
      <c r="D44" s="167"/>
      <c r="E44" s="167"/>
      <c r="F44" s="167"/>
      <c r="G44" s="133"/>
      <c r="H44" s="133"/>
    </row>
    <row r="45" spans="1:8" ht="57.95" customHeight="1" x14ac:dyDescent="0.25">
      <c r="A45" s="133"/>
      <c r="B45" s="167"/>
      <c r="C45" s="167"/>
      <c r="D45" s="167"/>
      <c r="E45" s="167"/>
      <c r="F45" s="167"/>
      <c r="G45" s="133"/>
      <c r="H45" s="133"/>
    </row>
    <row r="46" spans="1:8" ht="57.95" customHeight="1" x14ac:dyDescent="0.25">
      <c r="A46" s="133"/>
      <c r="B46" s="167"/>
      <c r="C46" s="167"/>
      <c r="D46" s="167"/>
      <c r="E46" s="167"/>
      <c r="F46" s="167"/>
      <c r="G46" s="133"/>
      <c r="H46" s="133"/>
    </row>
    <row r="47" spans="1:8" ht="57.95" customHeight="1" x14ac:dyDescent="0.25">
      <c r="A47" s="133"/>
      <c r="B47" s="167"/>
      <c r="C47" s="167"/>
      <c r="D47" s="167"/>
      <c r="E47" s="167"/>
      <c r="F47" s="167"/>
      <c r="G47" s="133"/>
      <c r="H47" s="133"/>
    </row>
    <row r="48" spans="1:8" ht="57.95" customHeight="1" x14ac:dyDescent="0.25">
      <c r="A48" s="133"/>
      <c r="B48" s="167"/>
      <c r="C48" s="167"/>
      <c r="D48" s="167"/>
      <c r="E48" s="167"/>
      <c r="F48" s="167"/>
      <c r="G48" s="133"/>
      <c r="H48" s="133"/>
    </row>
    <row r="49" spans="1:8" ht="57.95" customHeight="1" x14ac:dyDescent="0.25">
      <c r="A49" s="133"/>
      <c r="B49" s="167"/>
      <c r="C49" s="167"/>
      <c r="D49" s="167"/>
      <c r="E49" s="167"/>
      <c r="F49" s="167"/>
      <c r="G49" s="133"/>
      <c r="H49" s="133"/>
    </row>
    <row r="50" spans="1:8" ht="57.95" customHeight="1" x14ac:dyDescent="0.25">
      <c r="A50" s="133"/>
      <c r="B50" s="167"/>
      <c r="C50" s="167"/>
      <c r="D50" s="167"/>
      <c r="E50" s="167"/>
      <c r="F50" s="167"/>
      <c r="G50" s="133"/>
      <c r="H50" s="133"/>
    </row>
    <row r="51" spans="1:8" ht="57.95" customHeight="1" x14ac:dyDescent="0.25">
      <c r="A51" s="133"/>
      <c r="B51" s="167"/>
      <c r="C51" s="167"/>
      <c r="D51" s="167"/>
      <c r="E51" s="167"/>
      <c r="F51" s="167"/>
      <c r="G51" s="133"/>
      <c r="H51" s="133"/>
    </row>
    <row r="52" spans="1:8" ht="57.95" customHeight="1" x14ac:dyDescent="0.25">
      <c r="A52" s="133"/>
      <c r="B52" s="167"/>
      <c r="C52" s="167"/>
      <c r="D52" s="167"/>
      <c r="E52" s="167"/>
      <c r="F52" s="167"/>
      <c r="G52" s="133"/>
      <c r="H52" s="133"/>
    </row>
    <row r="53" spans="1:8" ht="57.95" customHeight="1" x14ac:dyDescent="0.25">
      <c r="A53" s="133"/>
      <c r="B53" s="167"/>
      <c r="C53" s="167"/>
      <c r="D53" s="167"/>
      <c r="E53" s="167"/>
      <c r="F53" s="167"/>
      <c r="G53" s="133"/>
      <c r="H53" s="133"/>
    </row>
    <row r="54" spans="1:8" ht="57.95" customHeight="1" x14ac:dyDescent="0.25">
      <c r="A54" s="133"/>
      <c r="B54" s="167"/>
      <c r="C54" s="167"/>
      <c r="D54" s="167"/>
      <c r="E54" s="167"/>
      <c r="F54" s="167"/>
      <c r="G54" s="133"/>
      <c r="H54" s="133"/>
    </row>
    <row r="55" spans="1:8" ht="57.95" customHeight="1" x14ac:dyDescent="0.25">
      <c r="A55" s="133"/>
      <c r="B55" s="167"/>
      <c r="C55" s="167"/>
      <c r="D55" s="167"/>
      <c r="E55" s="167"/>
      <c r="F55" s="167"/>
      <c r="G55" s="133"/>
      <c r="H55" s="133"/>
    </row>
    <row r="56" spans="1:8" ht="57.95" customHeight="1" x14ac:dyDescent="0.25">
      <c r="A56" s="133"/>
      <c r="B56" s="167"/>
      <c r="C56" s="167"/>
      <c r="D56" s="167"/>
      <c r="E56" s="167"/>
      <c r="F56" s="167"/>
      <c r="G56" s="133"/>
      <c r="H56" s="133"/>
    </row>
    <row r="57" spans="1:8" ht="57.95" customHeight="1" x14ac:dyDescent="0.25">
      <c r="A57" s="133"/>
      <c r="B57" s="167"/>
      <c r="C57" s="167"/>
      <c r="D57" s="167"/>
      <c r="E57" s="167"/>
      <c r="F57" s="167"/>
      <c r="G57" s="133"/>
      <c r="H57" s="133"/>
    </row>
    <row r="58" spans="1:8" ht="57.95" customHeight="1" x14ac:dyDescent="0.25">
      <c r="A58" s="133"/>
      <c r="B58" s="167"/>
      <c r="C58" s="167"/>
      <c r="D58" s="167"/>
      <c r="E58" s="167"/>
      <c r="F58" s="167"/>
      <c r="G58" s="133"/>
      <c r="H58" s="133"/>
    </row>
    <row r="59" spans="1:8" ht="57.95" customHeight="1" x14ac:dyDescent="0.25">
      <c r="A59" s="133"/>
      <c r="B59" s="167"/>
      <c r="C59" s="167"/>
      <c r="D59" s="167"/>
      <c r="E59" s="167"/>
      <c r="F59" s="167"/>
      <c r="G59" s="133"/>
      <c r="H59" s="133"/>
    </row>
    <row r="60" spans="1:8" ht="57.95" customHeight="1" x14ac:dyDescent="0.25">
      <c r="A60" s="133"/>
      <c r="B60" s="167"/>
      <c r="C60" s="167"/>
      <c r="D60" s="167"/>
      <c r="E60" s="167"/>
      <c r="F60" s="167"/>
      <c r="G60" s="133"/>
      <c r="H60" s="133"/>
    </row>
    <row r="61" spans="1:8" ht="57.95" customHeight="1" x14ac:dyDescent="0.25">
      <c r="A61" s="133"/>
      <c r="B61" s="167"/>
      <c r="C61" s="167"/>
      <c r="D61" s="167"/>
      <c r="E61" s="167"/>
      <c r="F61" s="167"/>
      <c r="G61" s="133"/>
      <c r="H61" s="133"/>
    </row>
    <row r="62" spans="1:8" ht="57.95" customHeight="1" x14ac:dyDescent="0.25">
      <c r="A62" s="133"/>
      <c r="B62" s="167"/>
      <c r="C62" s="167"/>
      <c r="D62" s="167"/>
      <c r="E62" s="167"/>
      <c r="F62" s="167"/>
      <c r="G62" s="133"/>
      <c r="H62" s="133"/>
    </row>
    <row r="63" spans="1:8" ht="57.95" customHeight="1" x14ac:dyDescent="0.25">
      <c r="A63" s="133"/>
      <c r="B63" s="167"/>
      <c r="C63" s="167"/>
      <c r="D63" s="167"/>
      <c r="E63" s="167"/>
      <c r="F63" s="167"/>
      <c r="G63" s="133"/>
      <c r="H63" s="133"/>
    </row>
    <row r="64" spans="1:8" ht="57.95" customHeight="1" x14ac:dyDescent="0.25">
      <c r="A64" s="133"/>
      <c r="B64" s="167"/>
      <c r="C64" s="167"/>
      <c r="D64" s="167"/>
      <c r="E64" s="167"/>
      <c r="F64" s="167"/>
      <c r="G64" s="133"/>
      <c r="H64" s="133"/>
    </row>
    <row r="65" spans="1:8" ht="57.95" customHeight="1" x14ac:dyDescent="0.25">
      <c r="A65" s="133"/>
      <c r="B65" s="167"/>
      <c r="C65" s="167"/>
      <c r="D65" s="167"/>
      <c r="E65" s="167"/>
      <c r="F65" s="167"/>
      <c r="G65" s="133"/>
      <c r="H65" s="133"/>
    </row>
    <row r="66" spans="1:8" ht="57.95" customHeight="1" x14ac:dyDescent="0.25">
      <c r="A66" s="133"/>
      <c r="B66" s="167"/>
      <c r="C66" s="167"/>
      <c r="D66" s="167"/>
      <c r="E66" s="167"/>
      <c r="F66" s="167"/>
      <c r="G66" s="133"/>
      <c r="H66" s="133"/>
    </row>
    <row r="67" spans="1:8" ht="57.95" customHeight="1" x14ac:dyDescent="0.25">
      <c r="A67" s="133"/>
      <c r="B67" s="167"/>
      <c r="C67" s="167"/>
      <c r="D67" s="167"/>
      <c r="E67" s="167"/>
      <c r="F67" s="167"/>
      <c r="G67" s="133"/>
      <c r="H67" s="133"/>
    </row>
    <row r="68" spans="1:8" ht="57.95" customHeight="1" x14ac:dyDescent="0.25">
      <c r="A68" s="133"/>
      <c r="B68" s="167"/>
      <c r="C68" s="167"/>
      <c r="D68" s="167"/>
      <c r="E68" s="167"/>
      <c r="F68" s="167"/>
      <c r="G68" s="133"/>
      <c r="H68" s="133"/>
    </row>
    <row r="69" spans="1:8" ht="57.95" customHeight="1" x14ac:dyDescent="0.25">
      <c r="A69" s="133"/>
      <c r="B69" s="167"/>
      <c r="C69" s="167"/>
      <c r="D69" s="167"/>
      <c r="E69" s="167"/>
      <c r="F69" s="167"/>
      <c r="G69" s="133"/>
      <c r="H69" s="133"/>
    </row>
    <row r="70" spans="1:8" ht="57.95" customHeight="1" x14ac:dyDescent="0.25">
      <c r="A70" s="133"/>
      <c r="B70" s="167"/>
      <c r="C70" s="167"/>
      <c r="D70" s="167"/>
      <c r="E70" s="167"/>
      <c r="F70" s="167"/>
      <c r="G70" s="133"/>
      <c r="H70" s="133"/>
    </row>
    <row r="71" spans="1:8" ht="57.95" customHeight="1" x14ac:dyDescent="0.25">
      <c r="A71" s="133"/>
      <c r="B71" s="167"/>
      <c r="C71" s="167"/>
      <c r="D71" s="167"/>
      <c r="E71" s="167"/>
      <c r="F71" s="167"/>
      <c r="G71" s="133"/>
      <c r="H71" s="133"/>
    </row>
    <row r="72" spans="1:8" ht="57.95" customHeight="1" x14ac:dyDescent="0.25">
      <c r="A72" s="133"/>
      <c r="B72" s="167"/>
      <c r="C72" s="167"/>
      <c r="D72" s="167"/>
      <c r="E72" s="167"/>
      <c r="F72" s="167"/>
      <c r="G72" s="133"/>
      <c r="H72" s="133"/>
    </row>
    <row r="73" spans="1:8" ht="57.95" customHeight="1" x14ac:dyDescent="0.25">
      <c r="A73" s="133"/>
      <c r="B73" s="167"/>
      <c r="C73" s="167"/>
      <c r="D73" s="167"/>
      <c r="E73" s="167"/>
      <c r="F73" s="167"/>
      <c r="G73" s="133"/>
      <c r="H73" s="133"/>
    </row>
    <row r="74" spans="1:8" ht="57.95" customHeight="1" x14ac:dyDescent="0.25">
      <c r="A74" s="133"/>
      <c r="B74" s="167"/>
      <c r="C74" s="167"/>
      <c r="D74" s="167"/>
      <c r="E74" s="167"/>
      <c r="F74" s="167"/>
      <c r="G74" s="133"/>
      <c r="H74" s="133"/>
    </row>
    <row r="75" spans="1:8" ht="57.95" customHeight="1" x14ac:dyDescent="0.25">
      <c r="A75" s="133"/>
      <c r="B75" s="167"/>
      <c r="C75" s="167"/>
      <c r="D75" s="167"/>
      <c r="E75" s="167"/>
      <c r="F75" s="167"/>
      <c r="G75" s="133"/>
      <c r="H75" s="133"/>
    </row>
    <row r="76" spans="1:8" ht="57.95" customHeight="1" x14ac:dyDescent="0.25">
      <c r="A76" s="133"/>
      <c r="B76" s="167"/>
      <c r="C76" s="167"/>
      <c r="D76" s="167"/>
      <c r="E76" s="167"/>
      <c r="F76" s="167"/>
      <c r="G76" s="133"/>
      <c r="H76" s="133"/>
    </row>
    <row r="77" spans="1:8" ht="57.95" customHeight="1" x14ac:dyDescent="0.25">
      <c r="A77" s="133"/>
      <c r="B77" s="167"/>
      <c r="C77" s="167"/>
      <c r="D77" s="167"/>
      <c r="E77" s="167"/>
      <c r="F77" s="167"/>
      <c r="G77" s="133"/>
      <c r="H77" s="133"/>
    </row>
    <row r="78" spans="1:8" ht="57.95" customHeight="1" x14ac:dyDescent="0.25">
      <c r="A78" s="133"/>
      <c r="B78" s="167"/>
      <c r="C78" s="167"/>
      <c r="D78" s="167"/>
      <c r="E78" s="167"/>
      <c r="F78" s="167"/>
      <c r="G78" s="133"/>
      <c r="H78" s="133"/>
    </row>
    <row r="79" spans="1:8" ht="57.95" customHeight="1" x14ac:dyDescent="0.25">
      <c r="A79" s="133"/>
      <c r="B79" s="167"/>
      <c r="C79" s="167"/>
      <c r="D79" s="167"/>
      <c r="E79" s="167"/>
      <c r="F79" s="167"/>
      <c r="G79" s="133"/>
      <c r="H79" s="133"/>
    </row>
    <row r="80" spans="1:8" ht="57.95" customHeight="1" x14ac:dyDescent="0.25">
      <c r="A80" s="133"/>
      <c r="B80" s="167"/>
      <c r="C80" s="167"/>
      <c r="D80" s="167"/>
      <c r="E80" s="167"/>
      <c r="F80" s="167"/>
      <c r="G80" s="133"/>
      <c r="H80" s="133"/>
    </row>
    <row r="81" spans="1:8" ht="57.95" customHeight="1" x14ac:dyDescent="0.25">
      <c r="A81" s="133"/>
      <c r="B81" s="167"/>
      <c r="C81" s="167"/>
      <c r="D81" s="167"/>
      <c r="E81" s="167"/>
      <c r="F81" s="167"/>
      <c r="G81" s="133"/>
      <c r="H81" s="133"/>
    </row>
    <row r="82" spans="1:8" ht="57.95" customHeight="1" x14ac:dyDescent="0.25">
      <c r="A82" s="133"/>
      <c r="B82" s="167"/>
      <c r="C82" s="167"/>
      <c r="D82" s="167"/>
      <c r="E82" s="167"/>
      <c r="F82" s="167"/>
      <c r="G82" s="133"/>
      <c r="H82" s="133"/>
    </row>
    <row r="83" spans="1:8" ht="57.95" customHeight="1" x14ac:dyDescent="0.25">
      <c r="A83" s="133"/>
      <c r="B83" s="167"/>
      <c r="C83" s="167"/>
      <c r="D83" s="167"/>
      <c r="E83" s="167"/>
      <c r="F83" s="167"/>
      <c r="G83" s="133"/>
      <c r="H83" s="133"/>
    </row>
    <row r="84" spans="1:8" ht="57.95" customHeight="1" x14ac:dyDescent="0.25">
      <c r="A84" s="133"/>
      <c r="B84" s="167"/>
      <c r="C84" s="167"/>
      <c r="D84" s="167"/>
      <c r="E84" s="167"/>
      <c r="F84" s="167"/>
      <c r="G84" s="133"/>
      <c r="H84" s="133"/>
    </row>
    <row r="85" spans="1:8" ht="57.95" customHeight="1" x14ac:dyDescent="0.25">
      <c r="A85" s="133"/>
      <c r="B85" s="167"/>
      <c r="C85" s="167"/>
      <c r="D85" s="167"/>
      <c r="E85" s="167"/>
      <c r="F85" s="167"/>
      <c r="G85" s="133"/>
      <c r="H85" s="133"/>
    </row>
    <row r="86" spans="1:8" ht="57.95" customHeight="1" x14ac:dyDescent="0.25">
      <c r="A86" s="133"/>
      <c r="B86" s="167"/>
      <c r="C86" s="167"/>
      <c r="D86" s="167"/>
      <c r="E86" s="167"/>
      <c r="F86" s="167"/>
      <c r="G86" s="133"/>
      <c r="H86" s="133"/>
    </row>
    <row r="87" spans="1:8" ht="57.95" customHeight="1" x14ac:dyDescent="0.25">
      <c r="A87" s="133"/>
      <c r="B87" s="167"/>
      <c r="C87" s="167"/>
      <c r="D87" s="167"/>
      <c r="E87" s="167"/>
      <c r="F87" s="167"/>
      <c r="G87" s="133"/>
      <c r="H87" s="133"/>
    </row>
    <row r="88" spans="1:8" ht="57.95" customHeight="1" x14ac:dyDescent="0.25">
      <c r="A88" s="133"/>
      <c r="B88" s="167"/>
      <c r="C88" s="167"/>
      <c r="D88" s="167"/>
      <c r="E88" s="167"/>
      <c r="F88" s="167"/>
      <c r="G88" s="133"/>
      <c r="H88" s="133"/>
    </row>
    <row r="89" spans="1:8" ht="57.95" customHeight="1" x14ac:dyDescent="0.25">
      <c r="A89" s="133"/>
      <c r="B89" s="167"/>
      <c r="C89" s="167"/>
      <c r="D89" s="167"/>
      <c r="E89" s="167"/>
      <c r="F89" s="167"/>
      <c r="G89" s="133"/>
      <c r="H89" s="133"/>
    </row>
    <row r="90" spans="1:8" ht="57.95" customHeight="1" x14ac:dyDescent="0.25">
      <c r="A90" s="133"/>
      <c r="B90" s="167"/>
      <c r="C90" s="167"/>
      <c r="D90" s="167"/>
      <c r="E90" s="167"/>
      <c r="F90" s="167"/>
      <c r="G90" s="133"/>
      <c r="H90" s="133"/>
    </row>
    <row r="91" spans="1:8" ht="57.95" customHeight="1" x14ac:dyDescent="0.25">
      <c r="A91" s="133"/>
      <c r="B91" s="167"/>
      <c r="C91" s="167"/>
      <c r="D91" s="167"/>
      <c r="E91" s="167"/>
      <c r="F91" s="167"/>
      <c r="G91" s="133"/>
      <c r="H91" s="133"/>
    </row>
    <row r="92" spans="1:8" ht="57.95" customHeight="1" x14ac:dyDescent="0.25">
      <c r="A92" s="133"/>
      <c r="B92" s="167"/>
      <c r="C92" s="167"/>
      <c r="D92" s="167"/>
      <c r="E92" s="167"/>
      <c r="F92" s="167"/>
      <c r="G92" s="133"/>
      <c r="H92" s="133"/>
    </row>
    <row r="93" spans="1:8" ht="57.95" customHeight="1" x14ac:dyDescent="0.25">
      <c r="A93" s="133"/>
      <c r="B93" s="167"/>
      <c r="C93" s="167"/>
      <c r="D93" s="167"/>
      <c r="E93" s="167"/>
      <c r="F93" s="167"/>
      <c r="G93" s="133"/>
      <c r="H93" s="133"/>
    </row>
    <row r="94" spans="1:8" ht="57.95" customHeight="1" x14ac:dyDescent="0.25">
      <c r="A94" s="133"/>
      <c r="B94" s="167"/>
      <c r="C94" s="167"/>
      <c r="D94" s="167"/>
      <c r="E94" s="167"/>
      <c r="F94" s="167"/>
      <c r="G94" s="133"/>
      <c r="H94" s="133"/>
    </row>
    <row r="95" spans="1:8" ht="57.95" customHeight="1" x14ac:dyDescent="0.25">
      <c r="A95" s="133"/>
      <c r="B95" s="167"/>
      <c r="C95" s="167"/>
      <c r="D95" s="167"/>
      <c r="E95" s="167"/>
      <c r="F95" s="167"/>
      <c r="G95" s="133"/>
      <c r="H95" s="133"/>
    </row>
    <row r="96" spans="1:8" ht="57.95" customHeight="1" x14ac:dyDescent="0.25">
      <c r="A96" s="133"/>
      <c r="B96" s="167"/>
      <c r="C96" s="167"/>
      <c r="D96" s="167"/>
      <c r="E96" s="167"/>
      <c r="F96" s="167"/>
      <c r="G96" s="133"/>
      <c r="H96" s="133"/>
    </row>
    <row r="97" spans="1:8" ht="57.95" customHeight="1" x14ac:dyDescent="0.25">
      <c r="A97" s="133"/>
      <c r="B97" s="167"/>
      <c r="C97" s="167"/>
      <c r="D97" s="167"/>
      <c r="E97" s="167"/>
      <c r="F97" s="167"/>
      <c r="G97" s="133"/>
      <c r="H97" s="133"/>
    </row>
    <row r="98" spans="1:8" ht="57.95" customHeight="1" x14ac:dyDescent="0.25">
      <c r="A98" s="133"/>
      <c r="B98" s="167"/>
      <c r="C98" s="167"/>
      <c r="D98" s="167"/>
      <c r="E98" s="167"/>
      <c r="F98" s="167"/>
      <c r="G98" s="133"/>
      <c r="H98" s="133"/>
    </row>
    <row r="99" spans="1:8" ht="57.95" customHeight="1" x14ac:dyDescent="0.25">
      <c r="A99" s="133"/>
      <c r="B99" s="167"/>
      <c r="C99" s="167"/>
      <c r="D99" s="167"/>
      <c r="E99" s="167"/>
      <c r="F99" s="167"/>
      <c r="G99" s="133"/>
      <c r="H99" s="133"/>
    </row>
    <row r="100" spans="1:8" ht="57.95" customHeight="1" x14ac:dyDescent="0.25">
      <c r="A100" s="133"/>
      <c r="B100" s="167"/>
      <c r="C100" s="167"/>
      <c r="D100" s="167"/>
      <c r="E100" s="167"/>
      <c r="F100" s="167"/>
      <c r="G100" s="133"/>
      <c r="H100" s="133"/>
    </row>
    <row r="101" spans="1:8" ht="57.95" customHeight="1" x14ac:dyDescent="0.25">
      <c r="A101" s="133"/>
      <c r="B101" s="167"/>
      <c r="C101" s="167"/>
      <c r="D101" s="167"/>
      <c r="E101" s="167"/>
      <c r="F101" s="167"/>
      <c r="G101" s="133"/>
      <c r="H101" s="133"/>
    </row>
    <row r="102" spans="1:8" ht="57.95" customHeight="1" x14ac:dyDescent="0.25">
      <c r="A102" s="133"/>
      <c r="B102" s="167"/>
      <c r="C102" s="167"/>
      <c r="D102" s="167"/>
      <c r="E102" s="167"/>
      <c r="F102" s="167"/>
      <c r="G102" s="133"/>
      <c r="H102" s="133"/>
    </row>
    <row r="103" spans="1:8" ht="57.95" customHeight="1" x14ac:dyDescent="0.25">
      <c r="A103" s="133"/>
      <c r="B103" s="167"/>
      <c r="C103" s="167"/>
      <c r="D103" s="167"/>
      <c r="E103" s="167"/>
      <c r="F103" s="167"/>
      <c r="G103" s="133"/>
      <c r="H103" s="133"/>
    </row>
    <row r="104" spans="1:8" ht="57.95" customHeight="1" x14ac:dyDescent="0.25">
      <c r="A104" s="133"/>
      <c r="B104" s="167"/>
      <c r="C104" s="167"/>
      <c r="D104" s="167"/>
      <c r="E104" s="167"/>
      <c r="F104" s="167"/>
      <c r="G104" s="133"/>
      <c r="H104" s="133"/>
    </row>
    <row r="105" spans="1:8" ht="57.95" customHeight="1" x14ac:dyDescent="0.25">
      <c r="A105" s="133"/>
      <c r="B105" s="167"/>
      <c r="C105" s="167"/>
      <c r="D105" s="167"/>
      <c r="E105" s="167"/>
      <c r="F105" s="167"/>
      <c r="G105" s="133"/>
      <c r="H105" s="133"/>
    </row>
    <row r="106" spans="1:8" ht="57.95" customHeight="1" x14ac:dyDescent="0.25">
      <c r="A106" s="133"/>
      <c r="B106" s="167"/>
      <c r="C106" s="167"/>
      <c r="D106" s="167"/>
      <c r="E106" s="167"/>
      <c r="F106" s="167"/>
      <c r="G106" s="133"/>
      <c r="H106" s="133"/>
    </row>
    <row r="107" spans="1:8" ht="57.95" customHeight="1" x14ac:dyDescent="0.25">
      <c r="A107" s="133"/>
      <c r="B107" s="167"/>
      <c r="C107" s="167"/>
      <c r="D107" s="167"/>
      <c r="E107" s="167"/>
      <c r="F107" s="167"/>
      <c r="G107" s="133"/>
      <c r="H107" s="133"/>
    </row>
    <row r="108" spans="1:8" ht="57.95" customHeight="1" x14ac:dyDescent="0.25">
      <c r="A108" s="133"/>
      <c r="B108" s="167"/>
      <c r="C108" s="167"/>
      <c r="D108" s="167"/>
      <c r="E108" s="167"/>
      <c r="F108" s="167"/>
      <c r="G108" s="133"/>
      <c r="H108" s="133"/>
    </row>
    <row r="109" spans="1:8" ht="57.95" customHeight="1" x14ac:dyDescent="0.25">
      <c r="A109" s="133"/>
      <c r="B109" s="167"/>
      <c r="C109" s="167"/>
      <c r="D109" s="167"/>
      <c r="E109" s="167"/>
      <c r="F109" s="167"/>
      <c r="G109" s="133"/>
      <c r="H109" s="133"/>
    </row>
    <row r="110" spans="1:8" ht="57.95" customHeight="1" x14ac:dyDescent="0.25">
      <c r="A110" s="133"/>
      <c r="B110" s="167"/>
      <c r="C110" s="167"/>
      <c r="D110" s="167"/>
      <c r="E110" s="167"/>
      <c r="F110" s="167"/>
      <c r="G110" s="133"/>
      <c r="H110" s="133"/>
    </row>
    <row r="111" spans="1:8" ht="57.95" customHeight="1" x14ac:dyDescent="0.25">
      <c r="A111" s="133"/>
      <c r="B111" s="167"/>
      <c r="C111" s="167"/>
      <c r="D111" s="167"/>
      <c r="E111" s="167"/>
      <c r="F111" s="167"/>
      <c r="G111" s="133"/>
      <c r="H111" s="133"/>
    </row>
    <row r="112" spans="1:8" ht="57.95" customHeight="1" x14ac:dyDescent="0.25">
      <c r="A112" s="133"/>
      <c r="B112" s="167"/>
      <c r="C112" s="167"/>
      <c r="D112" s="167"/>
      <c r="E112" s="167"/>
      <c r="F112" s="167"/>
      <c r="G112" s="133"/>
      <c r="H112" s="133"/>
    </row>
    <row r="113" spans="1:8" ht="57.95" customHeight="1" x14ac:dyDescent="0.25">
      <c r="A113" s="133"/>
      <c r="B113" s="167"/>
      <c r="C113" s="167"/>
      <c r="D113" s="167"/>
      <c r="E113" s="167"/>
      <c r="F113" s="167"/>
      <c r="G113" s="133"/>
      <c r="H113" s="133"/>
    </row>
    <row r="114" spans="1:8" ht="57.95" customHeight="1" x14ac:dyDescent="0.25">
      <c r="A114" s="133"/>
      <c r="B114" s="167"/>
      <c r="C114" s="167"/>
      <c r="D114" s="167"/>
      <c r="E114" s="167"/>
      <c r="F114" s="167"/>
      <c r="G114" s="133"/>
      <c r="H114" s="133"/>
    </row>
    <row r="115" spans="1:8" ht="57.95" customHeight="1" x14ac:dyDescent="0.25">
      <c r="A115" s="133"/>
      <c r="B115" s="167"/>
      <c r="C115" s="167"/>
      <c r="D115" s="167"/>
      <c r="E115" s="167"/>
      <c r="F115" s="167"/>
      <c r="G115" s="133"/>
      <c r="H115" s="133"/>
    </row>
    <row r="116" spans="1:8" ht="57.95" customHeight="1" x14ac:dyDescent="0.25">
      <c r="A116" s="133"/>
      <c r="B116" s="167"/>
      <c r="C116" s="167"/>
      <c r="D116" s="167"/>
      <c r="E116" s="167"/>
      <c r="F116" s="167"/>
      <c r="G116" s="133"/>
      <c r="H116" s="133"/>
    </row>
    <row r="117" spans="1:8" ht="57.95" customHeight="1" x14ac:dyDescent="0.25">
      <c r="A117" s="133"/>
      <c r="B117" s="167"/>
      <c r="C117" s="167"/>
      <c r="D117" s="167"/>
      <c r="E117" s="167"/>
      <c r="F117" s="167"/>
      <c r="G117" s="133"/>
      <c r="H117" s="133"/>
    </row>
    <row r="118" spans="1:8" ht="57.95" customHeight="1" x14ac:dyDescent="0.25">
      <c r="A118" s="133"/>
      <c r="B118" s="167"/>
      <c r="C118" s="167"/>
      <c r="D118" s="167"/>
      <c r="E118" s="167"/>
      <c r="F118" s="167"/>
      <c r="G118" s="133"/>
      <c r="H118" s="133"/>
    </row>
    <row r="119" spans="1:8" ht="57.95" customHeight="1" x14ac:dyDescent="0.25">
      <c r="A119" s="133"/>
      <c r="B119" s="167"/>
      <c r="C119" s="167"/>
      <c r="D119" s="167"/>
      <c r="E119" s="167"/>
      <c r="F119" s="167"/>
      <c r="G119" s="133"/>
      <c r="H119" s="133"/>
    </row>
    <row r="120" spans="1:8" ht="57.95" customHeight="1" x14ac:dyDescent="0.25">
      <c r="A120" s="133"/>
      <c r="B120" s="167"/>
      <c r="C120" s="167"/>
      <c r="D120" s="167"/>
      <c r="E120" s="167"/>
      <c r="F120" s="167"/>
      <c r="G120" s="133"/>
      <c r="H120" s="133"/>
    </row>
    <row r="121" spans="1:8" ht="57.95" customHeight="1" x14ac:dyDescent="0.25">
      <c r="A121" s="133"/>
      <c r="B121" s="167"/>
      <c r="C121" s="167"/>
      <c r="D121" s="167"/>
      <c r="E121" s="167"/>
      <c r="F121" s="167"/>
      <c r="G121" s="133"/>
      <c r="H121" s="133"/>
    </row>
    <row r="122" spans="1:8" ht="57.95" customHeight="1" x14ac:dyDescent="0.25">
      <c r="A122" s="133"/>
      <c r="B122" s="167"/>
      <c r="C122" s="167"/>
      <c r="D122" s="167"/>
      <c r="E122" s="167"/>
      <c r="F122" s="167"/>
      <c r="G122" s="133"/>
      <c r="H122" s="133"/>
    </row>
    <row r="123" spans="1:8" ht="57.95" customHeight="1" x14ac:dyDescent="0.25">
      <c r="A123" s="133"/>
      <c r="B123" s="167"/>
      <c r="C123" s="167"/>
      <c r="D123" s="167"/>
      <c r="E123" s="167"/>
      <c r="F123" s="167"/>
      <c r="G123" s="133"/>
      <c r="H123" s="133"/>
    </row>
    <row r="124" spans="1:8" ht="57.95" customHeight="1" x14ac:dyDescent="0.25">
      <c r="A124" s="133"/>
      <c r="B124" s="167"/>
      <c r="C124" s="167"/>
      <c r="D124" s="167"/>
      <c r="E124" s="167"/>
      <c r="F124" s="167"/>
      <c r="G124" s="133"/>
      <c r="H124" s="133"/>
    </row>
    <row r="125" spans="1:8" ht="57.95" customHeight="1" x14ac:dyDescent="0.25">
      <c r="A125" s="133"/>
      <c r="B125" s="167"/>
      <c r="C125" s="167"/>
      <c r="D125" s="167"/>
      <c r="E125" s="167"/>
      <c r="F125" s="167"/>
      <c r="G125" s="133"/>
      <c r="H125" s="133"/>
    </row>
    <row r="126" spans="1:8" ht="57.95" customHeight="1" x14ac:dyDescent="0.25">
      <c r="A126" s="133"/>
      <c r="B126" s="167"/>
      <c r="C126" s="167"/>
      <c r="D126" s="167"/>
      <c r="E126" s="167"/>
      <c r="F126" s="167"/>
      <c r="G126" s="133"/>
      <c r="H126" s="133"/>
    </row>
    <row r="127" spans="1:8" ht="57.95" customHeight="1" x14ac:dyDescent="0.25">
      <c r="A127" s="133"/>
      <c r="B127" s="167"/>
      <c r="C127" s="167"/>
      <c r="D127" s="167"/>
      <c r="E127" s="167"/>
      <c r="F127" s="167"/>
      <c r="G127" s="133"/>
      <c r="H127" s="133"/>
    </row>
    <row r="128" spans="1:8" ht="57.95" customHeight="1" x14ac:dyDescent="0.25">
      <c r="A128" s="133"/>
      <c r="B128" s="167"/>
      <c r="C128" s="167"/>
      <c r="D128" s="167"/>
      <c r="E128" s="167"/>
      <c r="F128" s="167"/>
      <c r="G128" s="133"/>
      <c r="H128" s="133"/>
    </row>
    <row r="129" spans="1:8" ht="57.95" customHeight="1" x14ac:dyDescent="0.25">
      <c r="A129" s="133"/>
      <c r="B129" s="167"/>
      <c r="C129" s="167"/>
      <c r="D129" s="167"/>
      <c r="E129" s="167"/>
      <c r="F129" s="167"/>
      <c r="G129" s="133"/>
      <c r="H129" s="133"/>
    </row>
    <row r="130" spans="1:8" ht="57.95" customHeight="1" x14ac:dyDescent="0.25">
      <c r="A130" s="133"/>
      <c r="B130" s="167"/>
      <c r="C130" s="167"/>
      <c r="D130" s="167"/>
      <c r="E130" s="167"/>
      <c r="F130" s="167"/>
      <c r="G130" s="133"/>
      <c r="H130" s="133"/>
    </row>
    <row r="131" spans="1:8" ht="57.95" customHeight="1" x14ac:dyDescent="0.25">
      <c r="A131" s="133"/>
      <c r="B131" s="167"/>
      <c r="C131" s="167"/>
      <c r="D131" s="167"/>
      <c r="E131" s="167"/>
      <c r="F131" s="167"/>
      <c r="G131" s="133"/>
      <c r="H131" s="133"/>
    </row>
    <row r="132" spans="1:8" ht="57.95" customHeight="1" x14ac:dyDescent="0.25">
      <c r="A132" s="133"/>
      <c r="B132" s="167"/>
      <c r="C132" s="167"/>
      <c r="D132" s="167"/>
      <c r="E132" s="167"/>
      <c r="F132" s="167"/>
      <c r="G132" s="133"/>
      <c r="H132" s="133"/>
    </row>
    <row r="133" spans="1:8" ht="57.95" customHeight="1" x14ac:dyDescent="0.25">
      <c r="A133" s="133"/>
      <c r="B133" s="167"/>
      <c r="C133" s="167"/>
      <c r="D133" s="167"/>
      <c r="E133" s="167"/>
      <c r="F133" s="167"/>
      <c r="G133" s="133"/>
      <c r="H133" s="133"/>
    </row>
    <row r="134" spans="1:8" ht="57.95" customHeight="1" x14ac:dyDescent="0.25">
      <c r="A134" s="133"/>
      <c r="B134" s="167"/>
      <c r="C134" s="167"/>
      <c r="D134" s="167"/>
      <c r="E134" s="167"/>
      <c r="F134" s="167"/>
      <c r="G134" s="133"/>
      <c r="H134" s="133"/>
    </row>
    <row r="135" spans="1:8" ht="57.95" customHeight="1" x14ac:dyDescent="0.25">
      <c r="A135" s="133"/>
      <c r="B135" s="167"/>
      <c r="C135" s="167"/>
      <c r="D135" s="167"/>
      <c r="E135" s="167"/>
      <c r="F135" s="167"/>
      <c r="G135" s="133"/>
      <c r="H135" s="133"/>
    </row>
    <row r="136" spans="1:8" ht="57.95" customHeight="1" x14ac:dyDescent="0.25">
      <c r="A136" s="133"/>
      <c r="B136" s="167"/>
      <c r="C136" s="167"/>
      <c r="D136" s="167"/>
      <c r="E136" s="167"/>
      <c r="F136" s="167"/>
      <c r="G136" s="133"/>
      <c r="H136" s="133"/>
    </row>
    <row r="137" spans="1:8" ht="57.95" customHeight="1" x14ac:dyDescent="0.25">
      <c r="A137" s="133"/>
      <c r="B137" s="167"/>
      <c r="C137" s="167"/>
      <c r="D137" s="167"/>
      <c r="E137" s="167"/>
      <c r="F137" s="167"/>
      <c r="G137" s="133"/>
      <c r="H137" s="133"/>
    </row>
    <row r="138" spans="1:8" ht="57.95" customHeight="1" x14ac:dyDescent="0.25">
      <c r="A138" s="133"/>
      <c r="B138" s="167"/>
      <c r="C138" s="167"/>
      <c r="D138" s="167"/>
      <c r="E138" s="167"/>
      <c r="F138" s="167"/>
      <c r="G138" s="133"/>
      <c r="H138" s="133"/>
    </row>
    <row r="139" spans="1:8" ht="57.95" customHeight="1" x14ac:dyDescent="0.25">
      <c r="A139" s="133"/>
      <c r="B139" s="167"/>
      <c r="C139" s="167"/>
      <c r="D139" s="167"/>
      <c r="E139" s="167"/>
      <c r="F139" s="167"/>
      <c r="G139" s="133"/>
      <c r="H139" s="133"/>
    </row>
    <row r="140" spans="1:8" ht="57.95" customHeight="1" x14ac:dyDescent="0.25">
      <c r="A140" s="133"/>
      <c r="B140" s="167"/>
      <c r="C140" s="167"/>
      <c r="D140" s="167"/>
      <c r="E140" s="167"/>
      <c r="F140" s="167"/>
      <c r="G140" s="133"/>
      <c r="H140" s="133"/>
    </row>
    <row r="141" spans="1:8" ht="57.95" customHeight="1" x14ac:dyDescent="0.25">
      <c r="A141" s="133"/>
      <c r="B141" s="167"/>
      <c r="C141" s="167"/>
      <c r="D141" s="167"/>
      <c r="E141" s="167"/>
      <c r="F141" s="167"/>
      <c r="G141" s="133"/>
      <c r="H141" s="133"/>
    </row>
    <row r="142" spans="1:8" ht="57.95" customHeight="1" x14ac:dyDescent="0.25">
      <c r="A142" s="133"/>
      <c r="B142" s="167"/>
      <c r="C142" s="167"/>
      <c r="D142" s="167"/>
      <c r="E142" s="167"/>
      <c r="F142" s="167"/>
      <c r="G142" s="133"/>
      <c r="H142" s="133"/>
    </row>
    <row r="143" spans="1:8" ht="57.95" customHeight="1" x14ac:dyDescent="0.25">
      <c r="A143" s="133"/>
      <c r="B143" s="167"/>
      <c r="C143" s="167"/>
      <c r="D143" s="167"/>
      <c r="E143" s="167"/>
      <c r="F143" s="167"/>
      <c r="G143" s="133"/>
      <c r="H143" s="133"/>
    </row>
    <row r="144" spans="1:8" ht="57.95" customHeight="1" x14ac:dyDescent="0.25">
      <c r="A144" s="133"/>
      <c r="B144" s="167"/>
      <c r="C144" s="167"/>
      <c r="D144" s="167"/>
      <c r="E144" s="167"/>
      <c r="F144" s="167"/>
      <c r="G144" s="133"/>
      <c r="H144" s="133"/>
    </row>
    <row r="145" spans="1:8" ht="57.95" customHeight="1" x14ac:dyDescent="0.25">
      <c r="A145" s="133"/>
      <c r="B145" s="167"/>
      <c r="C145" s="167"/>
      <c r="D145" s="167"/>
      <c r="E145" s="167"/>
      <c r="F145" s="167"/>
      <c r="G145" s="133"/>
      <c r="H145" s="133"/>
    </row>
    <row r="146" spans="1:8" ht="57.95" customHeight="1" x14ac:dyDescent="0.25">
      <c r="A146" s="133"/>
      <c r="B146" s="167"/>
      <c r="C146" s="167"/>
      <c r="D146" s="167"/>
      <c r="E146" s="167"/>
      <c r="F146" s="167"/>
      <c r="G146" s="133"/>
      <c r="H146" s="133"/>
    </row>
    <row r="147" spans="1:8" ht="57.95" customHeight="1" x14ac:dyDescent="0.25">
      <c r="A147" s="133"/>
      <c r="B147" s="167"/>
      <c r="C147" s="167"/>
      <c r="D147" s="167"/>
      <c r="E147" s="167"/>
      <c r="F147" s="167"/>
      <c r="G147" s="133"/>
      <c r="H147" s="133"/>
    </row>
    <row r="148" spans="1:8" ht="57.95" customHeight="1" x14ac:dyDescent="0.25">
      <c r="A148" s="133"/>
      <c r="B148" s="167"/>
      <c r="C148" s="167"/>
      <c r="D148" s="167"/>
      <c r="E148" s="167"/>
      <c r="F148" s="167"/>
      <c r="G148" s="133"/>
      <c r="H148" s="133"/>
    </row>
    <row r="149" spans="1:8" ht="57.95" customHeight="1" x14ac:dyDescent="0.25">
      <c r="A149" s="133"/>
      <c r="B149" s="167"/>
      <c r="C149" s="167"/>
      <c r="D149" s="167"/>
      <c r="E149" s="167"/>
      <c r="F149" s="167"/>
      <c r="G149" s="133"/>
      <c r="H149" s="133"/>
    </row>
    <row r="150" spans="1:8" ht="57.95" customHeight="1" x14ac:dyDescent="0.25">
      <c r="A150" s="133"/>
      <c r="B150" s="167"/>
      <c r="C150" s="167"/>
      <c r="D150" s="167"/>
      <c r="E150" s="167"/>
      <c r="F150" s="167"/>
      <c r="G150" s="133"/>
      <c r="H150" s="133"/>
    </row>
    <row r="151" spans="1:8" ht="57.95" customHeight="1" x14ac:dyDescent="0.25">
      <c r="A151" s="133"/>
      <c r="B151" s="167"/>
      <c r="C151" s="167"/>
      <c r="D151" s="167"/>
      <c r="E151" s="167"/>
      <c r="F151" s="167"/>
      <c r="G151" s="133"/>
      <c r="H151" s="133"/>
    </row>
    <row r="152" spans="1:8" ht="57.95" customHeight="1" x14ac:dyDescent="0.25">
      <c r="A152" s="133"/>
      <c r="B152" s="167"/>
      <c r="C152" s="167"/>
      <c r="D152" s="167"/>
      <c r="E152" s="167"/>
      <c r="F152" s="167"/>
      <c r="G152" s="133"/>
      <c r="H152" s="133"/>
    </row>
    <row r="153" spans="1:8" ht="57.95" customHeight="1" x14ac:dyDescent="0.25">
      <c r="A153" s="133"/>
      <c r="B153" s="167"/>
      <c r="C153" s="167"/>
      <c r="D153" s="167"/>
      <c r="E153" s="167"/>
      <c r="F153" s="167"/>
      <c r="G153" s="133"/>
      <c r="H153" s="133"/>
    </row>
    <row r="154" spans="1:8" ht="57.95" customHeight="1" x14ac:dyDescent="0.25">
      <c r="A154" s="133"/>
      <c r="B154" s="167"/>
      <c r="C154" s="167"/>
      <c r="D154" s="167"/>
      <c r="E154" s="167"/>
      <c r="F154" s="167"/>
      <c r="G154" s="133"/>
      <c r="H154" s="133"/>
    </row>
    <row r="155" spans="1:8" ht="57.95" customHeight="1" x14ac:dyDescent="0.25">
      <c r="A155" s="133"/>
      <c r="B155" s="167"/>
      <c r="C155" s="167"/>
      <c r="D155" s="167"/>
      <c r="E155" s="167"/>
      <c r="F155" s="167"/>
      <c r="G155" s="133"/>
      <c r="H155" s="133"/>
    </row>
    <row r="156" spans="1:8" ht="57.95" customHeight="1" x14ac:dyDescent="0.25">
      <c r="A156" s="133"/>
      <c r="B156" s="167"/>
      <c r="C156" s="167"/>
      <c r="D156" s="167"/>
      <c r="E156" s="167"/>
      <c r="F156" s="167"/>
      <c r="G156" s="133"/>
      <c r="H156" s="133"/>
    </row>
    <row r="157" spans="1:8" ht="57.95" customHeight="1" x14ac:dyDescent="0.25">
      <c r="A157" s="133"/>
      <c r="B157" s="167"/>
      <c r="C157" s="167"/>
      <c r="D157" s="167"/>
      <c r="E157" s="167"/>
      <c r="F157" s="167"/>
      <c r="G157" s="133"/>
      <c r="H157" s="133"/>
    </row>
    <row r="158" spans="1:8" ht="57.95" customHeight="1" x14ac:dyDescent="0.25">
      <c r="A158" s="133"/>
      <c r="B158" s="167"/>
      <c r="C158" s="167"/>
      <c r="D158" s="167"/>
      <c r="E158" s="167"/>
      <c r="F158" s="167"/>
      <c r="G158" s="133"/>
      <c r="H158" s="133"/>
    </row>
    <row r="159" spans="1:8" ht="57.95" customHeight="1" x14ac:dyDescent="0.25">
      <c r="A159" s="133"/>
      <c r="B159" s="167"/>
      <c r="C159" s="167"/>
      <c r="D159" s="167"/>
      <c r="E159" s="167"/>
      <c r="F159" s="167"/>
      <c r="G159" s="133"/>
      <c r="H159" s="133"/>
    </row>
    <row r="160" spans="1:8" ht="57.95" customHeight="1" x14ac:dyDescent="0.25">
      <c r="A160" s="133"/>
      <c r="B160" s="167"/>
      <c r="C160" s="167"/>
      <c r="D160" s="167"/>
      <c r="E160" s="167"/>
      <c r="F160" s="167"/>
      <c r="G160" s="133"/>
      <c r="H160" s="133"/>
    </row>
    <row r="161" spans="1:8" ht="57.95" customHeight="1" x14ac:dyDescent="0.25">
      <c r="A161" s="133"/>
      <c r="B161" s="167"/>
      <c r="C161" s="167"/>
      <c r="D161" s="167"/>
      <c r="E161" s="167"/>
      <c r="F161" s="167"/>
      <c r="G161" s="133"/>
      <c r="H161" s="133"/>
    </row>
    <row r="162" spans="1:8" ht="57.95" customHeight="1" x14ac:dyDescent="0.25">
      <c r="A162" s="133"/>
      <c r="B162" s="167"/>
      <c r="C162" s="167"/>
      <c r="D162" s="167"/>
      <c r="E162" s="167"/>
      <c r="F162" s="167"/>
      <c r="G162" s="133"/>
      <c r="H162" s="133"/>
    </row>
    <row r="163" spans="1:8" ht="57.95" customHeight="1" x14ac:dyDescent="0.25">
      <c r="A163" s="133"/>
      <c r="B163" s="167"/>
      <c r="C163" s="167"/>
      <c r="D163" s="167"/>
      <c r="E163" s="167"/>
      <c r="F163" s="167"/>
      <c r="G163" s="133"/>
      <c r="H163" s="133"/>
    </row>
    <row r="164" spans="1:8" ht="57.95" customHeight="1" x14ac:dyDescent="0.25">
      <c r="A164" s="133"/>
      <c r="B164" s="167"/>
      <c r="C164" s="167"/>
      <c r="D164" s="167"/>
      <c r="E164" s="167"/>
      <c r="F164" s="167"/>
      <c r="G164" s="133"/>
      <c r="H164" s="133"/>
    </row>
    <row r="165" spans="1:8" ht="57.95" customHeight="1" x14ac:dyDescent="0.25">
      <c r="A165" s="133"/>
      <c r="B165" s="167"/>
      <c r="C165" s="167"/>
      <c r="D165" s="167"/>
      <c r="E165" s="167"/>
      <c r="F165" s="167"/>
      <c r="G165" s="133"/>
      <c r="H165" s="133"/>
    </row>
    <row r="166" spans="1:8" ht="57.95" customHeight="1" x14ac:dyDescent="0.25">
      <c r="A166" s="133"/>
      <c r="B166" s="167"/>
      <c r="C166" s="167"/>
      <c r="D166" s="167"/>
      <c r="E166" s="167"/>
      <c r="F166" s="167"/>
      <c r="G166" s="133"/>
      <c r="H166" s="133"/>
    </row>
    <row r="167" spans="1:8" ht="57.95" customHeight="1" x14ac:dyDescent="0.25">
      <c r="A167" s="133"/>
      <c r="B167" s="167"/>
      <c r="C167" s="167"/>
      <c r="D167" s="167"/>
      <c r="E167" s="167"/>
      <c r="F167" s="167"/>
      <c r="G167" s="133"/>
      <c r="H167" s="133"/>
    </row>
    <row r="168" spans="1:8" ht="57.95" customHeight="1" x14ac:dyDescent="0.25">
      <c r="A168" s="133"/>
      <c r="B168" s="167"/>
      <c r="C168" s="167"/>
      <c r="D168" s="167"/>
      <c r="E168" s="167"/>
      <c r="F168" s="167"/>
      <c r="G168" s="133"/>
      <c r="H168" s="133"/>
    </row>
    <row r="169" spans="1:8" ht="57.95" customHeight="1" x14ac:dyDescent="0.25">
      <c r="A169" s="133"/>
      <c r="B169" s="167"/>
      <c r="C169" s="167"/>
      <c r="D169" s="167"/>
      <c r="E169" s="167"/>
      <c r="F169" s="167"/>
      <c r="G169" s="133"/>
      <c r="H169" s="133"/>
    </row>
    <row r="170" spans="1:8" ht="57.95" customHeight="1" x14ac:dyDescent="0.25">
      <c r="A170" s="133"/>
      <c r="B170" s="167"/>
      <c r="C170" s="167"/>
      <c r="D170" s="167"/>
      <c r="E170" s="167"/>
      <c r="F170" s="167"/>
      <c r="G170" s="133"/>
      <c r="H170" s="133"/>
    </row>
    <row r="171" spans="1:8" ht="57.95" customHeight="1" x14ac:dyDescent="0.25">
      <c r="A171" s="133"/>
      <c r="B171" s="167"/>
      <c r="C171" s="167"/>
      <c r="D171" s="167"/>
      <c r="E171" s="167"/>
      <c r="F171" s="167"/>
      <c r="G171" s="133"/>
      <c r="H171" s="133"/>
    </row>
    <row r="172" spans="1:8" ht="57.95" customHeight="1" x14ac:dyDescent="0.25">
      <c r="A172" s="133"/>
      <c r="B172" s="167"/>
      <c r="C172" s="167"/>
      <c r="D172" s="167"/>
      <c r="E172" s="167"/>
      <c r="F172" s="167"/>
      <c r="G172" s="133"/>
      <c r="H172" s="133"/>
    </row>
    <row r="173" spans="1:8" ht="57.95" customHeight="1" x14ac:dyDescent="0.25">
      <c r="A173" s="133"/>
      <c r="B173" s="167"/>
      <c r="C173" s="167"/>
      <c r="D173" s="167"/>
      <c r="E173" s="167"/>
      <c r="F173" s="167"/>
      <c r="G173" s="133"/>
      <c r="H173" s="133"/>
    </row>
    <row r="174" spans="1:8" ht="57.95" customHeight="1" x14ac:dyDescent="0.25">
      <c r="A174" s="133"/>
      <c r="B174" s="167"/>
      <c r="C174" s="167"/>
      <c r="D174" s="167"/>
      <c r="E174" s="167"/>
      <c r="F174" s="167"/>
      <c r="G174" s="133"/>
      <c r="H174" s="133"/>
    </row>
    <row r="175" spans="1:8" ht="57.95" customHeight="1" x14ac:dyDescent="0.25">
      <c r="A175" s="133"/>
      <c r="B175" s="167"/>
      <c r="C175" s="167"/>
      <c r="D175" s="167"/>
      <c r="E175" s="167"/>
      <c r="F175" s="167"/>
      <c r="G175" s="133"/>
      <c r="H175" s="133"/>
    </row>
    <row r="176" spans="1:8" ht="57.95" customHeight="1" x14ac:dyDescent="0.25">
      <c r="A176" s="133"/>
      <c r="B176" s="167"/>
      <c r="C176" s="167"/>
      <c r="D176" s="167"/>
      <c r="E176" s="167"/>
      <c r="F176" s="167"/>
      <c r="G176" s="133"/>
      <c r="H176" s="133"/>
    </row>
    <row r="177" spans="1:8" ht="57.95" customHeight="1" x14ac:dyDescent="0.25">
      <c r="A177" s="133"/>
      <c r="B177" s="167"/>
      <c r="C177" s="167"/>
      <c r="D177" s="167"/>
      <c r="E177" s="167"/>
      <c r="F177" s="167"/>
      <c r="G177" s="133"/>
      <c r="H177" s="133"/>
    </row>
    <row r="178" spans="1:8" ht="57.95" customHeight="1" x14ac:dyDescent="0.25">
      <c r="A178" s="133"/>
      <c r="B178" s="167"/>
      <c r="C178" s="167"/>
      <c r="D178" s="167"/>
      <c r="E178" s="167"/>
      <c r="F178" s="167"/>
      <c r="G178" s="133"/>
      <c r="H178" s="133"/>
    </row>
    <row r="179" spans="1:8" ht="57.95" customHeight="1" x14ac:dyDescent="0.25">
      <c r="A179" s="133"/>
      <c r="B179" s="167"/>
      <c r="C179" s="167"/>
      <c r="D179" s="167"/>
      <c r="E179" s="167"/>
      <c r="F179" s="167"/>
      <c r="G179" s="133"/>
      <c r="H179" s="133"/>
    </row>
    <row r="180" spans="1:8" ht="57.95" customHeight="1" x14ac:dyDescent="0.25">
      <c r="A180" s="133"/>
      <c r="B180" s="167"/>
      <c r="C180" s="167"/>
      <c r="D180" s="167"/>
      <c r="E180" s="167"/>
      <c r="F180" s="167"/>
      <c r="G180" s="133"/>
      <c r="H180" s="133"/>
    </row>
    <row r="181" spans="1:8" ht="57.95" customHeight="1" x14ac:dyDescent="0.25">
      <c r="A181" s="133"/>
      <c r="B181" s="167"/>
      <c r="C181" s="167"/>
      <c r="D181" s="167"/>
      <c r="E181" s="167"/>
      <c r="F181" s="167"/>
      <c r="G181" s="133"/>
      <c r="H181" s="133"/>
    </row>
    <row r="182" spans="1:8" ht="57.95" customHeight="1" x14ac:dyDescent="0.25">
      <c r="A182" s="133"/>
      <c r="B182" s="167"/>
      <c r="C182" s="167"/>
      <c r="D182" s="167"/>
      <c r="E182" s="167"/>
      <c r="F182" s="167"/>
      <c r="G182" s="133"/>
      <c r="H182" s="133"/>
    </row>
    <row r="183" spans="1:8" ht="57.95" customHeight="1" x14ac:dyDescent="0.25">
      <c r="A183" s="133"/>
      <c r="B183" s="167"/>
      <c r="C183" s="167"/>
      <c r="D183" s="167"/>
      <c r="E183" s="167"/>
      <c r="F183" s="167"/>
      <c r="G183" s="133"/>
      <c r="H183" s="133"/>
    </row>
    <row r="184" spans="1:8" ht="57.95" customHeight="1" x14ac:dyDescent="0.25">
      <c r="A184" s="133"/>
      <c r="B184" s="167"/>
      <c r="C184" s="167"/>
      <c r="D184" s="167"/>
      <c r="E184" s="167"/>
      <c r="F184" s="167"/>
      <c r="G184" s="133"/>
      <c r="H184" s="133"/>
    </row>
    <row r="185" spans="1:8" ht="57.95" customHeight="1" x14ac:dyDescent="0.25">
      <c r="A185" s="133"/>
      <c r="B185" s="167"/>
      <c r="C185" s="167"/>
      <c r="D185" s="167"/>
      <c r="E185" s="167"/>
      <c r="F185" s="167"/>
      <c r="G185" s="133"/>
      <c r="H185" s="133"/>
    </row>
    <row r="186" spans="1:8" ht="57.95" customHeight="1" x14ac:dyDescent="0.25">
      <c r="A186" s="133"/>
      <c r="B186" s="167"/>
      <c r="C186" s="167"/>
      <c r="D186" s="167"/>
      <c r="E186" s="167"/>
      <c r="F186" s="167"/>
      <c r="G186" s="133"/>
      <c r="H186" s="133"/>
    </row>
    <row r="187" spans="1:8" ht="57.95" customHeight="1" x14ac:dyDescent="0.25">
      <c r="A187" s="133"/>
      <c r="B187" s="167"/>
      <c r="C187" s="167"/>
      <c r="D187" s="167"/>
      <c r="E187" s="167"/>
      <c r="F187" s="167"/>
      <c r="G187" s="133"/>
      <c r="H187" s="133"/>
    </row>
    <row r="188" spans="1:8" ht="57.95" customHeight="1" x14ac:dyDescent="0.25">
      <c r="A188" s="133"/>
      <c r="B188" s="167"/>
      <c r="C188" s="167"/>
      <c r="D188" s="167"/>
      <c r="E188" s="167"/>
      <c r="F188" s="167"/>
      <c r="G188" s="133"/>
      <c r="H188" s="133"/>
    </row>
    <row r="189" spans="1:8" ht="57.95" customHeight="1" x14ac:dyDescent="0.25">
      <c r="A189" s="133"/>
      <c r="B189" s="167"/>
      <c r="C189" s="167"/>
      <c r="D189" s="167"/>
      <c r="E189" s="167"/>
      <c r="F189" s="167"/>
      <c r="G189" s="133"/>
      <c r="H189" s="133"/>
    </row>
    <row r="190" spans="1:8" ht="57.95" customHeight="1" x14ac:dyDescent="0.25">
      <c r="A190" s="133"/>
      <c r="B190" s="167"/>
      <c r="C190" s="167"/>
      <c r="D190" s="167"/>
      <c r="E190" s="167"/>
      <c r="F190" s="167"/>
      <c r="G190" s="133"/>
      <c r="H190" s="133"/>
    </row>
    <row r="191" spans="1:8" ht="57.95" customHeight="1" x14ac:dyDescent="0.25">
      <c r="A191" s="133"/>
      <c r="B191" s="167"/>
      <c r="C191" s="167"/>
      <c r="D191" s="167"/>
      <c r="E191" s="167"/>
      <c r="F191" s="167"/>
      <c r="G191" s="133"/>
      <c r="H191" s="133"/>
    </row>
    <row r="192" spans="1:8" ht="57.95" customHeight="1" x14ac:dyDescent="0.25">
      <c r="A192" s="133"/>
      <c r="B192" s="167"/>
      <c r="C192" s="167"/>
      <c r="D192" s="167"/>
      <c r="E192" s="167"/>
      <c r="F192" s="167"/>
      <c r="G192" s="133"/>
      <c r="H192" s="133"/>
    </row>
    <row r="193" spans="1:8" ht="57.95" customHeight="1" x14ac:dyDescent="0.25">
      <c r="A193" s="133"/>
      <c r="B193" s="167"/>
      <c r="C193" s="167"/>
      <c r="D193" s="167"/>
      <c r="E193" s="167"/>
      <c r="F193" s="167"/>
      <c r="G193" s="133"/>
      <c r="H193" s="133"/>
    </row>
    <row r="194" spans="1:8" ht="57.95" customHeight="1" x14ac:dyDescent="0.25">
      <c r="A194" s="133"/>
      <c r="B194" s="167"/>
      <c r="C194" s="167"/>
      <c r="D194" s="167"/>
      <c r="E194" s="167"/>
      <c r="F194" s="167"/>
      <c r="G194" s="133"/>
      <c r="H194" s="133"/>
    </row>
    <row r="195" spans="1:8" ht="57.95" customHeight="1" x14ac:dyDescent="0.25">
      <c r="A195" s="133"/>
      <c r="B195" s="167"/>
      <c r="C195" s="167"/>
      <c r="D195" s="167"/>
      <c r="E195" s="167"/>
      <c r="F195" s="167"/>
      <c r="G195" s="133"/>
      <c r="H195" s="133"/>
    </row>
    <row r="196" spans="1:8" ht="57.95" customHeight="1" x14ac:dyDescent="0.25">
      <c r="A196" s="133"/>
      <c r="B196" s="167"/>
      <c r="C196" s="167"/>
      <c r="D196" s="167"/>
      <c r="E196" s="167"/>
      <c r="F196" s="167"/>
      <c r="G196" s="133"/>
      <c r="H196" s="133"/>
    </row>
    <row r="197" spans="1:8" ht="57.95" customHeight="1" x14ac:dyDescent="0.25">
      <c r="A197" s="133"/>
      <c r="B197" s="167"/>
      <c r="C197" s="167"/>
      <c r="D197" s="167"/>
      <c r="E197" s="167"/>
      <c r="F197" s="167"/>
      <c r="G197" s="133"/>
      <c r="H197" s="133"/>
    </row>
    <row r="198" spans="1:8" ht="57.95" customHeight="1" x14ac:dyDescent="0.25">
      <c r="A198" s="133"/>
      <c r="B198" s="167"/>
      <c r="C198" s="167"/>
      <c r="D198" s="167"/>
      <c r="E198" s="167"/>
      <c r="F198" s="167"/>
      <c r="G198" s="133"/>
      <c r="H198" s="133"/>
    </row>
    <row r="199" spans="1:8" ht="57.95" customHeight="1" x14ac:dyDescent="0.25">
      <c r="A199" s="133"/>
      <c r="B199" s="167"/>
      <c r="C199" s="167"/>
      <c r="D199" s="167"/>
      <c r="E199" s="167"/>
      <c r="F199" s="167"/>
      <c r="G199" s="133"/>
      <c r="H199" s="133"/>
    </row>
    <row r="200" spans="1:8" ht="57.95" customHeight="1" x14ac:dyDescent="0.25">
      <c r="A200" s="133"/>
      <c r="B200" s="167"/>
      <c r="C200" s="167"/>
      <c r="D200" s="167"/>
      <c r="E200" s="167"/>
      <c r="F200" s="167"/>
      <c r="G200" s="133"/>
      <c r="H200" s="133"/>
    </row>
    <row r="201" spans="1:8" ht="57.95" customHeight="1" x14ac:dyDescent="0.25">
      <c r="A201" s="133"/>
      <c r="B201" s="167"/>
      <c r="C201" s="167"/>
      <c r="D201" s="167"/>
      <c r="E201" s="167"/>
      <c r="F201" s="167"/>
      <c r="G201" s="133"/>
      <c r="H201" s="133"/>
    </row>
    <row r="202" spans="1:8" ht="57.95" customHeight="1" x14ac:dyDescent="0.25">
      <c r="A202" s="133"/>
      <c r="B202" s="167"/>
      <c r="C202" s="167"/>
      <c r="D202" s="167"/>
      <c r="E202" s="167"/>
      <c r="F202" s="167"/>
      <c r="G202" s="133"/>
      <c r="H202" s="133"/>
    </row>
    <row r="203" spans="1:8" ht="57.95" customHeight="1" x14ac:dyDescent="0.25">
      <c r="A203" s="133"/>
      <c r="B203" s="167"/>
      <c r="C203" s="167"/>
      <c r="D203" s="167"/>
      <c r="E203" s="167"/>
      <c r="F203" s="167"/>
      <c r="G203" s="133"/>
      <c r="H203" s="133"/>
    </row>
    <row r="204" spans="1:8" ht="57.95" customHeight="1" x14ac:dyDescent="0.25">
      <c r="A204" s="133"/>
      <c r="B204" s="167"/>
      <c r="C204" s="167"/>
      <c r="D204" s="167"/>
      <c r="E204" s="167"/>
      <c r="F204" s="167"/>
      <c r="G204" s="133"/>
      <c r="H204" s="133"/>
    </row>
    <row r="205" spans="1:8" ht="57.95" customHeight="1" x14ac:dyDescent="0.25">
      <c r="A205" s="133"/>
      <c r="B205" s="167"/>
      <c r="C205" s="167"/>
      <c r="D205" s="167"/>
      <c r="E205" s="167"/>
      <c r="F205" s="167"/>
      <c r="G205" s="133"/>
      <c r="H205" s="133"/>
    </row>
    <row r="206" spans="1:8" ht="57.95" customHeight="1" x14ac:dyDescent="0.25">
      <c r="A206" s="133"/>
      <c r="B206" s="167"/>
      <c r="C206" s="167"/>
      <c r="D206" s="167"/>
      <c r="E206" s="167"/>
      <c r="F206" s="167"/>
      <c r="G206" s="133"/>
      <c r="H206" s="133"/>
    </row>
    <row r="207" spans="1:8" ht="57.95" customHeight="1" x14ac:dyDescent="0.25">
      <c r="A207" s="133"/>
      <c r="B207" s="167"/>
      <c r="C207" s="167"/>
      <c r="D207" s="167"/>
      <c r="E207" s="167"/>
      <c r="F207" s="167"/>
      <c r="G207" s="133"/>
      <c r="H207" s="133"/>
    </row>
    <row r="208" spans="1:8" ht="57.95" customHeight="1" x14ac:dyDescent="0.25">
      <c r="A208" s="133"/>
      <c r="B208" s="167"/>
      <c r="C208" s="167"/>
      <c r="D208" s="167"/>
      <c r="E208" s="167"/>
      <c r="F208" s="167"/>
      <c r="G208" s="133"/>
      <c r="H208" s="133"/>
    </row>
    <row r="209" spans="1:8" ht="57.95" customHeight="1" x14ac:dyDescent="0.25">
      <c r="A209" s="133"/>
      <c r="B209" s="167"/>
      <c r="C209" s="167"/>
      <c r="D209" s="167"/>
      <c r="E209" s="167"/>
      <c r="F209" s="167"/>
      <c r="G209" s="133"/>
      <c r="H209" s="133"/>
    </row>
    <row r="210" spans="1:8" ht="57.95" customHeight="1" x14ac:dyDescent="0.25">
      <c r="A210" s="133"/>
      <c r="B210" s="167"/>
      <c r="C210" s="167"/>
      <c r="D210" s="167"/>
      <c r="E210" s="167"/>
      <c r="F210" s="167"/>
      <c r="G210" s="133"/>
      <c r="H210" s="133"/>
    </row>
    <row r="211" spans="1:8" ht="57.95" customHeight="1" x14ac:dyDescent="0.25">
      <c r="A211" s="133"/>
      <c r="B211" s="167"/>
      <c r="C211" s="167"/>
      <c r="D211" s="167"/>
      <c r="E211" s="167"/>
      <c r="F211" s="167"/>
      <c r="G211" s="133"/>
      <c r="H211" s="133"/>
    </row>
    <row r="212" spans="1:8" ht="57.95" customHeight="1" x14ac:dyDescent="0.25">
      <c r="A212" s="133"/>
      <c r="B212" s="167"/>
      <c r="C212" s="167"/>
      <c r="D212" s="167"/>
      <c r="E212" s="167"/>
      <c r="F212" s="167"/>
      <c r="G212" s="133"/>
      <c r="H212" s="133"/>
    </row>
    <row r="213" spans="1:8" ht="57.95" customHeight="1" x14ac:dyDescent="0.25">
      <c r="A213" s="133"/>
      <c r="B213" s="167"/>
      <c r="C213" s="167"/>
      <c r="D213" s="167"/>
      <c r="E213" s="167"/>
      <c r="F213" s="167"/>
      <c r="G213" s="133"/>
      <c r="H213" s="133"/>
    </row>
    <row r="214" spans="1:8" ht="57.95" customHeight="1" x14ac:dyDescent="0.25">
      <c r="A214" s="133"/>
      <c r="B214" s="167"/>
      <c r="C214" s="167"/>
      <c r="D214" s="167"/>
      <c r="E214" s="167"/>
      <c r="F214" s="167"/>
      <c r="G214" s="133"/>
      <c r="H214" s="133"/>
    </row>
    <row r="215" spans="1:8" ht="57.95" customHeight="1" x14ac:dyDescent="0.25">
      <c r="A215" s="133"/>
      <c r="B215" s="167"/>
      <c r="C215" s="167"/>
      <c r="D215" s="167"/>
      <c r="E215" s="167"/>
      <c r="F215" s="167"/>
      <c r="G215" s="133"/>
      <c r="H215" s="133"/>
    </row>
    <row r="216" spans="1:8" ht="57.95" customHeight="1" x14ac:dyDescent="0.25">
      <c r="A216" s="133"/>
      <c r="B216" s="167"/>
      <c r="C216" s="167"/>
      <c r="D216" s="167"/>
      <c r="E216" s="167"/>
      <c r="F216" s="167"/>
      <c r="G216" s="133"/>
      <c r="H216" s="133"/>
    </row>
    <row r="217" spans="1:8" ht="57.95" customHeight="1" x14ac:dyDescent="0.25">
      <c r="A217" s="133"/>
      <c r="B217" s="167"/>
      <c r="C217" s="167"/>
      <c r="D217" s="167"/>
      <c r="E217" s="167"/>
      <c r="F217" s="167"/>
      <c r="G217" s="133"/>
      <c r="H217" s="133"/>
    </row>
    <row r="218" spans="1:8" ht="57.95" customHeight="1" x14ac:dyDescent="0.25">
      <c r="A218" s="133"/>
      <c r="B218" s="167"/>
      <c r="C218" s="167"/>
      <c r="D218" s="167"/>
      <c r="E218" s="167"/>
      <c r="F218" s="167"/>
      <c r="G218" s="133"/>
      <c r="H218" s="133"/>
    </row>
    <row r="219" spans="1:8" ht="57.95" customHeight="1" x14ac:dyDescent="0.25">
      <c r="A219" s="133"/>
      <c r="B219" s="167"/>
      <c r="C219" s="167"/>
      <c r="D219" s="167"/>
      <c r="E219" s="167"/>
      <c r="F219" s="167"/>
      <c r="G219" s="133"/>
      <c r="H219" s="133"/>
    </row>
    <row r="220" spans="1:8" ht="57.95" customHeight="1" x14ac:dyDescent="0.25">
      <c r="A220" s="133"/>
      <c r="B220" s="167"/>
      <c r="C220" s="167"/>
      <c r="D220" s="167"/>
      <c r="E220" s="167"/>
      <c r="F220" s="167"/>
      <c r="G220" s="133"/>
      <c r="H220" s="133"/>
    </row>
    <row r="221" spans="1:8" ht="57.95" customHeight="1" x14ac:dyDescent="0.25">
      <c r="A221" s="133"/>
      <c r="B221" s="167"/>
      <c r="C221" s="167"/>
      <c r="D221" s="167"/>
      <c r="E221" s="167"/>
      <c r="F221" s="167"/>
      <c r="G221" s="133"/>
      <c r="H221" s="133"/>
    </row>
    <row r="222" spans="1:8" ht="57.95" customHeight="1" x14ac:dyDescent="0.25">
      <c r="A222" s="133"/>
      <c r="B222" s="167"/>
      <c r="C222" s="167"/>
      <c r="D222" s="167"/>
      <c r="E222" s="167"/>
      <c r="F222" s="167"/>
      <c r="G222" s="133"/>
      <c r="H222" s="133"/>
    </row>
    <row r="223" spans="1:8" ht="57.95" customHeight="1" x14ac:dyDescent="0.25">
      <c r="A223" s="133"/>
      <c r="B223" s="167"/>
      <c r="C223" s="167"/>
      <c r="D223" s="167"/>
      <c r="E223" s="167"/>
      <c r="F223" s="167"/>
      <c r="G223" s="133"/>
      <c r="H223" s="133"/>
    </row>
    <row r="224" spans="1:8" ht="57.95" customHeight="1" x14ac:dyDescent="0.25">
      <c r="A224" s="133"/>
      <c r="B224" s="167"/>
      <c r="C224" s="167"/>
      <c r="D224" s="167"/>
      <c r="E224" s="167"/>
      <c r="F224" s="167"/>
      <c r="G224" s="133"/>
      <c r="H224" s="133"/>
    </row>
    <row r="225" spans="1:8" ht="57.95" customHeight="1" x14ac:dyDescent="0.25">
      <c r="A225" s="133"/>
      <c r="B225" s="167"/>
      <c r="C225" s="167"/>
      <c r="D225" s="167"/>
      <c r="E225" s="167"/>
      <c r="F225" s="167"/>
      <c r="G225" s="133"/>
      <c r="H225" s="133"/>
    </row>
    <row r="226" spans="1:8" ht="57.95" customHeight="1" x14ac:dyDescent="0.25">
      <c r="A226" s="133"/>
      <c r="B226" s="167"/>
      <c r="C226" s="167"/>
      <c r="D226" s="167"/>
      <c r="E226" s="167"/>
      <c r="F226" s="167"/>
      <c r="G226" s="133"/>
      <c r="H226" s="133"/>
    </row>
    <row r="227" spans="1:8" ht="57.95" customHeight="1" x14ac:dyDescent="0.25">
      <c r="A227" s="133"/>
      <c r="B227" s="167"/>
      <c r="C227" s="167"/>
      <c r="D227" s="167"/>
      <c r="E227" s="167"/>
      <c r="F227" s="167"/>
      <c r="G227" s="133"/>
      <c r="H227" s="133"/>
    </row>
    <row r="228" spans="1:8" ht="57.95" customHeight="1" x14ac:dyDescent="0.25">
      <c r="A228" s="133"/>
      <c r="B228" s="167"/>
      <c r="C228" s="167"/>
      <c r="D228" s="167"/>
      <c r="E228" s="167"/>
      <c r="F228" s="167"/>
      <c r="G228" s="133"/>
      <c r="H228" s="133"/>
    </row>
    <row r="229" spans="1:8" ht="57.95" customHeight="1" x14ac:dyDescent="0.25">
      <c r="A229" s="133"/>
      <c r="B229" s="167"/>
      <c r="C229" s="167"/>
      <c r="D229" s="167"/>
      <c r="E229" s="167"/>
      <c r="F229" s="167"/>
      <c r="G229" s="133"/>
      <c r="H229" s="133"/>
    </row>
    <row r="230" spans="1:8" ht="57.95" customHeight="1" x14ac:dyDescent="0.25">
      <c r="A230" s="133"/>
      <c r="B230" s="167"/>
      <c r="C230" s="167"/>
      <c r="D230" s="167"/>
      <c r="E230" s="167"/>
      <c r="F230" s="167"/>
      <c r="G230" s="133"/>
      <c r="H230" s="133"/>
    </row>
    <row r="231" spans="1:8" ht="57.95" customHeight="1" x14ac:dyDescent="0.25">
      <c r="A231" s="133"/>
      <c r="B231" s="167"/>
      <c r="C231" s="167"/>
      <c r="D231" s="167"/>
      <c r="E231" s="167"/>
      <c r="F231" s="167"/>
      <c r="G231" s="133"/>
      <c r="H231" s="133"/>
    </row>
    <row r="232" spans="1:8" ht="57.95" customHeight="1" x14ac:dyDescent="0.25">
      <c r="A232" s="133"/>
      <c r="B232" s="167"/>
      <c r="C232" s="167"/>
      <c r="D232" s="167"/>
      <c r="E232" s="167"/>
      <c r="F232" s="167"/>
      <c r="G232" s="133"/>
      <c r="H232" s="133"/>
    </row>
    <row r="233" spans="1:8" ht="57.95" customHeight="1" x14ac:dyDescent="0.25">
      <c r="A233" s="133"/>
      <c r="B233" s="167"/>
      <c r="C233" s="167"/>
      <c r="D233" s="167"/>
      <c r="E233" s="167"/>
      <c r="F233" s="167"/>
      <c r="G233" s="133"/>
      <c r="H233" s="133"/>
    </row>
    <row r="234" spans="1:8" ht="57.95" customHeight="1" x14ac:dyDescent="0.25">
      <c r="A234" s="133"/>
      <c r="B234" s="167"/>
      <c r="C234" s="167"/>
      <c r="D234" s="167"/>
      <c r="E234" s="167"/>
      <c r="F234" s="167"/>
      <c r="G234" s="133"/>
      <c r="H234" s="133"/>
    </row>
    <row r="235" spans="1:8" ht="57.95" customHeight="1" x14ac:dyDescent="0.25">
      <c r="A235" s="133"/>
      <c r="B235" s="167"/>
      <c r="C235" s="167"/>
      <c r="D235" s="167"/>
      <c r="E235" s="167"/>
      <c r="F235" s="167"/>
      <c r="G235" s="133"/>
      <c r="H235" s="133"/>
    </row>
    <row r="236" spans="1:8" ht="57.95" customHeight="1" x14ac:dyDescent="0.25">
      <c r="A236" s="133"/>
      <c r="B236" s="167"/>
      <c r="C236" s="167"/>
      <c r="D236" s="167"/>
      <c r="E236" s="167"/>
      <c r="F236" s="167"/>
      <c r="G236" s="133"/>
      <c r="H236" s="133"/>
    </row>
    <row r="237" spans="1:8" ht="57.95" customHeight="1" x14ac:dyDescent="0.25">
      <c r="A237" s="133"/>
      <c r="B237" s="167"/>
      <c r="C237" s="167"/>
      <c r="D237" s="167"/>
      <c r="E237" s="167"/>
      <c r="F237" s="167"/>
      <c r="G237" s="133"/>
      <c r="H237" s="133"/>
    </row>
    <row r="238" spans="1:8" ht="57.95" customHeight="1" x14ac:dyDescent="0.25">
      <c r="A238" s="133"/>
      <c r="B238" s="167"/>
      <c r="C238" s="167"/>
      <c r="D238" s="167"/>
      <c r="E238" s="167"/>
      <c r="F238" s="167"/>
      <c r="G238" s="133"/>
      <c r="H238" s="133"/>
    </row>
    <row r="239" spans="1:8" ht="57.95" customHeight="1" x14ac:dyDescent="0.25">
      <c r="A239" s="133"/>
      <c r="B239" s="167"/>
      <c r="C239" s="167"/>
      <c r="D239" s="167"/>
      <c r="E239" s="167"/>
      <c r="F239" s="167"/>
      <c r="G239" s="133"/>
      <c r="H239" s="133"/>
    </row>
    <row r="240" spans="1:8" ht="57.95" customHeight="1" x14ac:dyDescent="0.25">
      <c r="A240" s="133"/>
      <c r="B240" s="167"/>
      <c r="C240" s="167"/>
      <c r="D240" s="167"/>
      <c r="E240" s="167"/>
      <c r="F240" s="167"/>
      <c r="G240" s="133"/>
      <c r="H240" s="133"/>
    </row>
    <row r="241" spans="1:8" ht="57.95" customHeight="1" x14ac:dyDescent="0.25">
      <c r="A241" s="133"/>
      <c r="B241" s="167"/>
      <c r="C241" s="167"/>
      <c r="D241" s="167"/>
      <c r="E241" s="167"/>
      <c r="F241" s="167"/>
      <c r="G241" s="133"/>
      <c r="H241" s="133"/>
    </row>
    <row r="242" spans="1:8" ht="57.95" customHeight="1" x14ac:dyDescent="0.25">
      <c r="A242" s="133"/>
      <c r="B242" s="167"/>
      <c r="C242" s="167"/>
      <c r="D242" s="167"/>
      <c r="E242" s="167"/>
      <c r="F242" s="167"/>
      <c r="G242" s="133"/>
      <c r="H242" s="133"/>
    </row>
    <row r="243" spans="1:8" ht="57.95" customHeight="1" x14ac:dyDescent="0.25">
      <c r="A243" s="133"/>
      <c r="B243" s="167"/>
      <c r="C243" s="167"/>
      <c r="D243" s="167"/>
      <c r="E243" s="167"/>
      <c r="F243" s="167"/>
      <c r="G243" s="133"/>
      <c r="H243" s="133"/>
    </row>
    <row r="244" spans="1:8" ht="57.95" customHeight="1" x14ac:dyDescent="0.25">
      <c r="A244" s="133"/>
      <c r="B244" s="167"/>
      <c r="C244" s="167"/>
      <c r="D244" s="167"/>
      <c r="E244" s="167"/>
      <c r="F244" s="167"/>
      <c r="G244" s="133"/>
      <c r="H244" s="133"/>
    </row>
    <row r="245" spans="1:8" ht="57.95" customHeight="1" x14ac:dyDescent="0.25">
      <c r="A245" s="133"/>
      <c r="B245" s="167"/>
      <c r="C245" s="167"/>
      <c r="D245" s="167"/>
      <c r="E245" s="167"/>
      <c r="F245" s="167"/>
      <c r="G245" s="133"/>
      <c r="H245" s="133"/>
    </row>
    <row r="246" spans="1:8" ht="57.95" customHeight="1" x14ac:dyDescent="0.25">
      <c r="A246" s="133"/>
      <c r="B246" s="167"/>
      <c r="C246" s="167"/>
      <c r="D246" s="167"/>
      <c r="E246" s="167"/>
      <c r="F246" s="167"/>
      <c r="G246" s="133"/>
      <c r="H246" s="133"/>
    </row>
    <row r="247" spans="1:8" ht="57.95" customHeight="1" x14ac:dyDescent="0.25">
      <c r="A247" s="133"/>
      <c r="B247" s="167"/>
      <c r="C247" s="167"/>
      <c r="D247" s="167"/>
      <c r="E247" s="167"/>
      <c r="F247" s="167"/>
      <c r="G247" s="133"/>
      <c r="H247" s="133"/>
    </row>
    <row r="248" spans="1:8" ht="57.95" customHeight="1" x14ac:dyDescent="0.25">
      <c r="A248" s="133"/>
      <c r="B248" s="167"/>
      <c r="C248" s="167"/>
      <c r="D248" s="167"/>
      <c r="E248" s="167"/>
      <c r="F248" s="167"/>
      <c r="G248" s="133"/>
      <c r="H248" s="133"/>
    </row>
    <row r="249" spans="1:8" ht="57.95" customHeight="1" x14ac:dyDescent="0.25">
      <c r="A249" s="133"/>
      <c r="B249" s="167"/>
      <c r="C249" s="167"/>
      <c r="D249" s="167"/>
      <c r="E249" s="167"/>
      <c r="F249" s="167"/>
      <c r="G249" s="133"/>
      <c r="H249" s="133"/>
    </row>
    <row r="250" spans="1:8" ht="57.95" customHeight="1" x14ac:dyDescent="0.25">
      <c r="A250" s="133"/>
      <c r="B250" s="167"/>
      <c r="C250" s="167"/>
      <c r="D250" s="167"/>
      <c r="E250" s="167"/>
      <c r="F250" s="167"/>
      <c r="G250" s="133"/>
      <c r="H250" s="133"/>
    </row>
    <row r="251" spans="1:8" ht="57.95" customHeight="1" x14ac:dyDescent="0.25">
      <c r="A251" s="133"/>
      <c r="B251" s="167"/>
      <c r="C251" s="167"/>
      <c r="D251" s="167"/>
      <c r="E251" s="167"/>
      <c r="F251" s="167"/>
      <c r="G251" s="133"/>
      <c r="H251" s="133"/>
    </row>
    <row r="252" spans="1:8" ht="57.95" customHeight="1" x14ac:dyDescent="0.25">
      <c r="A252" s="133"/>
      <c r="B252" s="167"/>
      <c r="C252" s="167"/>
      <c r="D252" s="167"/>
      <c r="E252" s="167"/>
      <c r="F252" s="167"/>
      <c r="G252" s="133"/>
      <c r="H252" s="133"/>
    </row>
    <row r="253" spans="1:8" ht="57.95" customHeight="1" x14ac:dyDescent="0.25">
      <c r="A253" s="133"/>
      <c r="B253" s="167"/>
      <c r="C253" s="167"/>
      <c r="D253" s="167"/>
      <c r="E253" s="167"/>
      <c r="F253" s="167"/>
      <c r="G253" s="133"/>
      <c r="H253" s="133"/>
    </row>
    <row r="254" spans="1:8" ht="57.95" customHeight="1" x14ac:dyDescent="0.25">
      <c r="A254" s="133"/>
      <c r="B254" s="167"/>
      <c r="C254" s="167"/>
      <c r="D254" s="167"/>
      <c r="E254" s="167"/>
      <c r="F254" s="167"/>
      <c r="G254" s="133"/>
      <c r="H254" s="133"/>
    </row>
    <row r="255" spans="1:8" ht="57.95" customHeight="1" x14ac:dyDescent="0.25">
      <c r="A255" s="133"/>
      <c r="B255" s="167"/>
      <c r="C255" s="167"/>
      <c r="D255" s="167"/>
      <c r="E255" s="167"/>
      <c r="F255" s="167"/>
      <c r="G255" s="133"/>
      <c r="H255" s="133"/>
    </row>
    <row r="256" spans="1:8" ht="57.95" customHeight="1" x14ac:dyDescent="0.25">
      <c r="A256" s="133"/>
      <c r="B256" s="167"/>
      <c r="C256" s="167"/>
      <c r="D256" s="167"/>
      <c r="E256" s="167"/>
      <c r="F256" s="167"/>
      <c r="G256" s="133"/>
      <c r="H256" s="133"/>
    </row>
    <row r="257" spans="1:8" ht="57.95" customHeight="1" x14ac:dyDescent="0.25">
      <c r="A257" s="133"/>
      <c r="B257" s="167"/>
      <c r="C257" s="167"/>
      <c r="D257" s="167"/>
      <c r="E257" s="167"/>
      <c r="F257" s="167"/>
      <c r="G257" s="133"/>
      <c r="H257" s="133"/>
    </row>
    <row r="258" spans="1:8" ht="57.95" customHeight="1" x14ac:dyDescent="0.25">
      <c r="A258" s="133"/>
      <c r="B258" s="167"/>
      <c r="C258" s="167"/>
      <c r="D258" s="167"/>
      <c r="E258" s="167"/>
      <c r="F258" s="167"/>
      <c r="G258" s="133"/>
      <c r="H258" s="133"/>
    </row>
    <row r="259" spans="1:8" ht="57.95" customHeight="1" x14ac:dyDescent="0.25">
      <c r="A259" s="133"/>
      <c r="B259" s="167"/>
      <c r="C259" s="167"/>
      <c r="D259" s="167"/>
      <c r="E259" s="167"/>
      <c r="F259" s="167"/>
      <c r="G259" s="133"/>
      <c r="H259" s="133"/>
    </row>
    <row r="260" spans="1:8" ht="57.95" customHeight="1" x14ac:dyDescent="0.25">
      <c r="A260" s="133"/>
      <c r="B260" s="167"/>
      <c r="C260" s="167"/>
      <c r="D260" s="167"/>
      <c r="E260" s="167"/>
      <c r="F260" s="167"/>
      <c r="G260" s="133"/>
      <c r="H260" s="133"/>
    </row>
    <row r="261" spans="1:8" ht="57.95" customHeight="1" x14ac:dyDescent="0.25">
      <c r="A261" s="133"/>
      <c r="B261" s="167"/>
      <c r="C261" s="167"/>
      <c r="D261" s="167"/>
      <c r="E261" s="167"/>
      <c r="F261" s="167"/>
      <c r="G261" s="133"/>
      <c r="H261" s="133"/>
    </row>
    <row r="262" spans="1:8" ht="57.95" customHeight="1" x14ac:dyDescent="0.25">
      <c r="A262" s="133"/>
      <c r="B262" s="167"/>
      <c r="C262" s="167"/>
      <c r="D262" s="167"/>
      <c r="E262" s="167"/>
      <c r="F262" s="167"/>
      <c r="G262" s="133"/>
      <c r="H262" s="133"/>
    </row>
    <row r="263" spans="1:8" ht="57.95" customHeight="1" x14ac:dyDescent="0.25">
      <c r="A263" s="133"/>
      <c r="B263" s="167"/>
      <c r="C263" s="167"/>
      <c r="D263" s="167"/>
      <c r="E263" s="167"/>
      <c r="F263" s="167"/>
      <c r="G263" s="133"/>
      <c r="H263" s="133"/>
    </row>
    <row r="264" spans="1:8" ht="57.95" customHeight="1" x14ac:dyDescent="0.25">
      <c r="A264" s="133"/>
      <c r="B264" s="167"/>
      <c r="C264" s="167"/>
      <c r="D264" s="167"/>
      <c r="E264" s="167"/>
      <c r="F264" s="167"/>
      <c r="G264" s="133"/>
      <c r="H264" s="133"/>
    </row>
    <row r="265" spans="1:8" ht="57.95" customHeight="1" x14ac:dyDescent="0.25">
      <c r="A265" s="133"/>
      <c r="B265" s="167"/>
      <c r="C265" s="167"/>
      <c r="D265" s="167"/>
      <c r="E265" s="167"/>
      <c r="F265" s="167"/>
      <c r="G265" s="133"/>
      <c r="H265" s="133"/>
    </row>
    <row r="266" spans="1:8" ht="57.95" customHeight="1" x14ac:dyDescent="0.25">
      <c r="A266" s="133"/>
      <c r="B266" s="167"/>
      <c r="C266" s="167"/>
      <c r="D266" s="167"/>
      <c r="E266" s="167"/>
      <c r="F266" s="167"/>
      <c r="G266" s="133"/>
      <c r="H266" s="133"/>
    </row>
    <row r="267" spans="1:8" ht="57.95" customHeight="1" x14ac:dyDescent="0.25">
      <c r="A267" s="133"/>
      <c r="B267" s="167"/>
      <c r="C267" s="167"/>
      <c r="D267" s="167"/>
      <c r="E267" s="167"/>
      <c r="F267" s="167"/>
      <c r="G267" s="133"/>
      <c r="H267" s="133"/>
    </row>
    <row r="268" spans="1:8" ht="57.95" customHeight="1" x14ac:dyDescent="0.25">
      <c r="A268" s="133"/>
      <c r="B268" s="167"/>
      <c r="C268" s="167"/>
      <c r="D268" s="167"/>
      <c r="E268" s="167"/>
      <c r="F268" s="167"/>
      <c r="G268" s="133"/>
      <c r="H268" s="133"/>
    </row>
    <row r="269" spans="1:8" ht="57.95" customHeight="1" x14ac:dyDescent="0.25">
      <c r="A269" s="133"/>
      <c r="B269" s="167"/>
      <c r="C269" s="167"/>
      <c r="D269" s="167"/>
      <c r="E269" s="167"/>
      <c r="F269" s="167"/>
      <c r="G269" s="133"/>
      <c r="H269" s="133"/>
    </row>
    <row r="270" spans="1:8" ht="57.95" customHeight="1" x14ac:dyDescent="0.25">
      <c r="A270" s="133"/>
      <c r="B270" s="167"/>
      <c r="C270" s="167"/>
      <c r="D270" s="167"/>
      <c r="E270" s="167"/>
      <c r="F270" s="167"/>
      <c r="G270" s="133"/>
      <c r="H270" s="133"/>
    </row>
    <row r="271" spans="1:8" ht="57.95" customHeight="1" x14ac:dyDescent="0.25">
      <c r="A271" s="133"/>
      <c r="B271" s="167"/>
      <c r="C271" s="167"/>
      <c r="D271" s="167"/>
      <c r="E271" s="167"/>
      <c r="F271" s="167"/>
      <c r="G271" s="133"/>
      <c r="H271" s="133"/>
    </row>
    <row r="272" spans="1:8" ht="57.95" customHeight="1" x14ac:dyDescent="0.25">
      <c r="A272" s="133"/>
      <c r="B272" s="167"/>
      <c r="C272" s="167"/>
      <c r="D272" s="167"/>
      <c r="E272" s="167"/>
      <c r="F272" s="167"/>
      <c r="G272" s="133"/>
      <c r="H272" s="133"/>
    </row>
    <row r="273" spans="1:8" ht="57.95" customHeight="1" x14ac:dyDescent="0.25">
      <c r="A273" s="133"/>
      <c r="B273" s="167"/>
      <c r="C273" s="167"/>
      <c r="D273" s="167"/>
      <c r="E273" s="167"/>
      <c r="F273" s="167"/>
      <c r="G273" s="133"/>
      <c r="H273" s="133"/>
    </row>
    <row r="274" spans="1:8" ht="57.95" customHeight="1" x14ac:dyDescent="0.25">
      <c r="A274" s="133"/>
      <c r="B274" s="167"/>
      <c r="C274" s="167"/>
      <c r="D274" s="167"/>
      <c r="E274" s="167"/>
      <c r="F274" s="167"/>
      <c r="G274" s="133"/>
      <c r="H274" s="133"/>
    </row>
    <row r="275" spans="1:8" ht="57.95" customHeight="1" x14ac:dyDescent="0.25">
      <c r="A275" s="133"/>
      <c r="B275" s="167"/>
      <c r="C275" s="167"/>
      <c r="D275" s="167"/>
      <c r="E275" s="167"/>
      <c r="F275" s="167"/>
      <c r="G275" s="133"/>
      <c r="H275" s="133"/>
    </row>
    <row r="276" spans="1:8" ht="57.95" customHeight="1" x14ac:dyDescent="0.25">
      <c r="A276" s="133"/>
      <c r="B276" s="167"/>
      <c r="C276" s="167"/>
      <c r="D276" s="167"/>
      <c r="E276" s="167"/>
      <c r="F276" s="167"/>
      <c r="G276" s="133"/>
      <c r="H276" s="133"/>
    </row>
    <row r="277" spans="1:8" ht="57.95" customHeight="1" x14ac:dyDescent="0.25">
      <c r="A277" s="133"/>
      <c r="B277" s="167"/>
      <c r="C277" s="167"/>
      <c r="D277" s="167"/>
      <c r="E277" s="167"/>
      <c r="F277" s="167"/>
      <c r="G277" s="133"/>
      <c r="H277" s="133"/>
    </row>
    <row r="278" spans="1:8" ht="57.95" customHeight="1" x14ac:dyDescent="0.25">
      <c r="A278" s="133"/>
      <c r="B278" s="167"/>
      <c r="C278" s="167"/>
      <c r="D278" s="167"/>
      <c r="E278" s="167"/>
      <c r="F278" s="167"/>
      <c r="G278" s="133"/>
      <c r="H278" s="133"/>
    </row>
    <row r="279" spans="1:8" ht="57.95" customHeight="1" x14ac:dyDescent="0.25">
      <c r="A279" s="133"/>
      <c r="B279" s="167"/>
      <c r="C279" s="167"/>
      <c r="D279" s="167"/>
      <c r="E279" s="167"/>
      <c r="F279" s="167"/>
      <c r="G279" s="133"/>
      <c r="H279" s="133"/>
    </row>
    <row r="280" spans="1:8" ht="57.95" customHeight="1" x14ac:dyDescent="0.25">
      <c r="A280" s="133"/>
      <c r="B280" s="167"/>
      <c r="C280" s="167"/>
      <c r="D280" s="167"/>
      <c r="E280" s="167"/>
      <c r="F280" s="167"/>
      <c r="G280" s="133"/>
      <c r="H280" s="133"/>
    </row>
    <row r="281" spans="1:8" ht="57.95" customHeight="1" x14ac:dyDescent="0.25">
      <c r="A281" s="133"/>
      <c r="B281" s="167"/>
      <c r="C281" s="167"/>
      <c r="D281" s="167"/>
      <c r="E281" s="167"/>
      <c r="F281" s="167"/>
      <c r="G281" s="133"/>
      <c r="H281" s="133"/>
    </row>
    <row r="282" spans="1:8" ht="57.95" customHeight="1" x14ac:dyDescent="0.25">
      <c r="A282" s="133"/>
      <c r="B282" s="167"/>
      <c r="C282" s="167"/>
      <c r="D282" s="167"/>
      <c r="E282" s="167"/>
      <c r="F282" s="167"/>
      <c r="G282" s="133"/>
      <c r="H282" s="133"/>
    </row>
    <row r="283" spans="1:8" ht="57.95" customHeight="1" x14ac:dyDescent="0.25">
      <c r="A283" s="133"/>
      <c r="B283" s="167"/>
      <c r="C283" s="167"/>
      <c r="D283" s="167"/>
      <c r="E283" s="167"/>
      <c r="F283" s="167"/>
      <c r="G283" s="133"/>
      <c r="H283" s="133"/>
    </row>
    <row r="284" spans="1:8" ht="57.95" customHeight="1" x14ac:dyDescent="0.25">
      <c r="A284" s="133"/>
      <c r="B284" s="167"/>
      <c r="C284" s="167"/>
      <c r="D284" s="167"/>
      <c r="E284" s="167"/>
      <c r="F284" s="167"/>
      <c r="G284" s="133"/>
      <c r="H284" s="133"/>
    </row>
    <row r="285" spans="1:8" ht="57.95" customHeight="1" x14ac:dyDescent="0.25">
      <c r="A285" s="133"/>
      <c r="B285" s="167"/>
      <c r="C285" s="167"/>
      <c r="D285" s="167"/>
      <c r="E285" s="167"/>
      <c r="F285" s="167"/>
      <c r="G285" s="133"/>
      <c r="H285" s="133"/>
    </row>
    <row r="286" spans="1:8" ht="57.95" customHeight="1" x14ac:dyDescent="0.25">
      <c r="A286" s="133"/>
      <c r="B286" s="167"/>
      <c r="C286" s="167"/>
      <c r="D286" s="167"/>
      <c r="E286" s="167"/>
      <c r="F286" s="167"/>
      <c r="G286" s="133"/>
      <c r="H286" s="133"/>
    </row>
    <row r="287" spans="1:8" ht="57.95" customHeight="1" x14ac:dyDescent="0.25">
      <c r="A287" s="133"/>
      <c r="B287" s="167"/>
      <c r="C287" s="167"/>
      <c r="D287" s="167"/>
      <c r="E287" s="167"/>
      <c r="F287" s="167"/>
      <c r="G287" s="133"/>
      <c r="H287" s="133"/>
    </row>
    <row r="288" spans="1:8" ht="57.95" customHeight="1" x14ac:dyDescent="0.25">
      <c r="A288" s="133"/>
      <c r="B288" s="167"/>
      <c r="C288" s="167"/>
      <c r="D288" s="167"/>
      <c r="E288" s="167"/>
      <c r="F288" s="167"/>
      <c r="G288" s="133"/>
      <c r="H288" s="133"/>
    </row>
    <row r="289" spans="1:8" ht="57.95" customHeight="1" x14ac:dyDescent="0.25">
      <c r="A289" s="133"/>
      <c r="B289" s="167"/>
      <c r="C289" s="167"/>
      <c r="D289" s="167"/>
      <c r="E289" s="167"/>
      <c r="F289" s="167"/>
      <c r="G289" s="133"/>
      <c r="H289" s="133"/>
    </row>
    <row r="290" spans="1:8" ht="57.95" customHeight="1" x14ac:dyDescent="0.25">
      <c r="A290" s="133"/>
      <c r="B290" s="167"/>
      <c r="C290" s="167"/>
      <c r="D290" s="167"/>
      <c r="E290" s="167"/>
      <c r="F290" s="167"/>
      <c r="G290" s="133"/>
      <c r="H290" s="133"/>
    </row>
    <row r="291" spans="1:8" ht="57.95" customHeight="1" x14ac:dyDescent="0.25">
      <c r="A291" s="133"/>
      <c r="B291" s="167"/>
      <c r="C291" s="167"/>
      <c r="D291" s="167"/>
      <c r="E291" s="167"/>
      <c r="F291" s="167"/>
      <c r="G291" s="133"/>
      <c r="H291" s="133"/>
    </row>
    <row r="292" spans="1:8" ht="57.95" customHeight="1" x14ac:dyDescent="0.25">
      <c r="A292" s="133"/>
      <c r="B292" s="167"/>
      <c r="C292" s="167"/>
      <c r="D292" s="167"/>
      <c r="E292" s="167"/>
      <c r="F292" s="167"/>
      <c r="G292" s="133"/>
      <c r="H292" s="133"/>
    </row>
    <row r="293" spans="1:8" ht="57.95" customHeight="1" x14ac:dyDescent="0.25">
      <c r="A293" s="133"/>
      <c r="B293" s="167"/>
      <c r="C293" s="167"/>
      <c r="D293" s="167"/>
      <c r="E293" s="167"/>
      <c r="F293" s="167"/>
      <c r="G293" s="133"/>
      <c r="H293" s="133"/>
    </row>
    <row r="294" spans="1:8" ht="57.95" customHeight="1" x14ac:dyDescent="0.25">
      <c r="A294" s="133"/>
      <c r="B294" s="167"/>
      <c r="C294" s="167"/>
      <c r="D294" s="167"/>
      <c r="E294" s="167"/>
      <c r="F294" s="167"/>
      <c r="G294" s="133"/>
      <c r="H294" s="133"/>
    </row>
    <row r="295" spans="1:8" ht="57.95" customHeight="1" x14ac:dyDescent="0.25">
      <c r="A295" s="133"/>
      <c r="B295" s="167"/>
      <c r="C295" s="167"/>
      <c r="D295" s="167"/>
      <c r="E295" s="167"/>
      <c r="F295" s="167"/>
      <c r="G295" s="133"/>
      <c r="H295" s="133"/>
    </row>
    <row r="296" spans="1:8" ht="57.95" customHeight="1" x14ac:dyDescent="0.25">
      <c r="A296" s="133"/>
      <c r="B296" s="167"/>
      <c r="C296" s="167"/>
      <c r="D296" s="167"/>
      <c r="E296" s="167"/>
      <c r="F296" s="167"/>
      <c r="G296" s="133"/>
      <c r="H296" s="133"/>
    </row>
    <row r="297" spans="1:8" ht="57.95" customHeight="1" x14ac:dyDescent="0.25">
      <c r="A297" s="133"/>
      <c r="B297" s="167"/>
      <c r="C297" s="167"/>
      <c r="D297" s="167"/>
      <c r="E297" s="167"/>
      <c r="F297" s="167"/>
      <c r="G297" s="133"/>
      <c r="H297" s="133"/>
    </row>
    <row r="298" spans="1:8" ht="57.95" customHeight="1" x14ac:dyDescent="0.25">
      <c r="A298" s="133"/>
      <c r="B298" s="167"/>
      <c r="C298" s="167"/>
      <c r="D298" s="167"/>
      <c r="E298" s="167"/>
      <c r="F298" s="167"/>
      <c r="G298" s="133"/>
      <c r="H298" s="133"/>
    </row>
    <row r="299" spans="1:8" ht="57.95" customHeight="1" x14ac:dyDescent="0.25">
      <c r="A299" s="133"/>
      <c r="B299" s="167"/>
      <c r="C299" s="167"/>
      <c r="D299" s="167"/>
      <c r="E299" s="167"/>
      <c r="F299" s="167"/>
      <c r="G299" s="133"/>
      <c r="H299" s="133"/>
    </row>
    <row r="300" spans="1:8" ht="57.95" customHeight="1" x14ac:dyDescent="0.25">
      <c r="A300" s="133"/>
      <c r="B300" s="167"/>
      <c r="C300" s="167"/>
      <c r="D300" s="167"/>
      <c r="E300" s="167"/>
      <c r="F300" s="167"/>
      <c r="G300" s="133"/>
      <c r="H300" s="133"/>
    </row>
    <row r="301" spans="1:8" ht="57.95" customHeight="1" x14ac:dyDescent="0.25">
      <c r="A301" s="133"/>
      <c r="B301" s="167"/>
      <c r="C301" s="167"/>
      <c r="D301" s="167"/>
      <c r="E301" s="167"/>
      <c r="F301" s="167"/>
      <c r="G301" s="133"/>
      <c r="H301" s="133"/>
    </row>
    <row r="302" spans="1:8" ht="57.95" customHeight="1" x14ac:dyDescent="0.25">
      <c r="A302" s="133"/>
      <c r="B302" s="167"/>
      <c r="C302" s="167"/>
      <c r="D302" s="167"/>
      <c r="E302" s="167"/>
      <c r="F302" s="167"/>
      <c r="G302" s="133"/>
      <c r="H302" s="133"/>
    </row>
    <row r="303" spans="1:8" ht="57.95" customHeight="1" x14ac:dyDescent="0.25">
      <c r="A303" s="133"/>
      <c r="B303" s="167"/>
      <c r="C303" s="167"/>
      <c r="D303" s="167"/>
      <c r="E303" s="167"/>
      <c r="F303" s="167"/>
      <c r="G303" s="133"/>
      <c r="H303" s="133"/>
    </row>
    <row r="304" spans="1:8" ht="57.95" customHeight="1" x14ac:dyDescent="0.25">
      <c r="A304" s="133"/>
      <c r="B304" s="167"/>
      <c r="C304" s="167"/>
      <c r="D304" s="167"/>
      <c r="E304" s="167"/>
      <c r="F304" s="167"/>
      <c r="G304" s="133"/>
      <c r="H304" s="133"/>
    </row>
    <row r="305" spans="1:8" ht="57.95" customHeight="1" x14ac:dyDescent="0.25">
      <c r="A305" s="133"/>
      <c r="B305" s="167"/>
      <c r="C305" s="167"/>
      <c r="D305" s="167"/>
      <c r="E305" s="167"/>
      <c r="F305" s="167"/>
      <c r="G305" s="133"/>
      <c r="H305" s="133"/>
    </row>
    <row r="306" spans="1:8" ht="57.95" customHeight="1" x14ac:dyDescent="0.25">
      <c r="A306" s="133"/>
      <c r="B306" s="167"/>
      <c r="C306" s="167"/>
      <c r="D306" s="167"/>
      <c r="E306" s="167"/>
      <c r="F306" s="167"/>
      <c r="G306" s="133"/>
      <c r="H306" s="133"/>
    </row>
    <row r="307" spans="1:8" ht="57.95" customHeight="1" x14ac:dyDescent="0.25">
      <c r="A307" s="133"/>
      <c r="B307" s="167"/>
      <c r="C307" s="167"/>
      <c r="D307" s="167"/>
      <c r="E307" s="167"/>
      <c r="F307" s="167"/>
      <c r="G307" s="133"/>
      <c r="H307" s="133"/>
    </row>
    <row r="308" spans="1:8" ht="57.95" customHeight="1" x14ac:dyDescent="0.25">
      <c r="A308" s="133"/>
      <c r="B308" s="167"/>
      <c r="C308" s="167"/>
      <c r="D308" s="167"/>
      <c r="E308" s="167"/>
      <c r="F308" s="167"/>
      <c r="G308" s="133"/>
      <c r="H308" s="133"/>
    </row>
    <row r="309" spans="1:8" ht="57.95" customHeight="1" x14ac:dyDescent="0.25">
      <c r="A309" s="133"/>
      <c r="B309" s="167"/>
      <c r="C309" s="167"/>
      <c r="D309" s="167"/>
      <c r="E309" s="167"/>
      <c r="F309" s="167"/>
      <c r="G309" s="133"/>
      <c r="H309" s="133"/>
    </row>
    <row r="310" spans="1:8" ht="57.95" customHeight="1" x14ac:dyDescent="0.25">
      <c r="A310" s="133"/>
      <c r="B310" s="167"/>
      <c r="C310" s="167"/>
      <c r="D310" s="167"/>
      <c r="E310" s="167"/>
      <c r="F310" s="167"/>
      <c r="G310" s="133"/>
      <c r="H310" s="133"/>
    </row>
    <row r="311" spans="1:8" ht="57.95" customHeight="1" x14ac:dyDescent="0.25">
      <c r="A311" s="133"/>
      <c r="B311" s="167"/>
      <c r="C311" s="167"/>
      <c r="D311" s="167"/>
      <c r="E311" s="167"/>
      <c r="F311" s="167"/>
      <c r="G311" s="133"/>
      <c r="H311" s="133"/>
    </row>
    <row r="312" spans="1:8" ht="57.95" customHeight="1" x14ac:dyDescent="0.25">
      <c r="A312" s="133"/>
      <c r="B312" s="167"/>
      <c r="C312" s="167"/>
      <c r="D312" s="167"/>
      <c r="E312" s="167"/>
      <c r="F312" s="167"/>
      <c r="G312" s="133"/>
      <c r="H312" s="133"/>
    </row>
    <row r="313" spans="1:8" ht="57.95" customHeight="1" x14ac:dyDescent="0.25">
      <c r="A313" s="133"/>
      <c r="B313" s="167"/>
      <c r="C313" s="167"/>
      <c r="D313" s="167"/>
      <c r="E313" s="167"/>
      <c r="F313" s="167"/>
      <c r="G313" s="133"/>
      <c r="H313" s="133"/>
    </row>
    <row r="314" spans="1:8" ht="57.95" customHeight="1" x14ac:dyDescent="0.25">
      <c r="A314" s="133"/>
      <c r="B314" s="167"/>
      <c r="C314" s="167"/>
      <c r="D314" s="167"/>
      <c r="E314" s="167"/>
      <c r="F314" s="167"/>
      <c r="G314" s="133"/>
      <c r="H314" s="133"/>
    </row>
    <row r="315" spans="1:8" ht="57.95" customHeight="1" x14ac:dyDescent="0.25">
      <c r="A315" s="133"/>
      <c r="B315" s="167"/>
      <c r="C315" s="167"/>
      <c r="D315" s="167"/>
      <c r="E315" s="167"/>
      <c r="F315" s="167"/>
      <c r="G315" s="133"/>
      <c r="H315" s="133"/>
    </row>
    <row r="316" spans="1:8" ht="57.95" customHeight="1" x14ac:dyDescent="0.25">
      <c r="A316" s="133"/>
      <c r="B316" s="167"/>
      <c r="C316" s="167"/>
      <c r="D316" s="167"/>
      <c r="E316" s="167"/>
      <c r="F316" s="167"/>
      <c r="G316" s="133"/>
      <c r="H316" s="133"/>
    </row>
    <row r="317" spans="1:8" ht="57.95" customHeight="1" x14ac:dyDescent="0.25">
      <c r="A317" s="133"/>
      <c r="B317" s="167"/>
      <c r="C317" s="167"/>
      <c r="D317" s="167"/>
      <c r="E317" s="167"/>
      <c r="F317" s="167"/>
      <c r="G317" s="133"/>
      <c r="H317" s="133"/>
    </row>
    <row r="318" spans="1:8" ht="57.95" customHeight="1" x14ac:dyDescent="0.25">
      <c r="A318" s="133"/>
      <c r="B318" s="167"/>
      <c r="C318" s="167"/>
      <c r="D318" s="167"/>
      <c r="E318" s="167"/>
      <c r="F318" s="167"/>
      <c r="G318" s="133"/>
      <c r="H318" s="133"/>
    </row>
    <row r="319" spans="1:8" ht="57.95" customHeight="1" x14ac:dyDescent="0.25">
      <c r="A319" s="133"/>
      <c r="B319" s="167"/>
      <c r="C319" s="167"/>
      <c r="D319" s="167"/>
      <c r="E319" s="167"/>
      <c r="F319" s="167"/>
      <c r="G319" s="133"/>
      <c r="H319" s="133"/>
    </row>
    <row r="320" spans="1:8" ht="57.95" customHeight="1" x14ac:dyDescent="0.25">
      <c r="A320" s="133"/>
      <c r="B320" s="167"/>
      <c r="C320" s="167"/>
      <c r="D320" s="167"/>
      <c r="E320" s="167"/>
      <c r="F320" s="167"/>
      <c r="G320" s="133"/>
      <c r="H320" s="133"/>
    </row>
    <row r="321" spans="1:8" ht="57.95" customHeight="1" x14ac:dyDescent="0.25">
      <c r="A321" s="133"/>
      <c r="B321" s="167"/>
      <c r="C321" s="167"/>
      <c r="D321" s="167"/>
      <c r="E321" s="167"/>
      <c r="F321" s="167"/>
      <c r="G321" s="133"/>
      <c r="H321" s="133"/>
    </row>
    <row r="322" spans="1:8" ht="57.95" customHeight="1" x14ac:dyDescent="0.25">
      <c r="A322" s="133"/>
      <c r="B322" s="167"/>
      <c r="C322" s="167"/>
      <c r="D322" s="167"/>
      <c r="E322" s="167"/>
      <c r="F322" s="167"/>
      <c r="G322" s="133"/>
      <c r="H322" s="133"/>
    </row>
    <row r="323" spans="1:8" ht="57.95" customHeight="1" x14ac:dyDescent="0.25">
      <c r="A323" s="133"/>
      <c r="B323" s="167"/>
      <c r="C323" s="167"/>
      <c r="D323" s="167"/>
      <c r="E323" s="167"/>
      <c r="F323" s="167"/>
      <c r="G323" s="133"/>
      <c r="H323" s="133"/>
    </row>
    <row r="324" spans="1:8" ht="57.95" customHeight="1" x14ac:dyDescent="0.25">
      <c r="A324" s="133"/>
      <c r="B324" s="167"/>
      <c r="C324" s="167"/>
      <c r="D324" s="167"/>
      <c r="E324" s="167"/>
      <c r="F324" s="167"/>
      <c r="G324" s="133"/>
      <c r="H324" s="133"/>
    </row>
    <row r="325" spans="1:8" ht="57.95" customHeight="1" x14ac:dyDescent="0.25">
      <c r="A325" s="133"/>
      <c r="B325" s="167"/>
      <c r="C325" s="167"/>
      <c r="D325" s="167"/>
      <c r="E325" s="167"/>
      <c r="F325" s="167"/>
      <c r="G325" s="133"/>
      <c r="H325" s="133"/>
    </row>
    <row r="326" spans="1:8" ht="57.95" customHeight="1" x14ac:dyDescent="0.25">
      <c r="A326" s="133"/>
      <c r="B326" s="167"/>
      <c r="C326" s="167"/>
      <c r="D326" s="167"/>
      <c r="E326" s="167"/>
      <c r="F326" s="167"/>
      <c r="G326" s="133"/>
      <c r="H326" s="133"/>
    </row>
    <row r="327" spans="1:8" ht="57.95" customHeight="1" x14ac:dyDescent="0.25">
      <c r="A327" s="133"/>
      <c r="B327" s="167"/>
      <c r="C327" s="167"/>
      <c r="D327" s="167"/>
      <c r="E327" s="167"/>
      <c r="F327" s="167"/>
      <c r="G327" s="133"/>
      <c r="H327" s="133"/>
    </row>
    <row r="328" spans="1:8" ht="57.95" customHeight="1" x14ac:dyDescent="0.25">
      <c r="A328" s="133"/>
      <c r="B328" s="167"/>
      <c r="C328" s="167"/>
      <c r="D328" s="167"/>
      <c r="E328" s="167"/>
      <c r="F328" s="167"/>
      <c r="G328" s="133"/>
      <c r="H328" s="133"/>
    </row>
    <row r="329" spans="1:8" ht="57.95" customHeight="1" x14ac:dyDescent="0.25">
      <c r="A329" s="133"/>
      <c r="B329" s="167"/>
      <c r="C329" s="167"/>
      <c r="D329" s="167"/>
      <c r="E329" s="167"/>
      <c r="F329" s="167"/>
      <c r="G329" s="133"/>
      <c r="H329" s="133"/>
    </row>
    <row r="330" spans="1:8" ht="57.95" customHeight="1" x14ac:dyDescent="0.25">
      <c r="A330" s="133"/>
      <c r="B330" s="167"/>
      <c r="C330" s="167"/>
      <c r="D330" s="167"/>
      <c r="E330" s="167"/>
      <c r="F330" s="167"/>
      <c r="G330" s="133"/>
      <c r="H330" s="133"/>
    </row>
    <row r="331" spans="1:8" ht="57.95" customHeight="1" x14ac:dyDescent="0.25">
      <c r="A331" s="133"/>
      <c r="B331" s="167"/>
      <c r="C331" s="167"/>
      <c r="D331" s="167"/>
      <c r="E331" s="167"/>
      <c r="F331" s="167"/>
      <c r="G331" s="133"/>
      <c r="H331" s="133"/>
    </row>
    <row r="332" spans="1:8" ht="57.95" customHeight="1" x14ac:dyDescent="0.25">
      <c r="A332" s="133"/>
      <c r="B332" s="167"/>
      <c r="C332" s="167"/>
      <c r="D332" s="167"/>
      <c r="E332" s="167"/>
      <c r="F332" s="167"/>
      <c r="G332" s="133"/>
      <c r="H332" s="133"/>
    </row>
    <row r="333" spans="1:8" ht="57.95" customHeight="1" x14ac:dyDescent="0.25">
      <c r="A333" s="133"/>
      <c r="B333" s="167"/>
      <c r="C333" s="167"/>
      <c r="D333" s="167"/>
      <c r="E333" s="167"/>
      <c r="F333" s="167"/>
      <c r="G333" s="133"/>
      <c r="H333" s="133"/>
    </row>
    <row r="334" spans="1:8" ht="57.95" customHeight="1" x14ac:dyDescent="0.25">
      <c r="A334" s="133"/>
      <c r="B334" s="167"/>
      <c r="C334" s="167"/>
      <c r="D334" s="167"/>
      <c r="E334" s="167"/>
      <c r="F334" s="167"/>
      <c r="G334" s="133"/>
      <c r="H334" s="133"/>
    </row>
    <row r="335" spans="1:8" ht="57.95" customHeight="1" x14ac:dyDescent="0.25">
      <c r="A335" s="133"/>
      <c r="B335" s="167"/>
      <c r="C335" s="167"/>
      <c r="D335" s="167"/>
      <c r="E335" s="167"/>
      <c r="F335" s="167"/>
      <c r="G335" s="133"/>
      <c r="H335" s="133"/>
    </row>
    <row r="336" spans="1:8" ht="57.95" customHeight="1" x14ac:dyDescent="0.25">
      <c r="A336" s="133"/>
      <c r="B336" s="167"/>
      <c r="C336" s="167"/>
      <c r="D336" s="167"/>
      <c r="E336" s="167"/>
      <c r="F336" s="167"/>
      <c r="G336" s="133"/>
      <c r="H336" s="133"/>
    </row>
    <row r="337" spans="1:8" ht="57.95" customHeight="1" x14ac:dyDescent="0.25">
      <c r="A337" s="133"/>
      <c r="B337" s="167"/>
      <c r="C337" s="167"/>
      <c r="D337" s="167"/>
      <c r="E337" s="167"/>
      <c r="F337" s="167"/>
      <c r="G337" s="133"/>
      <c r="H337" s="133"/>
    </row>
    <row r="338" spans="1:8" ht="57.95" customHeight="1" x14ac:dyDescent="0.25">
      <c r="A338" s="133"/>
      <c r="B338" s="167"/>
      <c r="C338" s="167"/>
      <c r="D338" s="167"/>
      <c r="E338" s="167"/>
      <c r="F338" s="167"/>
      <c r="G338" s="133"/>
      <c r="H338" s="133"/>
    </row>
    <row r="339" spans="1:8" ht="57.95" customHeight="1" x14ac:dyDescent="0.25">
      <c r="A339" s="133"/>
      <c r="B339" s="167"/>
      <c r="C339" s="167"/>
      <c r="D339" s="167"/>
      <c r="E339" s="167"/>
      <c r="F339" s="167"/>
      <c r="G339" s="133"/>
      <c r="H339" s="133"/>
    </row>
    <row r="340" spans="1:8" ht="57.95" customHeight="1" x14ac:dyDescent="0.25">
      <c r="A340" s="133"/>
      <c r="B340" s="167"/>
      <c r="C340" s="167"/>
      <c r="D340" s="167"/>
      <c r="E340" s="167"/>
      <c r="F340" s="167"/>
      <c r="G340" s="133"/>
      <c r="H340" s="133"/>
    </row>
    <row r="341" spans="1:8" ht="57.95" customHeight="1" x14ac:dyDescent="0.25">
      <c r="A341" s="133"/>
      <c r="B341" s="167"/>
      <c r="C341" s="167"/>
      <c r="D341" s="167"/>
      <c r="E341" s="167"/>
      <c r="F341" s="167"/>
      <c r="G341" s="133"/>
      <c r="H341" s="133"/>
    </row>
    <row r="342" spans="1:8" ht="57.95" customHeight="1" x14ac:dyDescent="0.25">
      <c r="A342" s="133"/>
      <c r="B342" s="167"/>
      <c r="C342" s="167"/>
      <c r="D342" s="167"/>
      <c r="E342" s="167"/>
      <c r="F342" s="167"/>
      <c r="G342" s="133"/>
      <c r="H342" s="133"/>
    </row>
    <row r="343" spans="1:8" ht="57.95" customHeight="1" x14ac:dyDescent="0.25">
      <c r="A343" s="133"/>
      <c r="B343" s="167"/>
      <c r="C343" s="167"/>
      <c r="D343" s="167"/>
      <c r="E343" s="167"/>
      <c r="F343" s="167"/>
      <c r="G343" s="133"/>
      <c r="H343" s="133"/>
    </row>
    <row r="344" spans="1:8" ht="57.95" customHeight="1" x14ac:dyDescent="0.25">
      <c r="A344" s="133"/>
      <c r="B344" s="167"/>
      <c r="C344" s="167"/>
      <c r="D344" s="167"/>
      <c r="E344" s="167"/>
      <c r="F344" s="167"/>
      <c r="G344" s="133"/>
      <c r="H344" s="133"/>
    </row>
    <row r="345" spans="1:8" ht="57.95" customHeight="1" x14ac:dyDescent="0.25">
      <c r="A345" s="133"/>
      <c r="B345" s="167"/>
      <c r="C345" s="167"/>
      <c r="D345" s="167"/>
      <c r="E345" s="167"/>
      <c r="F345" s="167"/>
      <c r="G345" s="133"/>
      <c r="H345" s="133"/>
    </row>
    <row r="346" spans="1:8" ht="57.95" customHeight="1" x14ac:dyDescent="0.25">
      <c r="A346" s="133"/>
      <c r="B346" s="167"/>
      <c r="C346" s="167"/>
      <c r="D346" s="167"/>
      <c r="E346" s="167"/>
      <c r="F346" s="167"/>
      <c r="G346" s="133"/>
      <c r="H346" s="133"/>
    </row>
    <row r="347" spans="1:8" ht="57.95" customHeight="1" x14ac:dyDescent="0.25">
      <c r="A347" s="133"/>
      <c r="B347" s="167"/>
      <c r="C347" s="167"/>
      <c r="D347" s="167"/>
      <c r="E347" s="167"/>
      <c r="F347" s="167"/>
      <c r="G347" s="133"/>
      <c r="H347" s="133"/>
    </row>
    <row r="348" spans="1:8" ht="57.95" customHeight="1" x14ac:dyDescent="0.25">
      <c r="A348" s="133"/>
      <c r="B348" s="167"/>
      <c r="C348" s="167"/>
      <c r="D348" s="167"/>
      <c r="E348" s="167"/>
      <c r="F348" s="167"/>
      <c r="G348" s="133"/>
      <c r="H348" s="133"/>
    </row>
    <row r="349" spans="1:8" ht="57.95" customHeight="1" x14ac:dyDescent="0.25">
      <c r="A349" s="133"/>
      <c r="B349" s="167"/>
      <c r="C349" s="167"/>
      <c r="D349" s="167"/>
      <c r="E349" s="167"/>
      <c r="F349" s="167"/>
      <c r="G349" s="133"/>
      <c r="H349" s="133"/>
    </row>
    <row r="350" spans="1:8" ht="57.95" customHeight="1" x14ac:dyDescent="0.25">
      <c r="A350" s="133"/>
      <c r="B350" s="167"/>
      <c r="C350" s="167"/>
      <c r="D350" s="167"/>
      <c r="E350" s="167"/>
      <c r="F350" s="167"/>
      <c r="G350" s="133"/>
      <c r="H350" s="133"/>
    </row>
    <row r="351" spans="1:8" ht="57.95" customHeight="1" x14ac:dyDescent="0.25">
      <c r="A351" s="133"/>
      <c r="B351" s="167"/>
      <c r="C351" s="167"/>
      <c r="D351" s="167"/>
      <c r="E351" s="167"/>
      <c r="F351" s="167"/>
      <c r="G351" s="133"/>
      <c r="H351" s="133"/>
    </row>
    <row r="352" spans="1:8" ht="57.95" customHeight="1" x14ac:dyDescent="0.25">
      <c r="A352" s="133"/>
      <c r="B352" s="167"/>
      <c r="C352" s="167"/>
      <c r="D352" s="167"/>
      <c r="E352" s="167"/>
      <c r="F352" s="167"/>
      <c r="G352" s="133"/>
      <c r="H352" s="133"/>
    </row>
    <row r="353" spans="1:8" ht="57.95" customHeight="1" x14ac:dyDescent="0.25">
      <c r="A353" s="133"/>
      <c r="B353" s="167"/>
      <c r="C353" s="167"/>
      <c r="D353" s="167"/>
      <c r="E353" s="167"/>
      <c r="F353" s="167"/>
      <c r="G353" s="133"/>
      <c r="H353" s="133"/>
    </row>
    <row r="354" spans="1:8" ht="57.95" customHeight="1" x14ac:dyDescent="0.25">
      <c r="A354" s="133"/>
      <c r="B354" s="167"/>
      <c r="C354" s="167"/>
      <c r="D354" s="167"/>
      <c r="E354" s="167"/>
      <c r="F354" s="167"/>
      <c r="G354" s="133"/>
      <c r="H354" s="133"/>
    </row>
    <row r="355" spans="1:8" ht="57.95" customHeight="1" x14ac:dyDescent="0.25">
      <c r="A355" s="133"/>
      <c r="B355" s="167"/>
      <c r="C355" s="167"/>
      <c r="D355" s="167"/>
      <c r="E355" s="167"/>
      <c r="F355" s="167"/>
      <c r="G355" s="133"/>
      <c r="H355" s="133"/>
    </row>
    <row r="356" spans="1:8" ht="57.95" customHeight="1" x14ac:dyDescent="0.25">
      <c r="A356" s="133"/>
      <c r="B356" s="167"/>
      <c r="C356" s="167"/>
      <c r="D356" s="167"/>
      <c r="E356" s="167"/>
      <c r="F356" s="167"/>
      <c r="G356" s="133"/>
      <c r="H356" s="133"/>
    </row>
    <row r="357" spans="1:8" ht="57.95" customHeight="1" x14ac:dyDescent="0.25">
      <c r="A357" s="133"/>
      <c r="B357" s="167"/>
      <c r="C357" s="167"/>
      <c r="D357" s="167"/>
      <c r="E357" s="167"/>
      <c r="F357" s="167"/>
      <c r="G357" s="133"/>
      <c r="H357" s="133"/>
    </row>
    <row r="358" spans="1:8" ht="57.95" customHeight="1" x14ac:dyDescent="0.25">
      <c r="A358" s="133"/>
      <c r="B358" s="167"/>
      <c r="C358" s="167"/>
      <c r="D358" s="167"/>
      <c r="E358" s="167"/>
      <c r="F358" s="167"/>
      <c r="G358" s="133"/>
      <c r="H358" s="133"/>
    </row>
    <row r="359" spans="1:8" ht="57.95" customHeight="1" x14ac:dyDescent="0.25">
      <c r="A359" s="133"/>
      <c r="B359" s="167"/>
      <c r="C359" s="167"/>
      <c r="D359" s="167"/>
      <c r="E359" s="167"/>
      <c r="F359" s="167"/>
      <c r="G359" s="133"/>
      <c r="H359" s="133"/>
    </row>
    <row r="360" spans="1:8" ht="57.95" customHeight="1" x14ac:dyDescent="0.25">
      <c r="A360" s="133"/>
      <c r="B360" s="167"/>
      <c r="C360" s="167"/>
      <c r="D360" s="167"/>
      <c r="E360" s="167"/>
      <c r="F360" s="167"/>
      <c r="G360" s="133"/>
      <c r="H360" s="133"/>
    </row>
    <row r="361" spans="1:8" ht="57.95" customHeight="1" x14ac:dyDescent="0.25">
      <c r="A361" s="133"/>
      <c r="B361" s="167"/>
      <c r="C361" s="167"/>
      <c r="D361" s="167"/>
      <c r="E361" s="167"/>
      <c r="F361" s="167"/>
      <c r="G361" s="133"/>
      <c r="H361" s="133"/>
    </row>
    <row r="362" spans="1:8" ht="57.95" customHeight="1" x14ac:dyDescent="0.25">
      <c r="A362" s="133"/>
      <c r="B362" s="167"/>
      <c r="C362" s="167"/>
      <c r="D362" s="167"/>
      <c r="E362" s="167"/>
      <c r="F362" s="167"/>
      <c r="G362" s="133"/>
      <c r="H362" s="133"/>
    </row>
    <row r="363" spans="1:8" ht="57.95" customHeight="1" x14ac:dyDescent="0.25">
      <c r="A363" s="133"/>
      <c r="B363" s="167"/>
      <c r="C363" s="167"/>
      <c r="D363" s="167"/>
      <c r="E363" s="167"/>
      <c r="F363" s="167"/>
      <c r="G363" s="133"/>
      <c r="H363" s="133"/>
    </row>
    <row r="364" spans="1:8" ht="57.95" customHeight="1" x14ac:dyDescent="0.25">
      <c r="A364" s="133"/>
      <c r="B364" s="167"/>
      <c r="C364" s="167"/>
      <c r="D364" s="167"/>
      <c r="E364" s="167"/>
      <c r="F364" s="167"/>
      <c r="G364" s="133"/>
      <c r="H364" s="133"/>
    </row>
    <row r="365" spans="1:8" ht="57.95" customHeight="1" x14ac:dyDescent="0.25">
      <c r="A365" s="133"/>
      <c r="B365" s="167"/>
      <c r="C365" s="167"/>
      <c r="D365" s="167"/>
      <c r="E365" s="167"/>
      <c r="F365" s="167"/>
      <c r="G365" s="133"/>
      <c r="H365" s="133"/>
    </row>
    <row r="366" spans="1:8" ht="57.95" customHeight="1" x14ac:dyDescent="0.25">
      <c r="A366" s="133"/>
      <c r="B366" s="167"/>
      <c r="C366" s="167"/>
      <c r="D366" s="167"/>
      <c r="E366" s="167"/>
      <c r="F366" s="167"/>
      <c r="G366" s="133"/>
      <c r="H366" s="133"/>
    </row>
    <row r="367" spans="1:8" ht="57.95" customHeight="1" x14ac:dyDescent="0.25">
      <c r="A367" s="133"/>
      <c r="B367" s="167"/>
      <c r="C367" s="167"/>
      <c r="D367" s="167"/>
      <c r="E367" s="167"/>
      <c r="F367" s="167"/>
      <c r="G367" s="133"/>
      <c r="H367" s="133"/>
    </row>
    <row r="368" spans="1:8" ht="57.95" customHeight="1" x14ac:dyDescent="0.25">
      <c r="A368" s="133"/>
      <c r="B368" s="167"/>
      <c r="C368" s="167"/>
      <c r="D368" s="167"/>
      <c r="E368" s="167"/>
      <c r="F368" s="167"/>
      <c r="G368" s="133"/>
      <c r="H368" s="133"/>
    </row>
    <row r="369" spans="1:8" ht="57.95" customHeight="1" x14ac:dyDescent="0.25">
      <c r="A369" s="133"/>
      <c r="B369" s="167"/>
      <c r="C369" s="167"/>
      <c r="D369" s="167"/>
      <c r="E369" s="167"/>
      <c r="F369" s="167"/>
      <c r="G369" s="133"/>
      <c r="H369" s="133"/>
    </row>
    <row r="370" spans="1:8" ht="57.95" customHeight="1" x14ac:dyDescent="0.25">
      <c r="A370" s="133"/>
      <c r="B370" s="167"/>
      <c r="C370" s="167"/>
      <c r="D370" s="167"/>
      <c r="E370" s="167"/>
      <c r="F370" s="167"/>
      <c r="G370" s="133"/>
      <c r="H370" s="133"/>
    </row>
    <row r="371" spans="1:8" ht="57.95" customHeight="1" x14ac:dyDescent="0.25">
      <c r="A371" s="133"/>
      <c r="B371" s="167"/>
      <c r="C371" s="167"/>
      <c r="D371" s="167"/>
      <c r="E371" s="167"/>
      <c r="F371" s="167"/>
      <c r="G371" s="133"/>
      <c r="H371" s="133"/>
    </row>
    <row r="372" spans="1:8" ht="57.95" customHeight="1" x14ac:dyDescent="0.25">
      <c r="A372" s="133"/>
      <c r="B372" s="167"/>
      <c r="C372" s="167"/>
      <c r="D372" s="167"/>
      <c r="E372" s="167"/>
      <c r="F372" s="167"/>
      <c r="G372" s="133"/>
      <c r="H372" s="133"/>
    </row>
    <row r="373" spans="1:8" ht="57.95" customHeight="1" x14ac:dyDescent="0.25">
      <c r="A373" s="133"/>
      <c r="B373" s="167"/>
      <c r="C373" s="167"/>
      <c r="D373" s="167"/>
      <c r="E373" s="167"/>
      <c r="F373" s="167"/>
      <c r="G373" s="133"/>
      <c r="H373" s="133"/>
    </row>
    <row r="374" spans="1:8" ht="57.95" customHeight="1" x14ac:dyDescent="0.25">
      <c r="A374" s="133"/>
      <c r="B374" s="167"/>
      <c r="C374" s="167"/>
      <c r="D374" s="167"/>
      <c r="E374" s="167"/>
      <c r="F374" s="167"/>
      <c r="G374" s="133"/>
      <c r="H374" s="133"/>
    </row>
    <row r="375" spans="1:8" ht="57.95" customHeight="1" x14ac:dyDescent="0.25">
      <c r="A375" s="133"/>
      <c r="B375" s="167"/>
      <c r="C375" s="167"/>
      <c r="D375" s="167"/>
      <c r="E375" s="167"/>
      <c r="F375" s="167"/>
      <c r="G375" s="133"/>
      <c r="H375" s="133"/>
    </row>
    <row r="376" spans="1:8" ht="57.95" customHeight="1" x14ac:dyDescent="0.25">
      <c r="A376" s="133"/>
      <c r="B376" s="167"/>
      <c r="C376" s="167"/>
      <c r="D376" s="167"/>
      <c r="E376" s="167"/>
      <c r="F376" s="167"/>
      <c r="G376" s="133"/>
      <c r="H376" s="133"/>
    </row>
    <row r="377" spans="1:8" ht="57.95" customHeight="1" x14ac:dyDescent="0.25">
      <c r="A377" s="133"/>
      <c r="B377" s="167"/>
      <c r="C377" s="167"/>
      <c r="D377" s="167"/>
      <c r="E377" s="167"/>
      <c r="F377" s="167"/>
      <c r="G377" s="133"/>
      <c r="H377" s="133"/>
    </row>
    <row r="378" spans="1:8" ht="57.95" customHeight="1" x14ac:dyDescent="0.25">
      <c r="A378" s="133"/>
      <c r="B378" s="167"/>
      <c r="C378" s="167"/>
      <c r="D378" s="167"/>
      <c r="E378" s="167"/>
      <c r="F378" s="167"/>
      <c r="G378" s="133"/>
      <c r="H378" s="133"/>
    </row>
    <row r="379" spans="1:8" ht="57.95" customHeight="1" x14ac:dyDescent="0.25">
      <c r="A379" s="133"/>
      <c r="B379" s="167"/>
      <c r="C379" s="167"/>
      <c r="D379" s="167"/>
      <c r="E379" s="167"/>
      <c r="F379" s="167"/>
      <c r="G379" s="133"/>
      <c r="H379" s="133"/>
    </row>
    <row r="380" spans="1:8" ht="57.95" customHeight="1" x14ac:dyDescent="0.25">
      <c r="A380" s="133"/>
      <c r="B380" s="167"/>
      <c r="C380" s="167"/>
      <c r="D380" s="167"/>
      <c r="E380" s="167"/>
      <c r="F380" s="167"/>
      <c r="G380" s="133"/>
      <c r="H380" s="133"/>
    </row>
    <row r="381" spans="1:8" ht="57.95" customHeight="1" x14ac:dyDescent="0.25">
      <c r="A381" s="133"/>
      <c r="B381" s="167"/>
      <c r="C381" s="167"/>
      <c r="D381" s="167"/>
      <c r="E381" s="167"/>
      <c r="F381" s="167"/>
      <c r="G381" s="133"/>
      <c r="H381" s="133"/>
    </row>
    <row r="382" spans="1:8" ht="57.95" customHeight="1" x14ac:dyDescent="0.25">
      <c r="A382" s="133"/>
      <c r="B382" s="167"/>
      <c r="C382" s="167"/>
      <c r="D382" s="167"/>
      <c r="E382" s="167"/>
      <c r="F382" s="167"/>
      <c r="G382" s="133"/>
      <c r="H382" s="133"/>
    </row>
    <row r="383" spans="1:8" ht="57.95" customHeight="1" x14ac:dyDescent="0.25">
      <c r="A383" s="133"/>
      <c r="B383" s="167"/>
      <c r="C383" s="167"/>
      <c r="D383" s="167"/>
      <c r="E383" s="167"/>
      <c r="F383" s="167"/>
      <c r="G383" s="133"/>
      <c r="H383" s="133"/>
    </row>
    <row r="384" spans="1:8" ht="57.95" customHeight="1" x14ac:dyDescent="0.25">
      <c r="A384" s="133"/>
      <c r="B384" s="167"/>
      <c r="C384" s="167"/>
      <c r="D384" s="167"/>
      <c r="E384" s="167"/>
      <c r="F384" s="167"/>
      <c r="G384" s="133"/>
      <c r="H384" s="133"/>
    </row>
    <row r="385" spans="1:8" ht="57.95" customHeight="1" x14ac:dyDescent="0.25">
      <c r="A385" s="133"/>
      <c r="B385" s="167"/>
      <c r="C385" s="167"/>
      <c r="D385" s="167"/>
      <c r="E385" s="167"/>
      <c r="F385" s="167"/>
      <c r="G385" s="133"/>
      <c r="H385" s="133"/>
    </row>
    <row r="386" spans="1:8" ht="57.95" customHeight="1" x14ac:dyDescent="0.25">
      <c r="A386" s="133"/>
      <c r="B386" s="167"/>
      <c r="C386" s="167"/>
      <c r="D386" s="167"/>
      <c r="E386" s="167"/>
      <c r="F386" s="167"/>
      <c r="G386" s="133"/>
      <c r="H386" s="133"/>
    </row>
    <row r="387" spans="1:8" ht="57.95" customHeight="1" x14ac:dyDescent="0.25">
      <c r="A387" s="133"/>
      <c r="B387" s="167"/>
      <c r="C387" s="167"/>
      <c r="D387" s="167"/>
      <c r="E387" s="167"/>
      <c r="F387" s="167"/>
      <c r="G387" s="133"/>
      <c r="H387" s="133"/>
    </row>
    <row r="388" spans="1:8" ht="57.95" customHeight="1" x14ac:dyDescent="0.25">
      <c r="A388" s="133"/>
      <c r="B388" s="167"/>
      <c r="C388" s="167"/>
      <c r="D388" s="167"/>
      <c r="E388" s="167"/>
      <c r="F388" s="167"/>
      <c r="G388" s="133"/>
      <c r="H388" s="133"/>
    </row>
    <row r="389" spans="1:8" ht="57.95" customHeight="1" x14ac:dyDescent="0.25">
      <c r="A389" s="133"/>
      <c r="B389" s="167"/>
      <c r="C389" s="167"/>
      <c r="D389" s="167"/>
      <c r="E389" s="167"/>
      <c r="F389" s="167"/>
      <c r="G389" s="133"/>
      <c r="H389" s="133"/>
    </row>
    <row r="390" spans="1:8" ht="57.95" customHeight="1" x14ac:dyDescent="0.25">
      <c r="A390" s="133"/>
      <c r="B390" s="167"/>
      <c r="C390" s="167"/>
      <c r="D390" s="167"/>
      <c r="E390" s="167"/>
      <c r="F390" s="167"/>
      <c r="G390" s="133"/>
      <c r="H390" s="133"/>
    </row>
    <row r="391" spans="1:8" ht="57.95" customHeight="1" x14ac:dyDescent="0.25">
      <c r="A391" s="133"/>
      <c r="B391" s="167"/>
      <c r="C391" s="167"/>
      <c r="D391" s="167"/>
      <c r="E391" s="167"/>
      <c r="F391" s="167"/>
      <c r="G391" s="133"/>
      <c r="H391" s="133"/>
    </row>
    <row r="392" spans="1:8" ht="57.95" customHeight="1" x14ac:dyDescent="0.25">
      <c r="A392" s="133"/>
      <c r="B392" s="167"/>
      <c r="C392" s="167"/>
      <c r="D392" s="167"/>
      <c r="E392" s="167"/>
      <c r="F392" s="167"/>
      <c r="G392" s="133"/>
      <c r="H392" s="133"/>
    </row>
    <row r="393" spans="1:8" ht="57.95" customHeight="1" x14ac:dyDescent="0.25">
      <c r="A393" s="133"/>
      <c r="B393" s="167"/>
      <c r="C393" s="167"/>
      <c r="D393" s="167"/>
      <c r="E393" s="167"/>
      <c r="F393" s="167"/>
      <c r="G393" s="133"/>
      <c r="H393" s="133"/>
    </row>
    <row r="394" spans="1:8" ht="57.95" customHeight="1" x14ac:dyDescent="0.25">
      <c r="A394" s="133"/>
      <c r="B394" s="167"/>
      <c r="C394" s="167"/>
      <c r="D394" s="167"/>
      <c r="E394" s="167"/>
      <c r="F394" s="167"/>
      <c r="G394" s="133"/>
      <c r="H394" s="133"/>
    </row>
    <row r="395" spans="1:8" ht="57.95" customHeight="1" x14ac:dyDescent="0.25">
      <c r="A395" s="133"/>
      <c r="B395" s="167"/>
      <c r="C395" s="167"/>
      <c r="D395" s="167"/>
      <c r="E395" s="167"/>
      <c r="F395" s="167"/>
      <c r="G395" s="133"/>
      <c r="H395" s="133"/>
    </row>
    <row r="396" spans="1:8" ht="57.95" customHeight="1" x14ac:dyDescent="0.25">
      <c r="A396" s="133"/>
      <c r="B396" s="167"/>
      <c r="C396" s="167"/>
      <c r="D396" s="167"/>
      <c r="E396" s="167"/>
      <c r="F396" s="167"/>
      <c r="G396" s="133"/>
      <c r="H396" s="133"/>
    </row>
    <row r="397" spans="1:8" ht="57.95" customHeight="1" x14ac:dyDescent="0.25">
      <c r="A397" s="133"/>
      <c r="B397" s="167"/>
      <c r="C397" s="167"/>
      <c r="D397" s="167"/>
      <c r="E397" s="167"/>
      <c r="F397" s="167"/>
      <c r="G397" s="133"/>
      <c r="H397" s="133"/>
    </row>
    <row r="398" spans="1:8" ht="57.95" customHeight="1" x14ac:dyDescent="0.25">
      <c r="A398" s="133"/>
      <c r="B398" s="167"/>
      <c r="C398" s="167"/>
      <c r="D398" s="167"/>
      <c r="E398" s="167"/>
      <c r="F398" s="167"/>
      <c r="G398" s="133"/>
      <c r="H398" s="133"/>
    </row>
    <row r="399" spans="1:8" ht="57.95" customHeight="1" x14ac:dyDescent="0.25">
      <c r="A399" s="133"/>
      <c r="B399" s="167"/>
      <c r="C399" s="167"/>
      <c r="D399" s="167"/>
      <c r="E399" s="167"/>
      <c r="F399" s="167"/>
      <c r="G399" s="133"/>
      <c r="H399" s="133"/>
    </row>
    <row r="400" spans="1:8" ht="57.95" customHeight="1" x14ac:dyDescent="0.25">
      <c r="A400" s="133"/>
      <c r="B400" s="167"/>
      <c r="C400" s="167"/>
      <c r="D400" s="167"/>
      <c r="E400" s="167"/>
      <c r="F400" s="167"/>
      <c r="G400" s="133"/>
      <c r="H400" s="133"/>
    </row>
    <row r="401" spans="1:8" ht="57.95" customHeight="1" x14ac:dyDescent="0.25">
      <c r="A401" s="133"/>
      <c r="B401" s="167"/>
      <c r="C401" s="167"/>
      <c r="D401" s="167"/>
      <c r="E401" s="167"/>
      <c r="F401" s="167"/>
      <c r="G401" s="133"/>
      <c r="H401" s="133"/>
    </row>
    <row r="402" spans="1:8" ht="57.95" customHeight="1" x14ac:dyDescent="0.25">
      <c r="A402" s="133"/>
      <c r="B402" s="167"/>
      <c r="C402" s="167"/>
      <c r="D402" s="167"/>
      <c r="E402" s="167"/>
      <c r="F402" s="167"/>
      <c r="G402" s="133"/>
      <c r="H402" s="133"/>
    </row>
    <row r="403" spans="1:8" ht="57.95" customHeight="1" x14ac:dyDescent="0.25">
      <c r="A403" s="133"/>
      <c r="B403" s="167"/>
      <c r="C403" s="167"/>
      <c r="D403" s="167"/>
      <c r="E403" s="167"/>
      <c r="F403" s="167"/>
      <c r="G403" s="133"/>
      <c r="H403" s="133"/>
    </row>
    <row r="404" spans="1:8" ht="57.95" customHeight="1" x14ac:dyDescent="0.25">
      <c r="A404" s="133"/>
      <c r="B404" s="167"/>
      <c r="C404" s="167"/>
      <c r="D404" s="167"/>
      <c r="E404" s="167"/>
      <c r="F404" s="167"/>
      <c r="G404" s="133"/>
      <c r="H404" s="133"/>
    </row>
    <row r="405" spans="1:8" ht="57.95" customHeight="1" x14ac:dyDescent="0.25">
      <c r="A405" s="133"/>
      <c r="B405" s="167"/>
      <c r="C405" s="167"/>
      <c r="D405" s="167"/>
      <c r="E405" s="167"/>
      <c r="F405" s="167"/>
      <c r="G405" s="133"/>
      <c r="H405" s="133"/>
    </row>
    <row r="406" spans="1:8" ht="57.95" customHeight="1" x14ac:dyDescent="0.25">
      <c r="A406" s="133"/>
      <c r="B406" s="167"/>
      <c r="C406" s="167"/>
      <c r="D406" s="167"/>
      <c r="E406" s="167"/>
      <c r="F406" s="167"/>
      <c r="G406" s="133"/>
      <c r="H406" s="133"/>
    </row>
    <row r="407" spans="1:8" ht="57.95" customHeight="1" x14ac:dyDescent="0.25">
      <c r="A407" s="133"/>
      <c r="B407" s="167"/>
      <c r="C407" s="167"/>
      <c r="D407" s="167"/>
      <c r="E407" s="167"/>
      <c r="F407" s="167"/>
      <c r="G407" s="133"/>
      <c r="H407" s="133"/>
    </row>
    <row r="408" spans="1:8" ht="57.95" customHeight="1" x14ac:dyDescent="0.25">
      <c r="A408" s="133"/>
      <c r="B408" s="167"/>
      <c r="C408" s="167"/>
      <c r="D408" s="167"/>
      <c r="E408" s="167"/>
      <c r="F408" s="167"/>
      <c r="G408" s="133"/>
      <c r="H408" s="133"/>
    </row>
    <row r="409" spans="1:8" ht="57.95" customHeight="1" x14ac:dyDescent="0.25">
      <c r="A409" s="133"/>
      <c r="B409" s="167"/>
      <c r="C409" s="167"/>
      <c r="D409" s="167"/>
      <c r="E409" s="167"/>
      <c r="F409" s="167"/>
      <c r="G409" s="133"/>
      <c r="H409" s="133"/>
    </row>
    <row r="410" spans="1:8" ht="57.95" customHeight="1" x14ac:dyDescent="0.25">
      <c r="A410" s="133"/>
      <c r="B410" s="167"/>
      <c r="C410" s="167"/>
      <c r="D410" s="167"/>
      <c r="E410" s="167"/>
      <c r="F410" s="167"/>
      <c r="G410" s="133"/>
      <c r="H410" s="133"/>
    </row>
    <row r="411" spans="1:8" ht="57.95" customHeight="1" x14ac:dyDescent="0.25">
      <c r="A411" s="133"/>
      <c r="B411" s="167"/>
      <c r="C411" s="167"/>
      <c r="D411" s="167"/>
      <c r="E411" s="167"/>
      <c r="F411" s="167"/>
      <c r="G411" s="133"/>
      <c r="H411" s="133"/>
    </row>
    <row r="412" spans="1:8" ht="57.95" customHeight="1" x14ac:dyDescent="0.25">
      <c r="A412" s="133"/>
      <c r="B412" s="167"/>
      <c r="C412" s="167"/>
      <c r="D412" s="167"/>
      <c r="E412" s="167"/>
      <c r="F412" s="167"/>
      <c r="G412" s="133"/>
      <c r="H412" s="133"/>
    </row>
    <row r="413" spans="1:8" ht="57.95" customHeight="1" x14ac:dyDescent="0.25">
      <c r="A413" s="133"/>
      <c r="B413" s="167"/>
      <c r="C413" s="167"/>
      <c r="D413" s="167"/>
      <c r="E413" s="167"/>
      <c r="F413" s="167"/>
      <c r="G413" s="133"/>
      <c r="H413" s="133"/>
    </row>
    <row r="414" spans="1:8" ht="57.95" customHeight="1" x14ac:dyDescent="0.25">
      <c r="A414" s="133"/>
      <c r="B414" s="167"/>
      <c r="C414" s="167"/>
      <c r="D414" s="167"/>
      <c r="E414" s="167"/>
      <c r="F414" s="167"/>
      <c r="G414" s="133"/>
      <c r="H414" s="133"/>
    </row>
    <row r="415" spans="1:8" ht="57.95" customHeight="1" x14ac:dyDescent="0.25">
      <c r="A415" s="133"/>
      <c r="B415" s="167"/>
      <c r="C415" s="167"/>
      <c r="D415" s="167"/>
      <c r="E415" s="167"/>
      <c r="F415" s="167"/>
      <c r="G415" s="133"/>
      <c r="H415" s="133"/>
    </row>
    <row r="416" spans="1:8" ht="57.95" customHeight="1" x14ac:dyDescent="0.25">
      <c r="A416" s="133"/>
      <c r="B416" s="167"/>
      <c r="C416" s="167"/>
      <c r="D416" s="167"/>
      <c r="E416" s="167"/>
      <c r="F416" s="167"/>
      <c r="G416" s="133"/>
      <c r="H416" s="133"/>
    </row>
    <row r="417" spans="1:8" ht="57.95" customHeight="1" x14ac:dyDescent="0.25">
      <c r="A417" s="133"/>
      <c r="B417" s="167"/>
      <c r="C417" s="167"/>
      <c r="D417" s="167"/>
      <c r="E417" s="167"/>
      <c r="F417" s="167"/>
      <c r="G417" s="133"/>
      <c r="H417" s="133"/>
    </row>
    <row r="418" spans="1:8" ht="57.95" customHeight="1" x14ac:dyDescent="0.25">
      <c r="A418" s="133"/>
      <c r="B418" s="167"/>
      <c r="C418" s="167"/>
      <c r="D418" s="167"/>
      <c r="E418" s="167"/>
      <c r="F418" s="167"/>
      <c r="G418" s="133"/>
      <c r="H418" s="133"/>
    </row>
    <row r="419" spans="1:8" ht="57.95" customHeight="1" x14ac:dyDescent="0.25">
      <c r="A419" s="133"/>
      <c r="B419" s="167"/>
      <c r="C419" s="167"/>
      <c r="D419" s="167"/>
      <c r="E419" s="167"/>
      <c r="F419" s="167"/>
      <c r="G419" s="133"/>
      <c r="H419" s="133"/>
    </row>
    <row r="420" spans="1:8" ht="57.95" customHeight="1" x14ac:dyDescent="0.25">
      <c r="A420" s="133"/>
      <c r="B420" s="167"/>
      <c r="C420" s="167"/>
      <c r="D420" s="167"/>
      <c r="E420" s="167"/>
      <c r="F420" s="167"/>
      <c r="G420" s="133"/>
      <c r="H420" s="133"/>
    </row>
    <row r="421" spans="1:8" ht="57.95" customHeight="1" x14ac:dyDescent="0.25">
      <c r="A421" s="133"/>
      <c r="B421" s="167"/>
      <c r="C421" s="167"/>
      <c r="D421" s="167"/>
      <c r="E421" s="167"/>
      <c r="F421" s="167"/>
      <c r="G421" s="133"/>
      <c r="H421" s="133"/>
    </row>
    <row r="422" spans="1:8" ht="57.95" customHeight="1" x14ac:dyDescent="0.25">
      <c r="A422" s="133"/>
      <c r="B422" s="167"/>
      <c r="C422" s="167"/>
      <c r="D422" s="167"/>
      <c r="E422" s="167"/>
      <c r="F422" s="167"/>
      <c r="G422" s="133"/>
      <c r="H422" s="133"/>
    </row>
    <row r="423" spans="1:8" ht="57.95" customHeight="1" x14ac:dyDescent="0.25">
      <c r="A423" s="133"/>
      <c r="B423" s="167"/>
      <c r="C423" s="167"/>
      <c r="D423" s="167"/>
      <c r="E423" s="167"/>
      <c r="F423" s="167"/>
      <c r="G423" s="133"/>
      <c r="H423" s="133"/>
    </row>
    <row r="424" spans="1:8" ht="57.95" customHeight="1" x14ac:dyDescent="0.25">
      <c r="A424" s="133"/>
      <c r="B424" s="167"/>
      <c r="C424" s="167"/>
      <c r="D424" s="167"/>
      <c r="E424" s="167"/>
      <c r="F424" s="167"/>
      <c r="G424" s="133"/>
      <c r="H424" s="133"/>
    </row>
    <row r="425" spans="1:8" ht="57.95" customHeight="1" x14ac:dyDescent="0.25">
      <c r="A425" s="133"/>
      <c r="B425" s="167"/>
      <c r="C425" s="167"/>
      <c r="D425" s="167"/>
      <c r="E425" s="167"/>
      <c r="F425" s="167"/>
      <c r="G425" s="133"/>
      <c r="H425" s="133"/>
    </row>
    <row r="426" spans="1:8" ht="57.95" customHeight="1" x14ac:dyDescent="0.25">
      <c r="A426" s="133"/>
      <c r="B426" s="167"/>
      <c r="C426" s="167"/>
      <c r="D426" s="167"/>
      <c r="E426" s="167"/>
      <c r="F426" s="167"/>
      <c r="G426" s="133"/>
      <c r="H426" s="133"/>
    </row>
    <row r="427" spans="1:8" ht="57.95" customHeight="1" x14ac:dyDescent="0.25">
      <c r="A427" s="133"/>
      <c r="B427" s="167"/>
      <c r="C427" s="167"/>
      <c r="D427" s="167"/>
      <c r="E427" s="167"/>
      <c r="F427" s="167"/>
      <c r="G427" s="133"/>
      <c r="H427" s="133"/>
    </row>
    <row r="428" spans="1:8" ht="57.95" customHeight="1" x14ac:dyDescent="0.25">
      <c r="A428" s="133"/>
      <c r="B428" s="167"/>
      <c r="C428" s="167"/>
      <c r="D428" s="167"/>
      <c r="E428" s="167"/>
      <c r="F428" s="167"/>
      <c r="G428" s="133"/>
      <c r="H428" s="133"/>
    </row>
    <row r="429" spans="1:8" ht="57.95" customHeight="1" x14ac:dyDescent="0.25">
      <c r="A429" s="133"/>
      <c r="B429" s="167"/>
      <c r="C429" s="167"/>
      <c r="D429" s="167"/>
      <c r="E429" s="167"/>
      <c r="F429" s="167"/>
      <c r="G429" s="133"/>
      <c r="H429" s="133"/>
    </row>
    <row r="430" spans="1:8" ht="57.95" customHeight="1" x14ac:dyDescent="0.25">
      <c r="A430" s="133"/>
      <c r="B430" s="167"/>
      <c r="C430" s="167"/>
      <c r="D430" s="167"/>
      <c r="E430" s="167"/>
      <c r="F430" s="167"/>
      <c r="G430" s="133"/>
      <c r="H430" s="133"/>
    </row>
    <row r="431" spans="1:8" ht="57.95" customHeight="1" x14ac:dyDescent="0.25">
      <c r="A431" s="133"/>
      <c r="B431" s="167"/>
      <c r="C431" s="167"/>
      <c r="D431" s="167"/>
      <c r="E431" s="167"/>
      <c r="F431" s="167"/>
      <c r="G431" s="133"/>
      <c r="H431" s="133"/>
    </row>
    <row r="432" spans="1:8" ht="57.95" customHeight="1" x14ac:dyDescent="0.25">
      <c r="A432" s="133"/>
      <c r="B432" s="167"/>
      <c r="C432" s="167"/>
      <c r="D432" s="167"/>
      <c r="E432" s="167"/>
      <c r="F432" s="167"/>
      <c r="G432" s="133"/>
      <c r="H432" s="133"/>
    </row>
    <row r="433" spans="1:8" ht="57.95" customHeight="1" x14ac:dyDescent="0.25">
      <c r="A433" s="133"/>
      <c r="B433" s="167"/>
      <c r="C433" s="167"/>
      <c r="D433" s="167"/>
      <c r="E433" s="167"/>
      <c r="F433" s="167"/>
      <c r="G433" s="133"/>
      <c r="H433" s="133"/>
    </row>
    <row r="434" spans="1:8" ht="57.95" customHeight="1" x14ac:dyDescent="0.25">
      <c r="A434" s="133"/>
      <c r="B434" s="167"/>
      <c r="C434" s="167"/>
      <c r="D434" s="167"/>
      <c r="E434" s="167"/>
      <c r="F434" s="167"/>
      <c r="G434" s="133"/>
      <c r="H434" s="133"/>
    </row>
    <row r="435" spans="1:8" ht="57.95" customHeight="1" x14ac:dyDescent="0.25">
      <c r="A435" s="133"/>
      <c r="B435" s="167"/>
      <c r="C435" s="167"/>
      <c r="D435" s="167"/>
      <c r="E435" s="167"/>
      <c r="F435" s="167"/>
      <c r="G435" s="133"/>
      <c r="H435" s="133"/>
    </row>
    <row r="436" spans="1:8" ht="57.95" customHeight="1" x14ac:dyDescent="0.25">
      <c r="A436" s="133"/>
      <c r="B436" s="167"/>
      <c r="C436" s="167"/>
      <c r="D436" s="167"/>
      <c r="E436" s="167"/>
      <c r="F436" s="167"/>
      <c r="G436" s="133"/>
      <c r="H436" s="133"/>
    </row>
    <row r="437" spans="1:8" ht="57.95" customHeight="1" x14ac:dyDescent="0.25">
      <c r="A437" s="133"/>
      <c r="B437" s="167"/>
      <c r="C437" s="167"/>
      <c r="D437" s="167"/>
      <c r="E437" s="167"/>
      <c r="F437" s="167"/>
      <c r="G437" s="133"/>
      <c r="H437" s="133"/>
    </row>
    <row r="438" spans="1:8" ht="57.95" customHeight="1" x14ac:dyDescent="0.25">
      <c r="A438" s="133"/>
      <c r="B438" s="167"/>
      <c r="C438" s="167"/>
      <c r="D438" s="167"/>
      <c r="E438" s="167"/>
      <c r="F438" s="167"/>
      <c r="G438" s="133"/>
      <c r="H438" s="133"/>
    </row>
    <row r="439" spans="1:8" ht="57.95" customHeight="1" x14ac:dyDescent="0.25">
      <c r="A439" s="133"/>
      <c r="B439" s="167"/>
      <c r="C439" s="167"/>
      <c r="D439" s="167"/>
      <c r="E439" s="167"/>
      <c r="F439" s="167"/>
      <c r="G439" s="133"/>
      <c r="H439" s="133"/>
    </row>
    <row r="440" spans="1:8" ht="57.95" customHeight="1" x14ac:dyDescent="0.25">
      <c r="A440" s="133"/>
      <c r="B440" s="167"/>
      <c r="C440" s="167"/>
      <c r="D440" s="167"/>
      <c r="E440" s="167"/>
      <c r="F440" s="167"/>
      <c r="G440" s="133"/>
      <c r="H440" s="133"/>
    </row>
    <row r="441" spans="1:8" ht="57.95" customHeight="1" x14ac:dyDescent="0.25">
      <c r="A441" s="133"/>
      <c r="B441" s="167"/>
      <c r="C441" s="167"/>
      <c r="D441" s="167"/>
      <c r="E441" s="167"/>
      <c r="F441" s="167"/>
      <c r="G441" s="133"/>
      <c r="H441" s="133"/>
    </row>
    <row r="442" spans="1:8" ht="57.95" customHeight="1" x14ac:dyDescent="0.25">
      <c r="A442" s="133"/>
      <c r="B442" s="167"/>
      <c r="C442" s="167"/>
      <c r="D442" s="167"/>
      <c r="E442" s="167"/>
      <c r="F442" s="167"/>
      <c r="G442" s="133"/>
      <c r="H442" s="133"/>
    </row>
    <row r="443" spans="1:8" ht="57.95" customHeight="1" x14ac:dyDescent="0.25">
      <c r="A443" s="133"/>
      <c r="B443" s="167"/>
      <c r="C443" s="167"/>
      <c r="D443" s="167"/>
      <c r="E443" s="167"/>
      <c r="F443" s="167"/>
      <c r="G443" s="133"/>
      <c r="H443" s="133"/>
    </row>
    <row r="444" spans="1:8" ht="57.95" customHeight="1" x14ac:dyDescent="0.25">
      <c r="A444" s="133"/>
      <c r="B444" s="167"/>
      <c r="C444" s="167"/>
      <c r="D444" s="167"/>
      <c r="E444" s="167"/>
      <c r="F444" s="167"/>
      <c r="G444" s="133"/>
      <c r="H444" s="133"/>
    </row>
    <row r="445" spans="1:8" ht="57.95" customHeight="1" x14ac:dyDescent="0.25">
      <c r="A445" s="133"/>
      <c r="B445" s="167"/>
      <c r="C445" s="167"/>
      <c r="D445" s="167"/>
      <c r="E445" s="167"/>
      <c r="F445" s="167"/>
      <c r="G445" s="133"/>
      <c r="H445" s="133"/>
    </row>
    <row r="446" spans="1:8" ht="57.95" customHeight="1" x14ac:dyDescent="0.25">
      <c r="A446" s="133"/>
      <c r="B446" s="167"/>
      <c r="C446" s="167"/>
      <c r="D446" s="167"/>
      <c r="E446" s="167"/>
      <c r="F446" s="167"/>
      <c r="G446" s="133"/>
      <c r="H446" s="133"/>
    </row>
    <row r="447" spans="1:8" ht="57.95" customHeight="1" x14ac:dyDescent="0.25">
      <c r="A447" s="133"/>
      <c r="B447" s="167"/>
      <c r="C447" s="167"/>
      <c r="D447" s="167"/>
      <c r="E447" s="167"/>
      <c r="F447" s="167"/>
      <c r="G447" s="133"/>
      <c r="H447" s="133"/>
    </row>
    <row r="448" spans="1:8" ht="57.95" customHeight="1" x14ac:dyDescent="0.25">
      <c r="A448" s="133"/>
      <c r="B448" s="167"/>
      <c r="C448" s="167"/>
      <c r="D448" s="167"/>
      <c r="E448" s="167"/>
      <c r="F448" s="167"/>
      <c r="G448" s="133"/>
      <c r="H448" s="133"/>
    </row>
    <row r="449" spans="1:8" ht="57.95" customHeight="1" x14ac:dyDescent="0.25">
      <c r="A449" s="133"/>
      <c r="B449" s="167"/>
      <c r="C449" s="167"/>
      <c r="D449" s="167"/>
      <c r="E449" s="167"/>
      <c r="F449" s="167"/>
      <c r="G449" s="133"/>
      <c r="H449" s="133"/>
    </row>
    <row r="450" spans="1:8" ht="57.95" customHeight="1" x14ac:dyDescent="0.25">
      <c r="A450" s="133"/>
      <c r="B450" s="167"/>
      <c r="C450" s="167"/>
      <c r="D450" s="167"/>
      <c r="E450" s="167"/>
      <c r="F450" s="167"/>
      <c r="G450" s="133"/>
      <c r="H450" s="133"/>
    </row>
    <row r="451" spans="1:8" ht="57.95" customHeight="1" x14ac:dyDescent="0.25">
      <c r="A451" s="133"/>
      <c r="B451" s="167"/>
      <c r="C451" s="167"/>
      <c r="D451" s="167"/>
      <c r="E451" s="167"/>
      <c r="F451" s="167"/>
      <c r="G451" s="133"/>
      <c r="H451" s="133"/>
    </row>
    <row r="452" spans="1:8" ht="57.95" customHeight="1" x14ac:dyDescent="0.25">
      <c r="A452" s="133"/>
      <c r="B452" s="167"/>
      <c r="C452" s="167"/>
      <c r="D452" s="167"/>
      <c r="E452" s="167"/>
      <c r="F452" s="167"/>
      <c r="G452" s="133"/>
      <c r="H452" s="133"/>
    </row>
    <row r="453" spans="1:8" ht="57.95" customHeight="1" x14ac:dyDescent="0.25">
      <c r="A453" s="133"/>
      <c r="B453" s="167"/>
      <c r="C453" s="167"/>
      <c r="D453" s="167"/>
      <c r="E453" s="167"/>
      <c r="F453" s="167"/>
      <c r="G453" s="133"/>
      <c r="H453" s="133"/>
    </row>
    <row r="454" spans="1:8" ht="57.95" customHeight="1" x14ac:dyDescent="0.25">
      <c r="A454" s="133"/>
      <c r="B454" s="167"/>
      <c r="C454" s="167"/>
      <c r="D454" s="167"/>
      <c r="E454" s="167"/>
      <c r="F454" s="167"/>
      <c r="G454" s="133"/>
      <c r="H454" s="133"/>
    </row>
    <row r="455" spans="1:8" ht="57.95" customHeight="1" x14ac:dyDescent="0.25">
      <c r="A455" s="133"/>
      <c r="B455" s="167"/>
      <c r="C455" s="167"/>
      <c r="D455" s="167"/>
      <c r="E455" s="167"/>
      <c r="F455" s="167"/>
      <c r="G455" s="133"/>
      <c r="H455" s="133"/>
    </row>
    <row r="456" spans="1:8" ht="57.95" customHeight="1" x14ac:dyDescent="0.25">
      <c r="A456" s="133"/>
      <c r="B456" s="167"/>
      <c r="C456" s="167"/>
      <c r="D456" s="167"/>
      <c r="E456" s="167"/>
      <c r="F456" s="167"/>
      <c r="G456" s="133"/>
      <c r="H456" s="133"/>
    </row>
    <row r="457" spans="1:8" ht="57.95" customHeight="1" x14ac:dyDescent="0.25">
      <c r="A457" s="133"/>
      <c r="B457" s="167"/>
      <c r="C457" s="167"/>
      <c r="D457" s="167"/>
      <c r="E457" s="167"/>
      <c r="F457" s="167"/>
      <c r="G457" s="133"/>
      <c r="H457" s="133"/>
    </row>
    <row r="458" spans="1:8" ht="57.95" customHeight="1" x14ac:dyDescent="0.25">
      <c r="A458" s="133"/>
      <c r="B458" s="167"/>
      <c r="C458" s="167"/>
      <c r="D458" s="167"/>
      <c r="E458" s="167"/>
      <c r="F458" s="167"/>
      <c r="G458" s="133"/>
      <c r="H458" s="133"/>
    </row>
    <row r="459" spans="1:8" ht="57.95" customHeight="1" x14ac:dyDescent="0.25">
      <c r="A459" s="133"/>
      <c r="B459" s="167"/>
      <c r="C459" s="167"/>
      <c r="D459" s="167"/>
      <c r="E459" s="167"/>
      <c r="F459" s="167"/>
      <c r="G459" s="133"/>
      <c r="H459" s="133"/>
    </row>
    <row r="460" spans="1:8" ht="57.95" customHeight="1" x14ac:dyDescent="0.25">
      <c r="A460" s="133"/>
      <c r="B460" s="167"/>
      <c r="C460" s="167"/>
      <c r="D460" s="167"/>
      <c r="E460" s="167"/>
      <c r="F460" s="167"/>
      <c r="G460" s="133"/>
      <c r="H460" s="133"/>
    </row>
    <row r="461" spans="1:8" ht="57.95" customHeight="1" x14ac:dyDescent="0.25">
      <c r="A461" s="133"/>
      <c r="B461" s="167"/>
      <c r="C461" s="167"/>
      <c r="D461" s="167"/>
      <c r="E461" s="167"/>
      <c r="F461" s="167"/>
      <c r="G461" s="133"/>
      <c r="H461" s="133"/>
    </row>
    <row r="462" spans="1:8" ht="57.95" customHeight="1" x14ac:dyDescent="0.25">
      <c r="A462" s="133"/>
      <c r="B462" s="167"/>
      <c r="C462" s="167"/>
      <c r="D462" s="167"/>
      <c r="E462" s="167"/>
      <c r="F462" s="167"/>
      <c r="G462" s="133"/>
      <c r="H462" s="133"/>
    </row>
    <row r="463" spans="1:8" ht="57.95" customHeight="1" x14ac:dyDescent="0.25">
      <c r="A463" s="133"/>
      <c r="B463" s="167"/>
      <c r="C463" s="167"/>
      <c r="D463" s="167"/>
      <c r="E463" s="167"/>
      <c r="F463" s="167"/>
      <c r="G463" s="133"/>
      <c r="H463" s="133"/>
    </row>
    <row r="464" spans="1:8" ht="57.95" customHeight="1" x14ac:dyDescent="0.25">
      <c r="A464" s="133"/>
      <c r="B464" s="167"/>
      <c r="C464" s="167"/>
      <c r="D464" s="167"/>
      <c r="E464" s="167"/>
      <c r="F464" s="167"/>
      <c r="G464" s="133"/>
      <c r="H464" s="133"/>
    </row>
    <row r="465" spans="1:8" ht="57.95" customHeight="1" x14ac:dyDescent="0.25">
      <c r="A465" s="133"/>
      <c r="B465" s="167"/>
      <c r="C465" s="167"/>
      <c r="D465" s="167"/>
      <c r="E465" s="167"/>
      <c r="F465" s="167"/>
      <c r="G465" s="133"/>
      <c r="H465" s="133"/>
    </row>
    <row r="466" spans="1:8" ht="57.95" customHeight="1" x14ac:dyDescent="0.25">
      <c r="A466" s="133"/>
      <c r="B466" s="167"/>
      <c r="C466" s="167"/>
      <c r="D466" s="167"/>
      <c r="E466" s="167"/>
      <c r="F466" s="167"/>
      <c r="G466" s="133"/>
      <c r="H466" s="133"/>
    </row>
    <row r="467" spans="1:8" ht="57.95" customHeight="1" x14ac:dyDescent="0.25">
      <c r="A467" s="133"/>
      <c r="B467" s="167"/>
      <c r="C467" s="167"/>
      <c r="D467" s="167"/>
      <c r="E467" s="167"/>
      <c r="F467" s="167"/>
      <c r="G467" s="133"/>
      <c r="H467" s="133"/>
    </row>
    <row r="468" spans="1:8" ht="57.95" customHeight="1" x14ac:dyDescent="0.25">
      <c r="A468" s="133"/>
      <c r="B468" s="167"/>
      <c r="C468" s="167"/>
      <c r="D468" s="167"/>
      <c r="E468" s="167"/>
      <c r="F468" s="167"/>
      <c r="G468" s="133"/>
      <c r="H468" s="133"/>
    </row>
    <row r="469" spans="1:8" ht="57.95" customHeight="1" x14ac:dyDescent="0.25">
      <c r="A469" s="133"/>
      <c r="B469" s="167"/>
      <c r="C469" s="167"/>
      <c r="D469" s="167"/>
      <c r="E469" s="167"/>
      <c r="F469" s="167"/>
      <c r="G469" s="133"/>
      <c r="H469" s="133"/>
    </row>
    <row r="470" spans="1:8" ht="57.95" customHeight="1" x14ac:dyDescent="0.25">
      <c r="A470" s="133"/>
      <c r="B470" s="167"/>
      <c r="C470" s="167"/>
      <c r="D470" s="167"/>
      <c r="E470" s="167"/>
      <c r="F470" s="167"/>
      <c r="G470" s="133"/>
      <c r="H470" s="133"/>
    </row>
    <row r="471" spans="1:8" ht="57.95" customHeight="1" x14ac:dyDescent="0.25">
      <c r="A471" s="133"/>
      <c r="B471" s="167"/>
      <c r="C471" s="167"/>
      <c r="D471" s="167"/>
      <c r="E471" s="167"/>
      <c r="F471" s="167"/>
      <c r="G471" s="133"/>
      <c r="H471" s="133"/>
    </row>
    <row r="472" spans="1:8" ht="57.95" customHeight="1" x14ac:dyDescent="0.25">
      <c r="A472" s="133"/>
      <c r="B472" s="167"/>
      <c r="C472" s="167"/>
      <c r="D472" s="167"/>
      <c r="E472" s="167"/>
      <c r="F472" s="167"/>
      <c r="G472" s="133"/>
      <c r="H472" s="133"/>
    </row>
    <row r="473" spans="1:8" ht="57.95" customHeight="1" x14ac:dyDescent="0.25">
      <c r="A473" s="133"/>
      <c r="B473" s="167"/>
      <c r="C473" s="167"/>
      <c r="D473" s="167"/>
      <c r="E473" s="167"/>
      <c r="F473" s="167"/>
      <c r="G473" s="133"/>
      <c r="H473" s="133"/>
    </row>
    <row r="474" spans="1:8" ht="57.95" customHeight="1" x14ac:dyDescent="0.25">
      <c r="A474" s="133"/>
      <c r="B474" s="167"/>
      <c r="C474" s="167"/>
      <c r="D474" s="167"/>
      <c r="E474" s="167"/>
      <c r="F474" s="167"/>
      <c r="G474" s="133"/>
      <c r="H474" s="133"/>
    </row>
    <row r="475" spans="1:8" ht="57.95" customHeight="1" x14ac:dyDescent="0.25">
      <c r="A475" s="133"/>
      <c r="B475" s="167"/>
      <c r="C475" s="167"/>
      <c r="D475" s="167"/>
      <c r="E475" s="167"/>
      <c r="F475" s="167"/>
      <c r="G475" s="133"/>
      <c r="H475" s="133"/>
    </row>
    <row r="476" spans="1:8" ht="57.95" customHeight="1" x14ac:dyDescent="0.25">
      <c r="A476" s="133"/>
      <c r="B476" s="167"/>
      <c r="C476" s="167"/>
      <c r="D476" s="167"/>
      <c r="E476" s="167"/>
      <c r="F476" s="167"/>
      <c r="G476" s="133"/>
      <c r="H476" s="133"/>
    </row>
    <row r="477" spans="1:8" ht="57.95" customHeight="1" x14ac:dyDescent="0.25">
      <c r="A477" s="133"/>
      <c r="B477" s="167"/>
      <c r="C477" s="167"/>
      <c r="D477" s="167"/>
      <c r="E477" s="167"/>
      <c r="F477" s="167"/>
      <c r="G477" s="133"/>
      <c r="H477" s="133"/>
    </row>
    <row r="478" spans="1:8" ht="57.95" customHeight="1" x14ac:dyDescent="0.25">
      <c r="A478" s="133"/>
      <c r="B478" s="167"/>
      <c r="C478" s="167"/>
      <c r="D478" s="167"/>
      <c r="E478" s="167"/>
      <c r="F478" s="167"/>
      <c r="G478" s="133"/>
      <c r="H478" s="133"/>
    </row>
    <row r="479" spans="1:8" ht="57.95" customHeight="1" x14ac:dyDescent="0.25">
      <c r="A479" s="133"/>
      <c r="B479" s="167"/>
      <c r="C479" s="167"/>
      <c r="D479" s="167"/>
      <c r="E479" s="167"/>
      <c r="F479" s="167"/>
      <c r="G479" s="133"/>
      <c r="H479" s="133"/>
    </row>
    <row r="480" spans="1:8" ht="57.95" customHeight="1" x14ac:dyDescent="0.25">
      <c r="A480" s="133"/>
      <c r="B480" s="167"/>
      <c r="C480" s="167"/>
      <c r="D480" s="167"/>
      <c r="E480" s="167"/>
      <c r="F480" s="167"/>
      <c r="G480" s="133"/>
      <c r="H480" s="133"/>
    </row>
    <row r="481" spans="1:8" ht="57.95" customHeight="1" x14ac:dyDescent="0.25">
      <c r="A481" s="133"/>
      <c r="B481" s="167"/>
      <c r="C481" s="167"/>
      <c r="D481" s="167"/>
      <c r="E481" s="167"/>
      <c r="F481" s="167"/>
      <c r="G481" s="133"/>
      <c r="H481" s="133"/>
    </row>
    <row r="482" spans="1:8" ht="57.95" customHeight="1" x14ac:dyDescent="0.25">
      <c r="A482" s="133"/>
      <c r="B482" s="167"/>
      <c r="C482" s="167"/>
      <c r="D482" s="167"/>
      <c r="E482" s="167"/>
      <c r="F482" s="167"/>
      <c r="G482" s="133"/>
      <c r="H482" s="133"/>
    </row>
    <row r="483" spans="1:8" ht="57.95" customHeight="1" x14ac:dyDescent="0.25">
      <c r="A483" s="133"/>
      <c r="B483" s="167"/>
      <c r="C483" s="167"/>
      <c r="D483" s="167"/>
      <c r="E483" s="167"/>
      <c r="F483" s="167"/>
      <c r="G483" s="133"/>
      <c r="H483" s="133"/>
    </row>
    <row r="484" spans="1:8" ht="57.95" customHeight="1" x14ac:dyDescent="0.25">
      <c r="A484" s="133"/>
      <c r="B484" s="167"/>
      <c r="C484" s="167"/>
      <c r="D484" s="167"/>
      <c r="E484" s="167"/>
      <c r="F484" s="167"/>
      <c r="G484" s="133"/>
      <c r="H484" s="133"/>
    </row>
    <row r="485" spans="1:8" ht="57.95" customHeight="1" x14ac:dyDescent="0.25">
      <c r="A485" s="133"/>
      <c r="B485" s="167"/>
      <c r="C485" s="167"/>
      <c r="D485" s="167"/>
      <c r="E485" s="167"/>
      <c r="F485" s="167"/>
      <c r="G485" s="133"/>
      <c r="H485" s="133"/>
    </row>
    <row r="486" spans="1:8" ht="57.95" customHeight="1" x14ac:dyDescent="0.25">
      <c r="A486" s="133"/>
      <c r="B486" s="167"/>
      <c r="C486" s="167"/>
      <c r="D486" s="167"/>
      <c r="E486" s="167"/>
      <c r="F486" s="167"/>
      <c r="G486" s="133"/>
      <c r="H486" s="133"/>
    </row>
    <row r="487" spans="1:8" ht="57.95" customHeight="1" x14ac:dyDescent="0.25">
      <c r="A487" s="133"/>
      <c r="B487" s="167"/>
      <c r="C487" s="167"/>
      <c r="D487" s="167"/>
      <c r="E487" s="167"/>
      <c r="F487" s="167"/>
      <c r="G487" s="133"/>
      <c r="H487" s="133"/>
    </row>
    <row r="488" spans="1:8" ht="57.95" customHeight="1" x14ac:dyDescent="0.25">
      <c r="A488" s="133"/>
      <c r="B488" s="167"/>
      <c r="C488" s="167"/>
      <c r="D488" s="167"/>
      <c r="E488" s="167"/>
      <c r="F488" s="167"/>
      <c r="G488" s="133"/>
      <c r="H488" s="133"/>
    </row>
    <row r="489" spans="1:8" ht="57.95" customHeight="1" x14ac:dyDescent="0.25">
      <c r="A489" s="133"/>
      <c r="B489" s="167"/>
      <c r="C489" s="167"/>
      <c r="D489" s="167"/>
      <c r="E489" s="167"/>
      <c r="F489" s="167"/>
      <c r="G489" s="133"/>
      <c r="H489" s="133"/>
    </row>
    <row r="490" spans="1:8" ht="57.95" customHeight="1" x14ac:dyDescent="0.25">
      <c r="A490" s="133"/>
      <c r="B490" s="167"/>
      <c r="C490" s="167"/>
      <c r="D490" s="167"/>
      <c r="E490" s="167"/>
      <c r="F490" s="167"/>
      <c r="G490" s="133"/>
      <c r="H490" s="133"/>
    </row>
    <row r="491" spans="1:8" ht="57.95" customHeight="1" x14ac:dyDescent="0.25">
      <c r="A491" s="133"/>
      <c r="B491" s="167"/>
      <c r="C491" s="167"/>
      <c r="D491" s="167"/>
      <c r="E491" s="167"/>
      <c r="F491" s="167"/>
      <c r="G491" s="133"/>
      <c r="H491" s="133"/>
    </row>
    <row r="492" spans="1:8" ht="57.95" customHeight="1" x14ac:dyDescent="0.25">
      <c r="A492" s="133"/>
      <c r="B492" s="167"/>
      <c r="C492" s="167"/>
      <c r="D492" s="167"/>
      <c r="E492" s="167"/>
      <c r="F492" s="167"/>
      <c r="G492" s="133"/>
      <c r="H492" s="133"/>
    </row>
    <row r="493" spans="1:8" ht="57.95" customHeight="1" x14ac:dyDescent="0.25">
      <c r="A493" s="133"/>
      <c r="B493" s="167"/>
      <c r="C493" s="167"/>
      <c r="D493" s="167"/>
      <c r="E493" s="167"/>
      <c r="F493" s="167"/>
      <c r="G493" s="133"/>
      <c r="H493" s="133"/>
    </row>
    <row r="494" spans="1:8" ht="57.95" customHeight="1" x14ac:dyDescent="0.25">
      <c r="A494" s="133"/>
      <c r="B494" s="167"/>
      <c r="C494" s="167"/>
      <c r="D494" s="167"/>
      <c r="E494" s="167"/>
      <c r="F494" s="167"/>
      <c r="G494" s="133"/>
      <c r="H494" s="133"/>
    </row>
    <row r="495" spans="1:8" ht="57.95" customHeight="1" x14ac:dyDescent="0.25">
      <c r="A495" s="133"/>
      <c r="B495" s="167"/>
      <c r="C495" s="167"/>
      <c r="D495" s="167"/>
      <c r="E495" s="167"/>
      <c r="F495" s="167"/>
      <c r="G495" s="133"/>
      <c r="H495" s="133"/>
    </row>
    <row r="496" spans="1:8" ht="57.95" customHeight="1" x14ac:dyDescent="0.25">
      <c r="A496" s="133"/>
      <c r="B496" s="167"/>
      <c r="C496" s="167"/>
      <c r="D496" s="167"/>
      <c r="E496" s="167"/>
      <c r="F496" s="167"/>
      <c r="G496" s="133"/>
      <c r="H496" s="133"/>
    </row>
    <row r="497" spans="1:8" ht="57.95" customHeight="1" x14ac:dyDescent="0.25">
      <c r="A497" s="133"/>
      <c r="B497" s="167"/>
      <c r="C497" s="167"/>
      <c r="D497" s="167"/>
      <c r="E497" s="167"/>
      <c r="F497" s="167"/>
      <c r="G497" s="133"/>
      <c r="H497" s="133"/>
    </row>
    <row r="498" spans="1:8" ht="57.95" customHeight="1" x14ac:dyDescent="0.25">
      <c r="A498" s="133"/>
      <c r="B498" s="167"/>
      <c r="C498" s="167"/>
      <c r="D498" s="167"/>
      <c r="E498" s="167"/>
      <c r="F498" s="167"/>
      <c r="G498" s="133"/>
      <c r="H498" s="133"/>
    </row>
    <row r="499" spans="1:8" ht="57.95" customHeight="1" x14ac:dyDescent="0.25">
      <c r="A499" s="133"/>
      <c r="B499" s="167"/>
      <c r="C499" s="167"/>
      <c r="D499" s="167"/>
      <c r="E499" s="167"/>
      <c r="F499" s="167"/>
      <c r="G499" s="133"/>
      <c r="H499" s="133"/>
    </row>
    <row r="500" spans="1:8" ht="57.95" customHeight="1" x14ac:dyDescent="0.25">
      <c r="A500" s="133"/>
      <c r="B500" s="167"/>
      <c r="C500" s="167"/>
      <c r="D500" s="167"/>
      <c r="E500" s="167"/>
      <c r="F500" s="167"/>
      <c r="G500" s="133"/>
      <c r="H500" s="133"/>
    </row>
    <row r="501" spans="1:8" ht="57.95" customHeight="1" x14ac:dyDescent="0.25">
      <c r="A501" s="133"/>
      <c r="B501" s="167"/>
      <c r="C501" s="167"/>
      <c r="D501" s="167"/>
      <c r="E501" s="167"/>
      <c r="F501" s="167"/>
      <c r="G501" s="133"/>
      <c r="H501" s="133"/>
    </row>
    <row r="502" spans="1:8" ht="57.95" customHeight="1" x14ac:dyDescent="0.25">
      <c r="A502" s="133"/>
      <c r="B502" s="167"/>
      <c r="C502" s="167"/>
      <c r="D502" s="167"/>
      <c r="E502" s="167"/>
      <c r="F502" s="167"/>
      <c r="G502" s="133"/>
      <c r="H502" s="133"/>
    </row>
    <row r="503" spans="1:8" ht="57.95" customHeight="1" x14ac:dyDescent="0.25">
      <c r="A503" s="133"/>
      <c r="B503" s="167"/>
      <c r="C503" s="167"/>
      <c r="D503" s="167"/>
      <c r="E503" s="167"/>
      <c r="F503" s="167"/>
      <c r="G503" s="133"/>
      <c r="H503" s="133"/>
    </row>
    <row r="504" spans="1:8" ht="57.95" customHeight="1" x14ac:dyDescent="0.25">
      <c r="A504" s="133"/>
      <c r="B504" s="167"/>
      <c r="C504" s="167"/>
      <c r="D504" s="167"/>
      <c r="E504" s="167"/>
      <c r="F504" s="167"/>
      <c r="G504" s="133"/>
      <c r="H504" s="133"/>
    </row>
    <row r="505" spans="1:8" ht="57.95" customHeight="1" x14ac:dyDescent="0.25">
      <c r="A505" s="133"/>
      <c r="B505" s="167"/>
      <c r="C505" s="167"/>
      <c r="D505" s="167"/>
      <c r="E505" s="167"/>
      <c r="F505" s="167"/>
      <c r="G505" s="133"/>
      <c r="H505" s="133"/>
    </row>
    <row r="506" spans="1:8" ht="57.95" customHeight="1" x14ac:dyDescent="0.25">
      <c r="A506" s="133"/>
      <c r="B506" s="167"/>
      <c r="C506" s="167"/>
      <c r="D506" s="167"/>
      <c r="E506" s="167"/>
      <c r="F506" s="167"/>
      <c r="G506" s="133"/>
      <c r="H506" s="133"/>
    </row>
    <row r="507" spans="1:8" ht="57.95" customHeight="1" x14ac:dyDescent="0.25">
      <c r="A507" s="133"/>
      <c r="B507" s="167"/>
      <c r="C507" s="167"/>
      <c r="D507" s="167"/>
      <c r="E507" s="167"/>
      <c r="F507" s="167"/>
      <c r="G507" s="133"/>
      <c r="H507" s="133"/>
    </row>
    <row r="508" spans="1:8" ht="57.95" customHeight="1" x14ac:dyDescent="0.25">
      <c r="A508" s="133"/>
      <c r="B508" s="167"/>
      <c r="C508" s="167"/>
      <c r="D508" s="167"/>
      <c r="E508" s="167"/>
      <c r="F508" s="167"/>
      <c r="G508" s="133"/>
      <c r="H508" s="133"/>
    </row>
    <row r="509" spans="1:8" ht="57.95" customHeight="1" x14ac:dyDescent="0.25">
      <c r="A509" s="133"/>
      <c r="B509" s="167"/>
      <c r="C509" s="167"/>
      <c r="D509" s="167"/>
      <c r="E509" s="167"/>
      <c r="F509" s="167"/>
      <c r="G509" s="133"/>
      <c r="H509" s="133"/>
    </row>
    <row r="510" spans="1:8" ht="57.95" customHeight="1" x14ac:dyDescent="0.25">
      <c r="A510" s="133"/>
      <c r="B510" s="167"/>
      <c r="C510" s="167"/>
      <c r="D510" s="167"/>
      <c r="E510" s="167"/>
      <c r="F510" s="167"/>
      <c r="G510" s="133"/>
      <c r="H510" s="133"/>
    </row>
    <row r="511" spans="1:8" ht="57.95" customHeight="1" x14ac:dyDescent="0.25">
      <c r="A511" s="133"/>
      <c r="B511" s="167"/>
      <c r="C511" s="167"/>
      <c r="D511" s="167"/>
      <c r="E511" s="167"/>
      <c r="F511" s="167"/>
      <c r="G511" s="133"/>
      <c r="H511" s="133"/>
    </row>
    <row r="512" spans="1:8" ht="57.95" customHeight="1" x14ac:dyDescent="0.25">
      <c r="A512" s="133"/>
      <c r="B512" s="167"/>
      <c r="C512" s="167"/>
      <c r="D512" s="167"/>
      <c r="E512" s="167"/>
      <c r="F512" s="167"/>
      <c r="G512" s="133"/>
      <c r="H512" s="133"/>
    </row>
    <row r="513" spans="1:8" ht="57.95" customHeight="1" x14ac:dyDescent="0.25">
      <c r="A513" s="133"/>
      <c r="B513" s="167"/>
      <c r="C513" s="167"/>
      <c r="D513" s="167"/>
      <c r="E513" s="167"/>
      <c r="F513" s="167"/>
      <c r="G513" s="133"/>
      <c r="H513" s="133"/>
    </row>
    <row r="514" spans="1:8" ht="57.95" customHeight="1" x14ac:dyDescent="0.25">
      <c r="A514" s="133"/>
      <c r="B514" s="167"/>
      <c r="C514" s="167"/>
      <c r="D514" s="167"/>
      <c r="E514" s="167"/>
      <c r="F514" s="167"/>
      <c r="G514" s="133"/>
      <c r="H514" s="133"/>
    </row>
    <row r="515" spans="1:8" ht="57.95" customHeight="1" x14ac:dyDescent="0.25">
      <c r="A515" s="133"/>
      <c r="B515" s="167"/>
      <c r="C515" s="167"/>
      <c r="D515" s="167"/>
      <c r="E515" s="167"/>
      <c r="F515" s="167"/>
      <c r="G515" s="133"/>
      <c r="H515" s="133"/>
    </row>
    <row r="516" spans="1:8" ht="57.95" customHeight="1" x14ac:dyDescent="0.25">
      <c r="A516" s="133"/>
      <c r="B516" s="167"/>
      <c r="C516" s="167"/>
      <c r="D516" s="167"/>
      <c r="E516" s="167"/>
      <c r="F516" s="167"/>
      <c r="G516" s="133"/>
      <c r="H516" s="133"/>
    </row>
    <row r="517" spans="1:8" ht="57.95" customHeight="1" x14ac:dyDescent="0.25">
      <c r="A517" s="133"/>
      <c r="B517" s="167"/>
      <c r="C517" s="167"/>
      <c r="D517" s="167"/>
      <c r="E517" s="167"/>
      <c r="F517" s="167"/>
      <c r="G517" s="133"/>
      <c r="H517" s="133"/>
    </row>
    <row r="518" spans="1:8" ht="57.95" customHeight="1" x14ac:dyDescent="0.25">
      <c r="A518" s="133"/>
      <c r="B518" s="167"/>
      <c r="C518" s="167"/>
      <c r="D518" s="167"/>
      <c r="E518" s="167"/>
      <c r="F518" s="167"/>
      <c r="G518" s="133"/>
      <c r="H518" s="133"/>
    </row>
    <row r="519" spans="1:8" ht="57.95" customHeight="1" x14ac:dyDescent="0.25">
      <c r="A519" s="133"/>
      <c r="B519" s="167"/>
      <c r="C519" s="167"/>
      <c r="D519" s="167"/>
      <c r="E519" s="167"/>
      <c r="F519" s="167"/>
      <c r="G519" s="133"/>
      <c r="H519" s="133"/>
    </row>
    <row r="520" spans="1:8" ht="57.95" customHeight="1" x14ac:dyDescent="0.25">
      <c r="A520" s="133"/>
      <c r="B520" s="167"/>
      <c r="C520" s="167"/>
      <c r="D520" s="167"/>
      <c r="E520" s="167"/>
      <c r="F520" s="167"/>
      <c r="G520" s="133"/>
      <c r="H520" s="133"/>
    </row>
    <row r="521" spans="1:8" ht="57.95" customHeight="1" x14ac:dyDescent="0.25">
      <c r="A521" s="133"/>
      <c r="B521" s="167"/>
      <c r="C521" s="167"/>
      <c r="D521" s="167"/>
      <c r="E521" s="167"/>
      <c r="F521" s="167"/>
      <c r="G521" s="133"/>
      <c r="H521" s="133"/>
    </row>
    <row r="522" spans="1:8" ht="57.95" customHeight="1" x14ac:dyDescent="0.25">
      <c r="A522" s="133"/>
      <c r="B522" s="167"/>
      <c r="C522" s="167"/>
      <c r="D522" s="167"/>
      <c r="E522" s="167"/>
      <c r="F522" s="167"/>
      <c r="G522" s="133"/>
      <c r="H522" s="133"/>
    </row>
    <row r="523" spans="1:8" ht="57.95" customHeight="1" x14ac:dyDescent="0.25">
      <c r="A523" s="133"/>
      <c r="B523" s="167"/>
      <c r="C523" s="167"/>
      <c r="D523" s="167"/>
      <c r="E523" s="167"/>
      <c r="F523" s="167"/>
      <c r="G523" s="133"/>
      <c r="H523" s="133"/>
    </row>
    <row r="524" spans="1:8" ht="57.95" customHeight="1" x14ac:dyDescent="0.25">
      <c r="A524" s="133"/>
      <c r="B524" s="167"/>
      <c r="C524" s="167"/>
      <c r="D524" s="167"/>
      <c r="E524" s="167"/>
      <c r="F524" s="167"/>
      <c r="G524" s="133"/>
      <c r="H524" s="133"/>
    </row>
    <row r="525" spans="1:8" ht="57.95" customHeight="1" x14ac:dyDescent="0.25">
      <c r="A525" s="133"/>
      <c r="B525" s="167"/>
      <c r="C525" s="167"/>
      <c r="D525" s="167"/>
      <c r="E525" s="167"/>
      <c r="F525" s="167"/>
      <c r="G525" s="133"/>
      <c r="H525" s="133"/>
    </row>
    <row r="526" spans="1:8" ht="57.95" customHeight="1" x14ac:dyDescent="0.25">
      <c r="A526" s="133"/>
      <c r="B526" s="167"/>
      <c r="C526" s="167"/>
      <c r="D526" s="167"/>
      <c r="E526" s="167"/>
      <c r="F526" s="167"/>
      <c r="G526" s="133"/>
      <c r="H526" s="133"/>
    </row>
    <row r="527" spans="1:8" ht="57.95" customHeight="1" x14ac:dyDescent="0.25">
      <c r="A527" s="133"/>
      <c r="B527" s="167"/>
      <c r="C527" s="167"/>
      <c r="D527" s="167"/>
      <c r="E527" s="167"/>
      <c r="F527" s="167"/>
      <c r="G527" s="133"/>
      <c r="H527" s="133"/>
    </row>
    <row r="528" spans="1:8" ht="57.95" customHeight="1" x14ac:dyDescent="0.25">
      <c r="A528" s="133"/>
      <c r="B528" s="167"/>
      <c r="C528" s="167"/>
      <c r="D528" s="167"/>
      <c r="E528" s="167"/>
      <c r="F528" s="167"/>
      <c r="G528" s="133"/>
      <c r="H528" s="133"/>
    </row>
    <row r="529" spans="1:8" ht="57.95" customHeight="1" x14ac:dyDescent="0.25">
      <c r="A529" s="133"/>
      <c r="B529" s="167"/>
      <c r="C529" s="167"/>
      <c r="D529" s="167"/>
      <c r="E529" s="167"/>
      <c r="F529" s="167"/>
      <c r="G529" s="133"/>
      <c r="H529" s="133"/>
    </row>
    <row r="530" spans="1:8" ht="57.95" customHeight="1" x14ac:dyDescent="0.25">
      <c r="A530" s="133"/>
      <c r="B530" s="167"/>
      <c r="C530" s="167"/>
      <c r="D530" s="167"/>
      <c r="E530" s="167"/>
      <c r="F530" s="167"/>
      <c r="G530" s="133"/>
      <c r="H530" s="133"/>
    </row>
    <row r="531" spans="1:8" ht="57.95" customHeight="1" x14ac:dyDescent="0.25">
      <c r="A531" s="133"/>
      <c r="B531" s="167"/>
      <c r="C531" s="167"/>
      <c r="D531" s="167"/>
      <c r="E531" s="167"/>
      <c r="F531" s="167"/>
      <c r="G531" s="133"/>
      <c r="H531" s="133"/>
    </row>
    <row r="532" spans="1:8" ht="57.95" customHeight="1" x14ac:dyDescent="0.25">
      <c r="A532" s="133"/>
      <c r="B532" s="167"/>
      <c r="C532" s="167"/>
      <c r="D532" s="167"/>
      <c r="E532" s="167"/>
      <c r="F532" s="167"/>
      <c r="G532" s="133"/>
      <c r="H532" s="133"/>
    </row>
    <row r="533" spans="1:8" ht="57.95" customHeight="1" x14ac:dyDescent="0.25">
      <c r="A533" s="133"/>
      <c r="B533" s="167"/>
      <c r="C533" s="167"/>
      <c r="D533" s="167"/>
      <c r="E533" s="167"/>
      <c r="F533" s="167"/>
      <c r="G533" s="133"/>
      <c r="H533" s="133"/>
    </row>
    <row r="534" spans="1:8" ht="57.95" customHeight="1" x14ac:dyDescent="0.25">
      <c r="A534" s="133"/>
      <c r="B534" s="167"/>
      <c r="C534" s="167"/>
      <c r="D534" s="167"/>
      <c r="E534" s="167"/>
      <c r="F534" s="167"/>
      <c r="G534" s="133"/>
      <c r="H534" s="133"/>
    </row>
    <row r="535" spans="1:8" ht="57.95" customHeight="1" x14ac:dyDescent="0.25">
      <c r="A535" s="133"/>
      <c r="B535" s="167"/>
      <c r="C535" s="167"/>
      <c r="D535" s="167"/>
      <c r="E535" s="167"/>
      <c r="F535" s="167"/>
      <c r="G535" s="133"/>
      <c r="H535" s="133"/>
    </row>
    <row r="536" spans="1:8" ht="57.95" customHeight="1" x14ac:dyDescent="0.25">
      <c r="A536" s="133"/>
      <c r="B536" s="167"/>
      <c r="C536" s="167"/>
      <c r="D536" s="167"/>
      <c r="E536" s="167"/>
      <c r="F536" s="167"/>
      <c r="G536" s="133"/>
      <c r="H536" s="133"/>
    </row>
    <row r="537" spans="1:8" ht="57.95" customHeight="1" x14ac:dyDescent="0.25">
      <c r="A537" s="133"/>
      <c r="B537" s="167"/>
      <c r="C537" s="167"/>
      <c r="D537" s="167"/>
      <c r="E537" s="167"/>
      <c r="F537" s="167"/>
      <c r="G537" s="133"/>
      <c r="H537" s="133"/>
    </row>
    <row r="538" spans="1:8" ht="57.95" customHeight="1" x14ac:dyDescent="0.25">
      <c r="A538" s="133"/>
      <c r="B538" s="167"/>
      <c r="C538" s="167"/>
      <c r="D538" s="167"/>
      <c r="E538" s="167"/>
      <c r="F538" s="167"/>
      <c r="G538" s="133"/>
      <c r="H538" s="133"/>
    </row>
    <row r="539" spans="1:8" ht="57.95" customHeight="1" x14ac:dyDescent="0.25">
      <c r="A539" s="133"/>
      <c r="B539" s="167"/>
      <c r="C539" s="167"/>
      <c r="D539" s="167"/>
      <c r="E539" s="167"/>
      <c r="F539" s="167"/>
      <c r="G539" s="133"/>
      <c r="H539" s="133"/>
    </row>
    <row r="540" spans="1:8" ht="57.95" customHeight="1" x14ac:dyDescent="0.25">
      <c r="A540" s="133"/>
      <c r="B540" s="167"/>
      <c r="C540" s="167"/>
      <c r="D540" s="167"/>
      <c r="E540" s="167"/>
      <c r="F540" s="167"/>
      <c r="G540" s="133"/>
      <c r="H540" s="133"/>
    </row>
    <row r="541" spans="1:8" ht="57.95" customHeight="1" x14ac:dyDescent="0.25">
      <c r="A541" s="133"/>
      <c r="B541" s="167"/>
      <c r="C541" s="167"/>
      <c r="D541" s="167"/>
      <c r="E541" s="167"/>
      <c r="F541" s="167"/>
      <c r="G541" s="133"/>
      <c r="H541" s="133"/>
    </row>
    <row r="542" spans="1:8" ht="57.95" customHeight="1" x14ac:dyDescent="0.25">
      <c r="A542" s="133"/>
      <c r="B542" s="167"/>
      <c r="C542" s="167"/>
      <c r="D542" s="167"/>
      <c r="E542" s="167"/>
      <c r="F542" s="167"/>
      <c r="G542" s="133"/>
      <c r="H542" s="133"/>
    </row>
    <row r="543" spans="1:8" ht="57.95" customHeight="1" x14ac:dyDescent="0.25">
      <c r="A543" s="133"/>
      <c r="B543" s="167"/>
      <c r="C543" s="167"/>
      <c r="D543" s="167"/>
      <c r="E543" s="167"/>
      <c r="F543" s="167"/>
      <c r="G543" s="133"/>
      <c r="H543" s="133"/>
    </row>
    <row r="544" spans="1:8" ht="57.95" customHeight="1" x14ac:dyDescent="0.25">
      <c r="A544" s="133"/>
      <c r="B544" s="167"/>
      <c r="C544" s="167"/>
      <c r="D544" s="167"/>
      <c r="E544" s="167"/>
      <c r="F544" s="167"/>
      <c r="G544" s="133"/>
      <c r="H544" s="133"/>
    </row>
    <row r="545" spans="1:8" ht="57.95" customHeight="1" x14ac:dyDescent="0.25">
      <c r="A545" s="133"/>
      <c r="B545" s="167"/>
      <c r="C545" s="167"/>
      <c r="D545" s="167"/>
      <c r="E545" s="167"/>
      <c r="F545" s="167"/>
      <c r="G545" s="133"/>
      <c r="H545" s="133"/>
    </row>
    <row r="546" spans="1:8" ht="57.95" customHeight="1" x14ac:dyDescent="0.25">
      <c r="A546" s="133"/>
      <c r="B546" s="167"/>
      <c r="C546" s="167"/>
      <c r="D546" s="167"/>
      <c r="E546" s="167"/>
      <c r="F546" s="167"/>
      <c r="G546" s="133"/>
      <c r="H546" s="133"/>
    </row>
    <row r="547" spans="1:8" ht="57.95" customHeight="1" x14ac:dyDescent="0.25">
      <c r="A547" s="133"/>
      <c r="B547" s="167"/>
      <c r="C547" s="167"/>
      <c r="D547" s="167"/>
      <c r="E547" s="167"/>
      <c r="F547" s="167"/>
      <c r="G547" s="133"/>
      <c r="H547" s="133"/>
    </row>
    <row r="548" spans="1:8" ht="57.95" customHeight="1" x14ac:dyDescent="0.25">
      <c r="A548" s="133"/>
      <c r="B548" s="167"/>
      <c r="C548" s="167"/>
      <c r="D548" s="167"/>
      <c r="E548" s="167"/>
      <c r="F548" s="167"/>
      <c r="G548" s="133"/>
      <c r="H548" s="133"/>
    </row>
    <row r="549" spans="1:8" ht="57.95" customHeight="1" x14ac:dyDescent="0.25">
      <c r="A549" s="133"/>
      <c r="B549" s="167"/>
      <c r="C549" s="167"/>
      <c r="D549" s="167"/>
      <c r="E549" s="167"/>
      <c r="F549" s="167"/>
      <c r="G549" s="133"/>
      <c r="H549" s="133"/>
    </row>
    <row r="550" spans="1:8" ht="57.95" customHeight="1" x14ac:dyDescent="0.25">
      <c r="A550" s="133"/>
      <c r="B550" s="167"/>
      <c r="C550" s="167"/>
      <c r="D550" s="167"/>
      <c r="E550" s="167"/>
      <c r="F550" s="167"/>
      <c r="G550" s="133"/>
      <c r="H550" s="133"/>
    </row>
    <row r="551" spans="1:8" ht="57.95" customHeight="1" x14ac:dyDescent="0.25">
      <c r="A551" s="133"/>
      <c r="B551" s="167"/>
      <c r="C551" s="167"/>
      <c r="D551" s="167"/>
      <c r="E551" s="167"/>
      <c r="F551" s="167"/>
      <c r="G551" s="133"/>
      <c r="H551" s="133"/>
    </row>
    <row r="552" spans="1:8" ht="57.95" customHeight="1" x14ac:dyDescent="0.25">
      <c r="A552" s="133"/>
      <c r="B552" s="167"/>
      <c r="C552" s="167"/>
      <c r="D552" s="167"/>
      <c r="E552" s="167"/>
      <c r="F552" s="167"/>
      <c r="G552" s="133"/>
      <c r="H552" s="133"/>
    </row>
    <row r="553" spans="1:8" ht="57.95" customHeight="1" x14ac:dyDescent="0.25">
      <c r="A553" s="133"/>
      <c r="B553" s="167"/>
      <c r="C553" s="167"/>
      <c r="D553" s="167"/>
      <c r="E553" s="167"/>
      <c r="F553" s="167"/>
      <c r="G553" s="133"/>
      <c r="H553" s="133"/>
    </row>
    <row r="554" spans="1:8" ht="57.95" customHeight="1" x14ac:dyDescent="0.25">
      <c r="A554" s="133"/>
      <c r="B554" s="167"/>
      <c r="C554" s="167"/>
      <c r="D554" s="167"/>
      <c r="E554" s="167"/>
      <c r="F554" s="167"/>
      <c r="G554" s="133"/>
      <c r="H554" s="133"/>
    </row>
    <row r="555" spans="1:8" ht="57.95" customHeight="1" x14ac:dyDescent="0.25">
      <c r="A555" s="133"/>
      <c r="B555" s="167"/>
      <c r="C555" s="167"/>
      <c r="D555" s="167"/>
      <c r="E555" s="167"/>
      <c r="F555" s="167"/>
      <c r="G555" s="133"/>
      <c r="H555" s="133"/>
    </row>
    <row r="556" spans="1:8" ht="57.95" customHeight="1" x14ac:dyDescent="0.25">
      <c r="A556" s="133"/>
      <c r="B556" s="167"/>
      <c r="C556" s="167"/>
      <c r="D556" s="167"/>
      <c r="E556" s="167"/>
      <c r="F556" s="167"/>
      <c r="G556" s="133"/>
      <c r="H556" s="133"/>
    </row>
    <row r="557" spans="1:8" ht="57.95" customHeight="1" x14ac:dyDescent="0.25">
      <c r="A557" s="133"/>
      <c r="B557" s="167"/>
      <c r="C557" s="167"/>
      <c r="D557" s="167"/>
      <c r="E557" s="167"/>
      <c r="F557" s="167"/>
      <c r="G557" s="133"/>
      <c r="H557" s="133"/>
    </row>
    <row r="558" spans="1:8" ht="57.95" customHeight="1" x14ac:dyDescent="0.25">
      <c r="A558" s="133"/>
      <c r="B558" s="167"/>
      <c r="C558" s="167"/>
      <c r="D558" s="167"/>
      <c r="E558" s="167"/>
      <c r="F558" s="167"/>
      <c r="G558" s="133"/>
      <c r="H558" s="133"/>
    </row>
    <row r="559" spans="1:8" ht="57.95" customHeight="1" x14ac:dyDescent="0.25">
      <c r="A559" s="133"/>
      <c r="B559" s="167"/>
      <c r="C559" s="167"/>
      <c r="D559" s="167"/>
      <c r="E559" s="167"/>
      <c r="F559" s="167"/>
      <c r="G559" s="133"/>
      <c r="H559" s="133"/>
    </row>
    <row r="560" spans="1:8" ht="57.95" customHeight="1" x14ac:dyDescent="0.25">
      <c r="A560" s="133"/>
      <c r="B560" s="167"/>
      <c r="C560" s="167"/>
      <c r="D560" s="167"/>
      <c r="E560" s="167"/>
      <c r="F560" s="167"/>
      <c r="G560" s="133"/>
      <c r="H560" s="133"/>
    </row>
    <row r="561" spans="1:8" ht="57.95" customHeight="1" x14ac:dyDescent="0.25">
      <c r="A561" s="133"/>
      <c r="B561" s="167"/>
      <c r="C561" s="167"/>
      <c r="D561" s="167"/>
      <c r="E561" s="167"/>
      <c r="F561" s="167"/>
      <c r="G561" s="133"/>
      <c r="H561" s="133"/>
    </row>
    <row r="562" spans="1:8" ht="57.95" customHeight="1" x14ac:dyDescent="0.25">
      <c r="A562" s="133"/>
      <c r="B562" s="167"/>
      <c r="C562" s="167"/>
      <c r="D562" s="167"/>
      <c r="E562" s="167"/>
      <c r="F562" s="167"/>
      <c r="G562" s="133"/>
      <c r="H562" s="133"/>
    </row>
    <row r="563" spans="1:8" ht="57.95" customHeight="1" x14ac:dyDescent="0.25">
      <c r="A563" s="133"/>
      <c r="B563" s="167"/>
      <c r="C563" s="167"/>
      <c r="D563" s="167"/>
      <c r="E563" s="167"/>
      <c r="F563" s="167"/>
      <c r="G563" s="133"/>
      <c r="H563" s="133"/>
    </row>
    <row r="564" spans="1:8" ht="57.95" customHeight="1" x14ac:dyDescent="0.25">
      <c r="A564" s="133"/>
      <c r="B564" s="167"/>
      <c r="C564" s="167"/>
      <c r="D564" s="167"/>
      <c r="E564" s="167"/>
      <c r="F564" s="167"/>
      <c r="G564" s="133"/>
      <c r="H564" s="133"/>
    </row>
    <row r="565" spans="1:8" ht="57.95" customHeight="1" x14ac:dyDescent="0.25">
      <c r="A565" s="133"/>
      <c r="B565" s="167"/>
      <c r="C565" s="167"/>
      <c r="D565" s="167"/>
      <c r="E565" s="167"/>
      <c r="F565" s="167"/>
      <c r="G565" s="133"/>
      <c r="H565" s="133"/>
    </row>
    <row r="566" spans="1:8" ht="57.95" customHeight="1" x14ac:dyDescent="0.25">
      <c r="A566" s="133"/>
      <c r="B566" s="167"/>
      <c r="C566" s="167"/>
      <c r="D566" s="167"/>
      <c r="E566" s="167"/>
      <c r="F566" s="167"/>
      <c r="G566" s="133"/>
      <c r="H566" s="133"/>
    </row>
    <row r="567" spans="1:8" ht="57.95" customHeight="1" x14ac:dyDescent="0.25">
      <c r="A567" s="133"/>
      <c r="B567" s="167"/>
      <c r="C567" s="167"/>
      <c r="D567" s="167"/>
      <c r="E567" s="167"/>
      <c r="F567" s="167"/>
      <c r="G567" s="133"/>
      <c r="H567" s="133"/>
    </row>
    <row r="568" spans="1:8" ht="57.95" customHeight="1" x14ac:dyDescent="0.25">
      <c r="A568" s="133"/>
      <c r="B568" s="167"/>
      <c r="C568" s="167"/>
      <c r="D568" s="167"/>
      <c r="E568" s="167"/>
      <c r="F568" s="167"/>
      <c r="G568" s="133"/>
      <c r="H568" s="133"/>
    </row>
    <row r="569" spans="1:8" ht="57.95" customHeight="1" x14ac:dyDescent="0.25">
      <c r="A569" s="133"/>
      <c r="B569" s="167"/>
      <c r="C569" s="167"/>
      <c r="D569" s="167"/>
      <c r="E569" s="167"/>
      <c r="F569" s="167"/>
      <c r="G569" s="133"/>
      <c r="H569" s="133"/>
    </row>
    <row r="570" spans="1:8" ht="57.95" customHeight="1" x14ac:dyDescent="0.25">
      <c r="A570" s="133"/>
      <c r="B570" s="167"/>
      <c r="C570" s="167"/>
      <c r="D570" s="167"/>
      <c r="E570" s="167"/>
      <c r="F570" s="167"/>
      <c r="G570" s="133"/>
      <c r="H570" s="133"/>
    </row>
    <row r="571" spans="1:8" ht="57.95" customHeight="1" x14ac:dyDescent="0.25">
      <c r="A571" s="133"/>
      <c r="B571" s="167"/>
      <c r="C571" s="167"/>
      <c r="D571" s="167"/>
      <c r="E571" s="167"/>
      <c r="F571" s="167"/>
      <c r="G571" s="133"/>
      <c r="H571" s="133"/>
    </row>
    <row r="572" spans="1:8" ht="57.95" customHeight="1" x14ac:dyDescent="0.25">
      <c r="A572" s="133"/>
      <c r="B572" s="167"/>
      <c r="C572" s="167"/>
      <c r="D572" s="167"/>
      <c r="E572" s="167"/>
      <c r="F572" s="167"/>
      <c r="G572" s="133"/>
      <c r="H572" s="133"/>
    </row>
    <row r="573" spans="1:8" ht="57.95" customHeight="1" x14ac:dyDescent="0.25">
      <c r="A573" s="133"/>
      <c r="B573" s="167"/>
      <c r="C573" s="167"/>
      <c r="D573" s="167"/>
      <c r="E573" s="167"/>
      <c r="F573" s="167"/>
      <c r="G573" s="133"/>
      <c r="H573" s="133"/>
    </row>
    <row r="574" spans="1:8" ht="57.95" customHeight="1" x14ac:dyDescent="0.25">
      <c r="A574" s="133"/>
      <c r="B574" s="167"/>
      <c r="C574" s="167"/>
      <c r="D574" s="167"/>
      <c r="E574" s="167"/>
      <c r="F574" s="167"/>
      <c r="G574" s="133"/>
      <c r="H574" s="133"/>
    </row>
    <row r="575" spans="1:8" ht="57.95" customHeight="1" x14ac:dyDescent="0.25">
      <c r="A575" s="133"/>
      <c r="B575" s="167"/>
      <c r="C575" s="167"/>
      <c r="D575" s="167"/>
      <c r="E575" s="167"/>
      <c r="F575" s="167"/>
      <c r="G575" s="133"/>
      <c r="H575" s="133"/>
    </row>
    <row r="576" spans="1:8" ht="57.95" customHeight="1" x14ac:dyDescent="0.25">
      <c r="A576" s="133"/>
      <c r="B576" s="167"/>
      <c r="C576" s="167"/>
      <c r="D576" s="167"/>
      <c r="E576" s="167"/>
      <c r="F576" s="167"/>
      <c r="G576" s="133"/>
      <c r="H576" s="133"/>
    </row>
    <row r="577" spans="1:8" ht="57.95" customHeight="1" x14ac:dyDescent="0.25">
      <c r="A577" s="133"/>
      <c r="B577" s="167"/>
      <c r="C577" s="167"/>
      <c r="D577" s="167"/>
      <c r="E577" s="167"/>
      <c r="F577" s="167"/>
      <c r="G577" s="133"/>
      <c r="H577" s="133"/>
    </row>
    <row r="578" spans="1:8" ht="57.95" customHeight="1" x14ac:dyDescent="0.25">
      <c r="A578" s="133"/>
      <c r="B578" s="167"/>
      <c r="C578" s="167"/>
      <c r="D578" s="167"/>
      <c r="E578" s="167"/>
      <c r="F578" s="167"/>
      <c r="G578" s="133"/>
      <c r="H578" s="133"/>
    </row>
    <row r="579" spans="1:8" ht="57.95" customHeight="1" x14ac:dyDescent="0.25">
      <c r="A579" s="133"/>
      <c r="B579" s="167"/>
      <c r="C579" s="167"/>
      <c r="D579" s="167"/>
      <c r="E579" s="167"/>
      <c r="F579" s="167"/>
      <c r="G579" s="133"/>
      <c r="H579" s="133"/>
    </row>
    <row r="580" spans="1:8" ht="57.95" customHeight="1" x14ac:dyDescent="0.25">
      <c r="A580" s="133"/>
      <c r="B580" s="167"/>
      <c r="C580" s="167"/>
      <c r="D580" s="167"/>
      <c r="E580" s="167"/>
      <c r="F580" s="167"/>
      <c r="G580" s="133"/>
      <c r="H580" s="133"/>
    </row>
    <row r="581" spans="1:8" ht="57.95" customHeight="1" x14ac:dyDescent="0.25">
      <c r="A581" s="133"/>
      <c r="B581" s="167"/>
      <c r="C581" s="167"/>
      <c r="D581" s="167"/>
      <c r="E581" s="167"/>
      <c r="F581" s="167"/>
      <c r="G581" s="133"/>
      <c r="H581" s="133"/>
    </row>
    <row r="582" spans="1:8" ht="57.95" customHeight="1" x14ac:dyDescent="0.25">
      <c r="A582" s="133"/>
      <c r="B582" s="167"/>
      <c r="C582" s="167"/>
      <c r="D582" s="167"/>
      <c r="E582" s="167"/>
      <c r="F582" s="167"/>
      <c r="G582" s="133"/>
      <c r="H582" s="133"/>
    </row>
    <row r="583" spans="1:8" ht="57.95" customHeight="1" x14ac:dyDescent="0.25">
      <c r="A583" s="133"/>
      <c r="B583" s="167"/>
      <c r="C583" s="167"/>
      <c r="D583" s="167"/>
      <c r="E583" s="167"/>
      <c r="F583" s="167"/>
      <c r="G583" s="133"/>
      <c r="H583" s="133"/>
    </row>
    <row r="584" spans="1:8" ht="57.95" customHeight="1" x14ac:dyDescent="0.25">
      <c r="A584" s="133"/>
      <c r="B584" s="167"/>
      <c r="C584" s="167"/>
      <c r="D584" s="167"/>
      <c r="E584" s="167"/>
      <c r="F584" s="167"/>
      <c r="G584" s="133"/>
      <c r="H584" s="133"/>
    </row>
    <row r="585" spans="1:8" ht="57.95" customHeight="1" x14ac:dyDescent="0.25">
      <c r="A585" s="133"/>
      <c r="B585" s="167"/>
      <c r="C585" s="167"/>
      <c r="D585" s="167"/>
      <c r="E585" s="167"/>
      <c r="F585" s="167"/>
      <c r="G585" s="133"/>
      <c r="H585" s="133"/>
    </row>
    <row r="586" spans="1:8" ht="57.95" customHeight="1" x14ac:dyDescent="0.25">
      <c r="A586" s="133"/>
      <c r="B586" s="167"/>
      <c r="C586" s="167"/>
      <c r="D586" s="167"/>
      <c r="E586" s="167"/>
      <c r="F586" s="167"/>
      <c r="G586" s="133"/>
      <c r="H586" s="133"/>
    </row>
    <row r="587" spans="1:8" ht="57.95" customHeight="1" x14ac:dyDescent="0.25">
      <c r="A587" s="133"/>
      <c r="B587" s="167"/>
      <c r="C587" s="167"/>
      <c r="D587" s="167"/>
      <c r="E587" s="167"/>
      <c r="F587" s="167"/>
      <c r="G587" s="133"/>
      <c r="H587" s="133"/>
    </row>
    <row r="588" spans="1:8" ht="57.95" customHeight="1" x14ac:dyDescent="0.25">
      <c r="A588" s="133"/>
      <c r="B588" s="167"/>
      <c r="C588" s="167"/>
      <c r="D588" s="167"/>
      <c r="E588" s="167"/>
      <c r="F588" s="167"/>
      <c r="G588" s="133"/>
      <c r="H588" s="133"/>
    </row>
    <row r="589" spans="1:8" ht="57.95" customHeight="1" x14ac:dyDescent="0.25">
      <c r="A589" s="133"/>
      <c r="B589" s="167"/>
      <c r="C589" s="167"/>
      <c r="D589" s="167"/>
      <c r="E589" s="167"/>
      <c r="F589" s="167"/>
      <c r="G589" s="133"/>
      <c r="H589" s="133"/>
    </row>
    <row r="590" spans="1:8" ht="57.95" customHeight="1" x14ac:dyDescent="0.25">
      <c r="A590" s="133"/>
      <c r="B590" s="167"/>
      <c r="C590" s="167"/>
      <c r="D590" s="167"/>
      <c r="E590" s="167"/>
      <c r="F590" s="167"/>
      <c r="G590" s="133"/>
      <c r="H590" s="133"/>
    </row>
    <row r="591" spans="1:8" ht="57.95" customHeight="1" x14ac:dyDescent="0.25">
      <c r="A591" s="133"/>
      <c r="B591" s="167"/>
      <c r="C591" s="167"/>
      <c r="D591" s="167"/>
      <c r="E591" s="167"/>
      <c r="F591" s="167"/>
      <c r="G591" s="133"/>
      <c r="H591" s="133"/>
    </row>
    <row r="592" spans="1:8" ht="57.95" customHeight="1" x14ac:dyDescent="0.25">
      <c r="A592" s="133"/>
      <c r="B592" s="167"/>
      <c r="C592" s="167"/>
      <c r="D592" s="167"/>
      <c r="E592" s="167"/>
      <c r="F592" s="167"/>
      <c r="G592" s="133"/>
      <c r="H592" s="133"/>
    </row>
    <row r="593" spans="1:8" ht="57.95" customHeight="1" x14ac:dyDescent="0.25">
      <c r="A593" s="133"/>
      <c r="B593" s="167"/>
      <c r="C593" s="167"/>
      <c r="D593" s="167"/>
      <c r="E593" s="167"/>
      <c r="F593" s="167"/>
      <c r="G593" s="133"/>
      <c r="H593" s="133"/>
    </row>
    <row r="594" spans="1:8" ht="57.95" customHeight="1" x14ac:dyDescent="0.25">
      <c r="A594" s="133"/>
      <c r="B594" s="167"/>
      <c r="C594" s="167"/>
      <c r="D594" s="167"/>
      <c r="E594" s="167"/>
      <c r="F594" s="167"/>
      <c r="G594" s="133"/>
      <c r="H594" s="133"/>
    </row>
    <row r="595" spans="1:8" ht="57.95" customHeight="1" x14ac:dyDescent="0.25">
      <c r="A595" s="133"/>
      <c r="B595" s="167"/>
      <c r="C595" s="167"/>
      <c r="D595" s="167"/>
      <c r="E595" s="167"/>
      <c r="F595" s="167"/>
      <c r="G595" s="133"/>
      <c r="H595" s="133"/>
    </row>
    <row r="596" spans="1:8" ht="57.95" customHeight="1" x14ac:dyDescent="0.25">
      <c r="A596" s="133"/>
      <c r="B596" s="167"/>
      <c r="C596" s="167"/>
      <c r="D596" s="167"/>
      <c r="E596" s="167"/>
      <c r="F596" s="167"/>
      <c r="G596" s="133"/>
      <c r="H596" s="133"/>
    </row>
    <row r="597" spans="1:8" ht="57.95" customHeight="1" x14ac:dyDescent="0.25">
      <c r="A597" s="133"/>
      <c r="B597" s="167"/>
      <c r="C597" s="167"/>
      <c r="D597" s="167"/>
      <c r="E597" s="167"/>
      <c r="F597" s="167"/>
      <c r="G597" s="133"/>
      <c r="H597" s="133"/>
    </row>
    <row r="598" spans="1:8" ht="57.95" customHeight="1" x14ac:dyDescent="0.25">
      <c r="A598" s="133"/>
      <c r="B598" s="167"/>
      <c r="C598" s="167"/>
      <c r="D598" s="167"/>
      <c r="E598" s="167"/>
      <c r="F598" s="167"/>
      <c r="G598" s="133"/>
      <c r="H598" s="133"/>
    </row>
    <row r="599" spans="1:8" ht="57.95" customHeight="1" x14ac:dyDescent="0.25">
      <c r="A599" s="133"/>
      <c r="B599" s="167"/>
      <c r="C599" s="167"/>
      <c r="D599" s="167"/>
      <c r="E599" s="167"/>
      <c r="F599" s="167"/>
      <c r="G599" s="133"/>
      <c r="H599" s="133"/>
    </row>
    <row r="600" spans="1:8" ht="57.95" customHeight="1" x14ac:dyDescent="0.25">
      <c r="A600" s="133"/>
      <c r="B600" s="167"/>
      <c r="C600" s="167"/>
      <c r="D600" s="167"/>
      <c r="E600" s="167"/>
      <c r="F600" s="167"/>
      <c r="G600" s="133"/>
      <c r="H600" s="133"/>
    </row>
    <row r="601" spans="1:8" ht="57.95" customHeight="1" x14ac:dyDescent="0.25">
      <c r="A601" s="133"/>
      <c r="B601" s="167"/>
      <c r="C601" s="167"/>
      <c r="D601" s="167"/>
      <c r="E601" s="167"/>
      <c r="F601" s="167"/>
      <c r="G601" s="133"/>
      <c r="H601" s="133"/>
    </row>
    <row r="602" spans="1:8" ht="57.95" customHeight="1" x14ac:dyDescent="0.25">
      <c r="A602" s="133"/>
      <c r="B602" s="167"/>
      <c r="C602" s="167"/>
      <c r="D602" s="167"/>
      <c r="E602" s="167"/>
      <c r="F602" s="167"/>
      <c r="G602" s="133"/>
      <c r="H602" s="133"/>
    </row>
    <row r="603" spans="1:8" ht="57.95" customHeight="1" x14ac:dyDescent="0.25">
      <c r="A603" s="133"/>
      <c r="B603" s="167"/>
      <c r="C603" s="167"/>
      <c r="D603" s="167"/>
      <c r="E603" s="167"/>
      <c r="F603" s="167"/>
      <c r="G603" s="133"/>
      <c r="H603" s="133"/>
    </row>
    <row r="604" spans="1:8" ht="57.95" customHeight="1" x14ac:dyDescent="0.25">
      <c r="A604" s="133"/>
      <c r="B604" s="167"/>
      <c r="C604" s="167"/>
      <c r="D604" s="167"/>
      <c r="E604" s="167"/>
      <c r="F604" s="167"/>
      <c r="G604" s="133"/>
      <c r="H604" s="133"/>
    </row>
    <row r="605" spans="1:8" ht="57.95" customHeight="1" x14ac:dyDescent="0.25">
      <c r="A605" s="133"/>
      <c r="B605" s="167"/>
      <c r="C605" s="167"/>
      <c r="D605" s="167"/>
      <c r="E605" s="167"/>
      <c r="F605" s="167"/>
      <c r="G605" s="133"/>
      <c r="H605" s="133"/>
    </row>
    <row r="606" spans="1:8" ht="57.95" customHeight="1" x14ac:dyDescent="0.25">
      <c r="A606" s="133"/>
      <c r="B606" s="167"/>
      <c r="C606" s="167"/>
      <c r="D606" s="167"/>
      <c r="E606" s="167"/>
      <c r="F606" s="167"/>
      <c r="G606" s="133"/>
      <c r="H606" s="133"/>
    </row>
    <row r="607" spans="1:8" ht="57.95" customHeight="1" x14ac:dyDescent="0.25">
      <c r="A607" s="133"/>
      <c r="B607" s="167"/>
      <c r="C607" s="167"/>
      <c r="D607" s="167"/>
      <c r="E607" s="167"/>
      <c r="F607" s="167"/>
      <c r="G607" s="133"/>
      <c r="H607" s="133"/>
    </row>
    <row r="608" spans="1:8" ht="57.95" customHeight="1" x14ac:dyDescent="0.25">
      <c r="A608" s="133"/>
      <c r="B608" s="167"/>
      <c r="C608" s="167"/>
      <c r="D608" s="167"/>
      <c r="E608" s="167"/>
      <c r="F608" s="167"/>
      <c r="G608" s="133"/>
      <c r="H608" s="133"/>
    </row>
    <row r="609" spans="1:8" ht="57.95" customHeight="1" x14ac:dyDescent="0.25">
      <c r="A609" s="133"/>
      <c r="B609" s="167"/>
      <c r="C609" s="167"/>
      <c r="D609" s="167"/>
      <c r="E609" s="167"/>
      <c r="F609" s="167"/>
      <c r="G609" s="133"/>
      <c r="H609" s="133"/>
    </row>
    <row r="610" spans="1:8" ht="57.95" customHeight="1" x14ac:dyDescent="0.25">
      <c r="A610" s="133"/>
      <c r="B610" s="167"/>
      <c r="C610" s="167"/>
      <c r="D610" s="167"/>
      <c r="E610" s="167"/>
      <c r="F610" s="167"/>
      <c r="G610" s="133"/>
      <c r="H610" s="133"/>
    </row>
    <row r="611" spans="1:8" ht="57.95" customHeight="1" x14ac:dyDescent="0.25">
      <c r="A611" s="133"/>
      <c r="B611" s="167"/>
      <c r="C611" s="167"/>
      <c r="D611" s="167"/>
      <c r="E611" s="167"/>
      <c r="F611" s="167"/>
      <c r="G611" s="133"/>
      <c r="H611" s="133"/>
    </row>
    <row r="612" spans="1:8" ht="57.95" customHeight="1" x14ac:dyDescent="0.25">
      <c r="A612" s="133"/>
      <c r="B612" s="167"/>
      <c r="C612" s="167"/>
      <c r="D612" s="167"/>
      <c r="E612" s="167"/>
      <c r="F612" s="167"/>
      <c r="G612" s="133"/>
      <c r="H612" s="133"/>
    </row>
    <row r="613" spans="1:8" ht="57.95" customHeight="1" x14ac:dyDescent="0.25">
      <c r="A613" s="133"/>
      <c r="B613" s="167"/>
      <c r="C613" s="167"/>
      <c r="D613" s="167"/>
      <c r="E613" s="167"/>
      <c r="F613" s="167"/>
      <c r="G613" s="133"/>
      <c r="H613" s="133"/>
    </row>
    <row r="614" spans="1:8" ht="57.95" customHeight="1" x14ac:dyDescent="0.25">
      <c r="A614" s="133"/>
      <c r="B614" s="167"/>
      <c r="C614" s="167"/>
      <c r="D614" s="167"/>
      <c r="E614" s="167"/>
      <c r="F614" s="167"/>
      <c r="G614" s="133"/>
      <c r="H614" s="133"/>
    </row>
    <row r="615" spans="1:8" ht="57.95" customHeight="1" x14ac:dyDescent="0.25">
      <c r="A615" s="133"/>
      <c r="B615" s="167"/>
      <c r="C615" s="167"/>
      <c r="D615" s="167"/>
      <c r="E615" s="167"/>
      <c r="F615" s="167"/>
      <c r="G615" s="133"/>
      <c r="H615" s="133"/>
    </row>
    <row r="616" spans="1:8" ht="57.95" customHeight="1" x14ac:dyDescent="0.25">
      <c r="A616" s="133"/>
      <c r="B616" s="167"/>
      <c r="C616" s="167"/>
      <c r="D616" s="167"/>
      <c r="E616" s="167"/>
      <c r="F616" s="167"/>
      <c r="G616" s="133"/>
      <c r="H616" s="133"/>
    </row>
    <row r="617" spans="1:8" ht="57.95" customHeight="1" x14ac:dyDescent="0.25">
      <c r="A617" s="133"/>
      <c r="B617" s="167"/>
      <c r="C617" s="167"/>
      <c r="D617" s="167"/>
      <c r="E617" s="167"/>
      <c r="F617" s="167"/>
      <c r="G617" s="133"/>
      <c r="H617" s="133"/>
    </row>
    <row r="618" spans="1:8" ht="57.95" customHeight="1" x14ac:dyDescent="0.25">
      <c r="A618" s="133"/>
      <c r="B618" s="167"/>
      <c r="C618" s="167"/>
      <c r="D618" s="167"/>
      <c r="E618" s="167"/>
      <c r="F618" s="167"/>
      <c r="G618" s="133"/>
      <c r="H618" s="133"/>
    </row>
    <row r="619" spans="1:8" ht="57.95" customHeight="1" x14ac:dyDescent="0.25">
      <c r="A619" s="133"/>
      <c r="B619" s="167"/>
      <c r="C619" s="167"/>
      <c r="D619" s="167"/>
      <c r="E619" s="167"/>
      <c r="F619" s="167"/>
      <c r="G619" s="133"/>
      <c r="H619" s="133"/>
    </row>
    <row r="620" spans="1:8" ht="57.95" customHeight="1" x14ac:dyDescent="0.25">
      <c r="A620" s="133"/>
      <c r="B620" s="167"/>
      <c r="C620" s="167"/>
      <c r="D620" s="167"/>
      <c r="E620" s="167"/>
      <c r="F620" s="167"/>
      <c r="G620" s="133"/>
      <c r="H620" s="133"/>
    </row>
    <row r="621" spans="1:8" ht="57.95" customHeight="1" x14ac:dyDescent="0.25">
      <c r="A621" s="133"/>
      <c r="B621" s="167"/>
      <c r="C621" s="167"/>
      <c r="D621" s="167"/>
      <c r="E621" s="167"/>
      <c r="F621" s="167"/>
      <c r="G621" s="133"/>
      <c r="H621" s="133"/>
    </row>
    <row r="622" spans="1:8" ht="57.95" customHeight="1" x14ac:dyDescent="0.25">
      <c r="A622" s="133"/>
      <c r="B622" s="167"/>
      <c r="C622" s="167"/>
      <c r="D622" s="167"/>
      <c r="E622" s="167"/>
      <c r="F622" s="167"/>
      <c r="G622" s="133"/>
      <c r="H622" s="133"/>
    </row>
    <row r="623" spans="1:8" ht="57.95" customHeight="1" x14ac:dyDescent="0.25">
      <c r="A623" s="133"/>
      <c r="B623" s="167"/>
      <c r="C623" s="167"/>
      <c r="D623" s="167"/>
      <c r="E623" s="167"/>
      <c r="F623" s="167"/>
      <c r="G623" s="133"/>
      <c r="H623" s="133"/>
    </row>
    <row r="624" spans="1:8" ht="57.95" customHeight="1" x14ac:dyDescent="0.25">
      <c r="A624" s="133"/>
      <c r="B624" s="167"/>
      <c r="C624" s="167"/>
      <c r="D624" s="167"/>
      <c r="E624" s="167"/>
      <c r="F624" s="167"/>
      <c r="G624" s="133"/>
      <c r="H624" s="133"/>
    </row>
    <row r="625" spans="1:8" ht="57.95" customHeight="1" x14ac:dyDescent="0.25">
      <c r="A625" s="133"/>
      <c r="B625" s="167"/>
      <c r="C625" s="167"/>
      <c r="D625" s="167"/>
      <c r="E625" s="167"/>
      <c r="F625" s="167"/>
      <c r="G625" s="133"/>
      <c r="H625" s="133"/>
    </row>
    <row r="626" spans="1:8" ht="57.95" customHeight="1" x14ac:dyDescent="0.25">
      <c r="A626" s="133"/>
      <c r="B626" s="167"/>
      <c r="C626" s="167"/>
      <c r="D626" s="167"/>
      <c r="E626" s="167"/>
      <c r="F626" s="167"/>
      <c r="G626" s="133"/>
      <c r="H626" s="133"/>
    </row>
    <row r="627" spans="1:8" ht="57.95" customHeight="1" x14ac:dyDescent="0.25">
      <c r="A627" s="133"/>
      <c r="B627" s="167"/>
      <c r="C627" s="167"/>
      <c r="D627" s="167"/>
      <c r="E627" s="167"/>
      <c r="F627" s="167"/>
      <c r="G627" s="133"/>
      <c r="H627" s="133"/>
    </row>
    <row r="628" spans="1:8" ht="57.95" customHeight="1" x14ac:dyDescent="0.25">
      <c r="A628" s="133"/>
      <c r="B628" s="167"/>
      <c r="C628" s="167"/>
      <c r="D628" s="167"/>
      <c r="E628" s="167"/>
      <c r="F628" s="167"/>
      <c r="G628" s="133"/>
      <c r="H628" s="133"/>
    </row>
    <row r="629" spans="1:8" ht="57.95" customHeight="1" x14ac:dyDescent="0.25">
      <c r="A629" s="133"/>
      <c r="B629" s="167"/>
      <c r="C629" s="167"/>
      <c r="D629" s="167"/>
      <c r="E629" s="167"/>
      <c r="F629" s="167"/>
      <c r="G629" s="133"/>
      <c r="H629" s="133"/>
    </row>
    <row r="630" spans="1:8" ht="57.95" customHeight="1" x14ac:dyDescent="0.25">
      <c r="A630" s="133"/>
      <c r="B630" s="167"/>
      <c r="C630" s="167"/>
      <c r="D630" s="167"/>
      <c r="E630" s="167"/>
      <c r="F630" s="167"/>
      <c r="G630" s="133"/>
      <c r="H630" s="133"/>
    </row>
    <row r="631" spans="1:8" ht="57.95" customHeight="1" x14ac:dyDescent="0.25">
      <c r="A631" s="133"/>
      <c r="B631" s="167"/>
      <c r="C631" s="167"/>
      <c r="D631" s="167"/>
      <c r="E631" s="167"/>
      <c r="F631" s="167"/>
      <c r="G631" s="133"/>
      <c r="H631" s="133"/>
    </row>
    <row r="632" spans="1:8" ht="57.95" customHeight="1" x14ac:dyDescent="0.25">
      <c r="A632" s="133"/>
      <c r="B632" s="167"/>
      <c r="C632" s="167"/>
      <c r="D632" s="167"/>
      <c r="E632" s="167"/>
      <c r="F632" s="167"/>
      <c r="G632" s="133"/>
      <c r="H632" s="133"/>
    </row>
    <row r="633" spans="1:8" ht="57.95" customHeight="1" x14ac:dyDescent="0.25">
      <c r="A633" s="133"/>
      <c r="B633" s="167"/>
      <c r="C633" s="167"/>
      <c r="D633" s="167"/>
      <c r="E633" s="167"/>
      <c r="F633" s="167"/>
      <c r="G633" s="133"/>
      <c r="H633" s="133"/>
    </row>
    <row r="634" spans="1:8" ht="57.95" customHeight="1" x14ac:dyDescent="0.25">
      <c r="A634" s="133"/>
      <c r="B634" s="167"/>
      <c r="C634" s="167"/>
      <c r="D634" s="167"/>
      <c r="E634" s="167"/>
      <c r="F634" s="167"/>
      <c r="G634" s="133"/>
      <c r="H634" s="133"/>
    </row>
    <row r="635" spans="1:8" ht="57.95" customHeight="1" x14ac:dyDescent="0.25">
      <c r="A635" s="133"/>
      <c r="B635" s="167"/>
      <c r="C635" s="167"/>
      <c r="D635" s="167"/>
      <c r="E635" s="167"/>
      <c r="F635" s="167"/>
      <c r="G635" s="133"/>
      <c r="H635" s="133"/>
    </row>
    <row r="636" spans="1:8" ht="57.95" customHeight="1" x14ac:dyDescent="0.25">
      <c r="A636" s="133"/>
      <c r="B636" s="167"/>
      <c r="C636" s="167"/>
      <c r="D636" s="167"/>
      <c r="E636" s="167"/>
      <c r="F636" s="167"/>
      <c r="G636" s="133"/>
      <c r="H636" s="133"/>
    </row>
    <row r="637" spans="1:8" ht="57.95" customHeight="1" x14ac:dyDescent="0.25">
      <c r="A637" s="133"/>
      <c r="B637" s="167"/>
      <c r="C637" s="167"/>
      <c r="D637" s="167"/>
      <c r="E637" s="167"/>
      <c r="F637" s="167"/>
      <c r="G637" s="133"/>
      <c r="H637" s="133"/>
    </row>
    <row r="638" spans="1:8" ht="57.95" customHeight="1" x14ac:dyDescent="0.25">
      <c r="A638" s="133"/>
      <c r="B638" s="167"/>
      <c r="C638" s="167"/>
      <c r="D638" s="167"/>
      <c r="E638" s="167"/>
      <c r="F638" s="167"/>
      <c r="G638" s="133"/>
      <c r="H638" s="133"/>
    </row>
    <row r="639" spans="1:8" ht="57.95" customHeight="1" x14ac:dyDescent="0.25">
      <c r="A639" s="133"/>
      <c r="B639" s="167"/>
      <c r="C639" s="167"/>
      <c r="D639" s="167"/>
      <c r="E639" s="167"/>
      <c r="F639" s="167"/>
      <c r="G639" s="133"/>
      <c r="H639" s="133"/>
    </row>
    <row r="640" spans="1:8" ht="57.95" customHeight="1" x14ac:dyDescent="0.25">
      <c r="A640" s="133"/>
      <c r="B640" s="167"/>
      <c r="C640" s="167"/>
      <c r="D640" s="167"/>
      <c r="E640" s="167"/>
      <c r="F640" s="167"/>
      <c r="G640" s="133"/>
      <c r="H640" s="133"/>
    </row>
    <row r="641" spans="1:8" ht="57.95" customHeight="1" x14ac:dyDescent="0.25">
      <c r="A641" s="133"/>
      <c r="B641" s="167"/>
      <c r="C641" s="167"/>
      <c r="D641" s="167"/>
      <c r="E641" s="167"/>
      <c r="F641" s="167"/>
      <c r="G641" s="133"/>
      <c r="H641" s="133"/>
    </row>
    <row r="642" spans="1:8" ht="57.95" customHeight="1" x14ac:dyDescent="0.25">
      <c r="A642" s="133"/>
      <c r="B642" s="167"/>
      <c r="C642" s="167"/>
      <c r="D642" s="167"/>
      <c r="E642" s="167"/>
      <c r="F642" s="167"/>
      <c r="G642" s="133"/>
      <c r="H642" s="133"/>
    </row>
    <row r="643" spans="1:8" ht="57.95" customHeight="1" x14ac:dyDescent="0.25">
      <c r="A643" s="133"/>
      <c r="B643" s="167"/>
      <c r="C643" s="167"/>
      <c r="D643" s="167"/>
      <c r="E643" s="167"/>
      <c r="F643" s="167"/>
      <c r="G643" s="133"/>
      <c r="H643" s="133"/>
    </row>
    <row r="644" spans="1:8" ht="57.95" customHeight="1" x14ac:dyDescent="0.25">
      <c r="A644" s="133"/>
      <c r="B644" s="167"/>
      <c r="C644" s="167"/>
      <c r="D644" s="167"/>
      <c r="E644" s="167"/>
      <c r="F644" s="167"/>
      <c r="G644" s="133"/>
      <c r="H644" s="133"/>
    </row>
    <row r="645" spans="1:8" ht="57.95" customHeight="1" x14ac:dyDescent="0.25">
      <c r="A645" s="133"/>
      <c r="B645" s="167"/>
      <c r="C645" s="167"/>
      <c r="D645" s="167"/>
      <c r="E645" s="167"/>
      <c r="F645" s="167"/>
      <c r="G645" s="133"/>
      <c r="H645" s="133"/>
    </row>
    <row r="646" spans="1:8" ht="57.95" customHeight="1" x14ac:dyDescent="0.25">
      <c r="A646" s="133"/>
      <c r="B646" s="167"/>
      <c r="C646" s="167"/>
      <c r="D646" s="167"/>
      <c r="E646" s="167"/>
      <c r="F646" s="167"/>
      <c r="G646" s="133"/>
      <c r="H646" s="133"/>
    </row>
    <row r="647" spans="1:8" ht="57.95" customHeight="1" x14ac:dyDescent="0.25">
      <c r="A647" s="133"/>
      <c r="B647" s="167"/>
      <c r="C647" s="167"/>
      <c r="D647" s="167"/>
      <c r="E647" s="167"/>
      <c r="F647" s="167"/>
      <c r="G647" s="133"/>
      <c r="H647" s="133"/>
    </row>
    <row r="648" spans="1:8" ht="57.95" customHeight="1" x14ac:dyDescent="0.25">
      <c r="A648" s="133"/>
      <c r="B648" s="167"/>
      <c r="C648" s="167"/>
      <c r="D648" s="167"/>
      <c r="E648" s="167"/>
      <c r="F648" s="167"/>
      <c r="G648" s="133"/>
      <c r="H648" s="133"/>
    </row>
    <row r="649" spans="1:8" ht="57.95" customHeight="1" x14ac:dyDescent="0.25">
      <c r="A649" s="133"/>
      <c r="B649" s="167"/>
      <c r="C649" s="167"/>
      <c r="D649" s="167"/>
      <c r="E649" s="167"/>
      <c r="F649" s="167"/>
      <c r="G649" s="133"/>
      <c r="H649" s="133"/>
    </row>
    <row r="650" spans="1:8" ht="57.95" customHeight="1" x14ac:dyDescent="0.25">
      <c r="A650" s="133"/>
      <c r="B650" s="167"/>
      <c r="C650" s="167"/>
      <c r="D650" s="167"/>
      <c r="E650" s="167"/>
      <c r="F650" s="167"/>
      <c r="G650" s="133"/>
      <c r="H650" s="133"/>
    </row>
    <row r="651" spans="1:8" ht="57.95" customHeight="1" x14ac:dyDescent="0.25">
      <c r="A651" s="133"/>
      <c r="B651" s="167"/>
      <c r="C651" s="167"/>
      <c r="D651" s="167"/>
      <c r="E651" s="167"/>
      <c r="F651" s="167"/>
      <c r="G651" s="133"/>
      <c r="H651" s="133"/>
    </row>
    <row r="652" spans="1:8" ht="57.95" customHeight="1" x14ac:dyDescent="0.25">
      <c r="A652" s="133"/>
      <c r="B652" s="167"/>
      <c r="C652" s="167"/>
      <c r="D652" s="167"/>
      <c r="E652" s="167"/>
      <c r="F652" s="167"/>
      <c r="G652" s="133"/>
      <c r="H652" s="133"/>
    </row>
    <row r="653" spans="1:8" ht="57.95" customHeight="1" x14ac:dyDescent="0.25">
      <c r="A653" s="133"/>
      <c r="B653" s="167"/>
      <c r="C653" s="167"/>
      <c r="D653" s="167"/>
      <c r="E653" s="167"/>
      <c r="F653" s="167"/>
      <c r="G653" s="133"/>
      <c r="H653" s="133"/>
    </row>
    <row r="654" spans="1:8" ht="57.95" customHeight="1" x14ac:dyDescent="0.25">
      <c r="A654" s="133"/>
      <c r="B654" s="167"/>
      <c r="C654" s="167"/>
      <c r="D654" s="167"/>
      <c r="E654" s="167"/>
      <c r="F654" s="167"/>
      <c r="G654" s="133"/>
      <c r="H654" s="133"/>
    </row>
    <row r="655" spans="1:8" ht="57.95" customHeight="1" x14ac:dyDescent="0.25">
      <c r="A655" s="133"/>
      <c r="B655" s="167"/>
      <c r="C655" s="167"/>
      <c r="D655" s="167"/>
      <c r="E655" s="167"/>
      <c r="F655" s="167"/>
      <c r="G655" s="133"/>
      <c r="H655" s="133"/>
    </row>
    <row r="656" spans="1:8" ht="57.95" customHeight="1" x14ac:dyDescent="0.25">
      <c r="A656" s="133"/>
      <c r="B656" s="167"/>
      <c r="C656" s="167"/>
      <c r="D656" s="167"/>
      <c r="E656" s="167"/>
      <c r="F656" s="167"/>
      <c r="G656" s="133"/>
      <c r="H656" s="133"/>
    </row>
    <row r="657" spans="1:8" ht="57.95" customHeight="1" x14ac:dyDescent="0.25">
      <c r="A657" s="133"/>
      <c r="B657" s="167"/>
      <c r="C657" s="167"/>
      <c r="D657" s="167"/>
      <c r="E657" s="167"/>
      <c r="F657" s="167"/>
      <c r="G657" s="133"/>
      <c r="H657" s="133"/>
    </row>
    <row r="658" spans="1:8" ht="57.95" customHeight="1" x14ac:dyDescent="0.25">
      <c r="A658" s="133"/>
      <c r="B658" s="167"/>
      <c r="C658" s="167"/>
      <c r="D658" s="167"/>
      <c r="E658" s="167"/>
      <c r="F658" s="167"/>
      <c r="G658" s="133"/>
      <c r="H658" s="133"/>
    </row>
    <row r="659" spans="1:8" ht="57.95" customHeight="1" x14ac:dyDescent="0.25">
      <c r="A659" s="133"/>
      <c r="B659" s="167"/>
      <c r="C659" s="167"/>
      <c r="D659" s="167"/>
      <c r="E659" s="167"/>
      <c r="F659" s="167"/>
      <c r="G659" s="133"/>
      <c r="H659" s="133"/>
    </row>
    <row r="660" spans="1:8" ht="57.95" customHeight="1" x14ac:dyDescent="0.25">
      <c r="A660" s="133"/>
      <c r="B660" s="167"/>
      <c r="C660" s="167"/>
      <c r="D660" s="167"/>
      <c r="E660" s="167"/>
      <c r="F660" s="167"/>
      <c r="G660" s="133"/>
      <c r="H660" s="133"/>
    </row>
    <row r="661" spans="1:8" ht="57.95" customHeight="1" x14ac:dyDescent="0.25">
      <c r="A661" s="133"/>
      <c r="B661" s="167"/>
      <c r="C661" s="167"/>
      <c r="D661" s="167"/>
      <c r="E661" s="167"/>
      <c r="F661" s="167"/>
      <c r="G661" s="133"/>
      <c r="H661" s="133"/>
    </row>
    <row r="662" spans="1:8" ht="57.95" customHeight="1" x14ac:dyDescent="0.25">
      <c r="A662" s="133"/>
      <c r="B662" s="167"/>
      <c r="C662" s="167"/>
      <c r="D662" s="167"/>
      <c r="E662" s="167"/>
      <c r="F662" s="167"/>
      <c r="G662" s="133"/>
      <c r="H662" s="133"/>
    </row>
    <row r="663" spans="1:8" ht="57.95" customHeight="1" x14ac:dyDescent="0.25">
      <c r="A663" s="133"/>
      <c r="B663" s="167"/>
      <c r="C663" s="167"/>
      <c r="D663" s="167"/>
      <c r="E663" s="167"/>
      <c r="F663" s="167"/>
      <c r="G663" s="133"/>
      <c r="H663" s="133"/>
    </row>
    <row r="664" spans="1:8" ht="57.95" customHeight="1" x14ac:dyDescent="0.25">
      <c r="A664" s="133"/>
      <c r="B664" s="167"/>
      <c r="C664" s="167"/>
      <c r="D664" s="167"/>
      <c r="E664" s="167"/>
      <c r="F664" s="167"/>
      <c r="G664" s="133"/>
      <c r="H664" s="133"/>
    </row>
    <row r="665" spans="1:8" ht="57.95" customHeight="1" x14ac:dyDescent="0.25">
      <c r="A665" s="133"/>
      <c r="B665" s="167"/>
      <c r="C665" s="167"/>
      <c r="D665" s="167"/>
      <c r="E665" s="167"/>
      <c r="F665" s="167"/>
      <c r="G665" s="133"/>
      <c r="H665" s="133"/>
    </row>
    <row r="666" spans="1:8" ht="57.95" customHeight="1" x14ac:dyDescent="0.25">
      <c r="A666" s="133"/>
      <c r="B666" s="167"/>
      <c r="C666" s="167"/>
      <c r="D666" s="167"/>
      <c r="E666" s="167"/>
      <c r="F666" s="167"/>
      <c r="G666" s="133"/>
      <c r="H666" s="133"/>
    </row>
    <row r="667" spans="1:8" ht="57.95" customHeight="1" x14ac:dyDescent="0.25">
      <c r="A667" s="133"/>
      <c r="B667" s="167"/>
      <c r="C667" s="167"/>
      <c r="D667" s="167"/>
      <c r="E667" s="167"/>
      <c r="F667" s="167"/>
      <c r="G667" s="133"/>
      <c r="H667" s="133"/>
    </row>
    <row r="668" spans="1:8" ht="57.95" customHeight="1" x14ac:dyDescent="0.25">
      <c r="A668" s="133"/>
      <c r="B668" s="167"/>
      <c r="C668" s="167"/>
      <c r="D668" s="167"/>
      <c r="E668" s="167"/>
      <c r="F668" s="167"/>
      <c r="G668" s="133"/>
      <c r="H668" s="133"/>
    </row>
    <row r="669" spans="1:8" ht="57.95" customHeight="1" x14ac:dyDescent="0.25">
      <c r="A669" s="133"/>
      <c r="B669" s="167"/>
      <c r="C669" s="167"/>
      <c r="D669" s="167"/>
      <c r="E669" s="167"/>
      <c r="F669" s="167"/>
      <c r="G669" s="133"/>
      <c r="H669" s="133"/>
    </row>
    <row r="670" spans="1:8" ht="57.95" customHeight="1" x14ac:dyDescent="0.25">
      <c r="A670" s="133"/>
      <c r="B670" s="167"/>
      <c r="C670" s="167"/>
      <c r="D670" s="167"/>
      <c r="E670" s="167"/>
      <c r="F670" s="167"/>
      <c r="G670" s="133"/>
      <c r="H670" s="133"/>
    </row>
    <row r="671" spans="1:8" ht="57.95" customHeight="1" x14ac:dyDescent="0.25">
      <c r="A671" s="133"/>
      <c r="B671" s="167"/>
      <c r="C671" s="167"/>
      <c r="D671" s="167"/>
      <c r="E671" s="167"/>
      <c r="F671" s="167"/>
      <c r="G671" s="133"/>
      <c r="H671" s="133"/>
    </row>
    <row r="672" spans="1:8" ht="57.95" customHeight="1" x14ac:dyDescent="0.25">
      <c r="A672" s="133"/>
      <c r="B672" s="167"/>
      <c r="C672" s="167"/>
      <c r="D672" s="167"/>
      <c r="E672" s="167"/>
      <c r="F672" s="167"/>
      <c r="G672" s="133"/>
      <c r="H672" s="133"/>
    </row>
    <row r="673" spans="1:8" ht="57.95" customHeight="1" x14ac:dyDescent="0.25">
      <c r="A673" s="133"/>
      <c r="B673" s="167"/>
      <c r="C673" s="167"/>
      <c r="D673" s="167"/>
      <c r="E673" s="167"/>
      <c r="F673" s="167"/>
      <c r="G673" s="133"/>
      <c r="H673" s="133"/>
    </row>
    <row r="674" spans="1:8" ht="57.95" customHeight="1" x14ac:dyDescent="0.25">
      <c r="A674" s="133"/>
      <c r="B674" s="167"/>
      <c r="C674" s="167"/>
      <c r="D674" s="167"/>
      <c r="E674" s="167"/>
      <c r="F674" s="167"/>
      <c r="G674" s="133"/>
      <c r="H674" s="133"/>
    </row>
    <row r="675" spans="1:8" ht="57.95" customHeight="1" x14ac:dyDescent="0.25">
      <c r="A675" s="133"/>
      <c r="B675" s="167"/>
      <c r="C675" s="167"/>
      <c r="D675" s="167"/>
      <c r="E675" s="167"/>
      <c r="F675" s="167"/>
      <c r="G675" s="133"/>
      <c r="H675" s="133"/>
    </row>
    <row r="676" spans="1:8" ht="57.95" customHeight="1" x14ac:dyDescent="0.25">
      <c r="A676" s="133"/>
      <c r="B676" s="167"/>
      <c r="C676" s="167"/>
      <c r="D676" s="167"/>
      <c r="E676" s="167"/>
      <c r="F676" s="167"/>
      <c r="G676" s="133"/>
      <c r="H676" s="133"/>
    </row>
    <row r="677" spans="1:8" ht="57.95" customHeight="1" x14ac:dyDescent="0.25">
      <c r="A677" s="133"/>
      <c r="B677" s="167"/>
      <c r="C677" s="167"/>
      <c r="D677" s="167"/>
      <c r="E677" s="167"/>
      <c r="F677" s="167"/>
      <c r="G677" s="133"/>
      <c r="H677" s="133"/>
    </row>
    <row r="678" spans="1:8" ht="57.95" customHeight="1" x14ac:dyDescent="0.25">
      <c r="A678" s="133"/>
      <c r="B678" s="167"/>
      <c r="C678" s="167"/>
      <c r="D678" s="167"/>
      <c r="E678" s="167"/>
      <c r="F678" s="167"/>
      <c r="G678" s="133"/>
      <c r="H678" s="133"/>
    </row>
    <row r="679" spans="1:8" ht="57.95" customHeight="1" x14ac:dyDescent="0.25">
      <c r="A679" s="133"/>
      <c r="B679" s="167"/>
      <c r="C679" s="167"/>
      <c r="D679" s="167"/>
      <c r="E679" s="167"/>
      <c r="F679" s="167"/>
      <c r="G679" s="133"/>
      <c r="H679" s="133"/>
    </row>
    <row r="680" spans="1:8" ht="57.95" customHeight="1" x14ac:dyDescent="0.25">
      <c r="A680" s="133"/>
      <c r="B680" s="167"/>
      <c r="C680" s="167"/>
      <c r="D680" s="167"/>
      <c r="E680" s="167"/>
      <c r="F680" s="167"/>
      <c r="G680" s="133"/>
      <c r="H680" s="133"/>
    </row>
    <row r="681" spans="1:8" ht="57.95" customHeight="1" x14ac:dyDescent="0.25">
      <c r="A681" s="133"/>
      <c r="B681" s="167"/>
      <c r="C681" s="167"/>
      <c r="D681" s="167"/>
      <c r="E681" s="167"/>
      <c r="F681" s="167"/>
      <c r="G681" s="133"/>
      <c r="H681" s="133"/>
    </row>
    <row r="682" spans="1:8" ht="57.95" customHeight="1" x14ac:dyDescent="0.25">
      <c r="A682" s="133"/>
      <c r="B682" s="167"/>
      <c r="C682" s="167"/>
      <c r="D682" s="167"/>
      <c r="E682" s="167"/>
      <c r="F682" s="167"/>
      <c r="G682" s="133"/>
      <c r="H682" s="133"/>
    </row>
    <row r="683" spans="1:8" ht="57.95" customHeight="1" x14ac:dyDescent="0.25">
      <c r="A683" s="133"/>
      <c r="B683" s="167"/>
      <c r="C683" s="167"/>
      <c r="D683" s="167"/>
      <c r="E683" s="167"/>
      <c r="F683" s="167"/>
      <c r="G683" s="133"/>
      <c r="H683" s="133"/>
    </row>
    <row r="684" spans="1:8" ht="57.95" customHeight="1" x14ac:dyDescent="0.25">
      <c r="A684" s="133"/>
      <c r="B684" s="167"/>
      <c r="C684" s="167"/>
      <c r="D684" s="167"/>
      <c r="E684" s="167"/>
      <c r="F684" s="167"/>
      <c r="G684" s="133"/>
      <c r="H684" s="133"/>
    </row>
    <row r="685" spans="1:8" ht="57.95" customHeight="1" x14ac:dyDescent="0.25">
      <c r="A685" s="133"/>
      <c r="B685" s="167"/>
      <c r="C685" s="167"/>
      <c r="D685" s="167"/>
      <c r="E685" s="167"/>
      <c r="F685" s="167"/>
      <c r="G685" s="133"/>
      <c r="H685" s="133"/>
    </row>
    <row r="686" spans="1:8" ht="57.95" customHeight="1" x14ac:dyDescent="0.25">
      <c r="A686" s="133"/>
      <c r="B686" s="167"/>
      <c r="C686" s="167"/>
      <c r="D686" s="167"/>
      <c r="E686" s="167"/>
      <c r="F686" s="167"/>
      <c r="G686" s="133"/>
      <c r="H686" s="133"/>
    </row>
    <row r="687" spans="1:8" ht="57.95" customHeight="1" x14ac:dyDescent="0.25">
      <c r="A687" s="133"/>
      <c r="B687" s="167"/>
      <c r="C687" s="167"/>
      <c r="D687" s="167"/>
      <c r="E687" s="167"/>
      <c r="F687" s="167"/>
      <c r="G687" s="133"/>
      <c r="H687" s="133"/>
    </row>
    <row r="688" spans="1:8" ht="57.95" customHeight="1" x14ac:dyDescent="0.25">
      <c r="A688" s="133"/>
      <c r="B688" s="167"/>
      <c r="C688" s="167"/>
      <c r="D688" s="167"/>
      <c r="E688" s="167"/>
      <c r="F688" s="167"/>
      <c r="G688" s="133"/>
      <c r="H688" s="133"/>
    </row>
    <row r="689" spans="1:8" ht="57.95" customHeight="1" x14ac:dyDescent="0.25">
      <c r="A689" s="133"/>
      <c r="B689" s="167"/>
      <c r="C689" s="167"/>
      <c r="D689" s="167"/>
      <c r="E689" s="167"/>
      <c r="F689" s="167"/>
      <c r="G689" s="133"/>
      <c r="H689" s="133"/>
    </row>
    <row r="690" spans="1:8" ht="57.95" customHeight="1" x14ac:dyDescent="0.25">
      <c r="A690" s="133"/>
      <c r="B690" s="167"/>
      <c r="C690" s="167"/>
      <c r="D690" s="167"/>
      <c r="E690" s="167"/>
      <c r="F690" s="167"/>
      <c r="G690" s="133"/>
      <c r="H690" s="133"/>
    </row>
    <row r="691" spans="1:8" ht="57.95" customHeight="1" x14ac:dyDescent="0.25">
      <c r="A691" s="133"/>
      <c r="B691" s="167"/>
      <c r="C691" s="167"/>
      <c r="D691" s="167"/>
      <c r="E691" s="167"/>
      <c r="F691" s="167"/>
      <c r="G691" s="133"/>
      <c r="H691" s="133"/>
    </row>
    <row r="692" spans="1:8" ht="57.95" customHeight="1" x14ac:dyDescent="0.25">
      <c r="A692" s="133"/>
      <c r="B692" s="167"/>
      <c r="C692" s="167"/>
      <c r="D692" s="167"/>
      <c r="E692" s="167"/>
      <c r="F692" s="167"/>
      <c r="G692" s="133"/>
      <c r="H692" s="133"/>
    </row>
    <row r="693" spans="1:8" ht="57.95" customHeight="1" x14ac:dyDescent="0.25">
      <c r="A693" s="133"/>
      <c r="B693" s="167"/>
      <c r="C693" s="167"/>
      <c r="D693" s="167"/>
      <c r="E693" s="167"/>
      <c r="F693" s="167"/>
      <c r="G693" s="133"/>
      <c r="H693" s="133"/>
    </row>
    <row r="694" spans="1:8" ht="57.95" customHeight="1" x14ac:dyDescent="0.25">
      <c r="A694" s="133"/>
      <c r="B694" s="167"/>
      <c r="C694" s="167"/>
      <c r="D694" s="167"/>
      <c r="E694" s="167"/>
      <c r="F694" s="167"/>
      <c r="G694" s="133"/>
      <c r="H694" s="133"/>
    </row>
    <row r="695" spans="1:8" ht="57.95" customHeight="1" x14ac:dyDescent="0.25">
      <c r="A695" s="133"/>
      <c r="B695" s="167"/>
      <c r="C695" s="167"/>
      <c r="D695" s="167"/>
      <c r="E695" s="167"/>
      <c r="F695" s="167"/>
      <c r="G695" s="133"/>
      <c r="H695" s="133"/>
    </row>
    <row r="696" spans="1:8" ht="57.95" customHeight="1" x14ac:dyDescent="0.25">
      <c r="A696" s="133"/>
      <c r="B696" s="167"/>
      <c r="C696" s="167"/>
      <c r="D696" s="167"/>
      <c r="E696" s="167"/>
      <c r="F696" s="167"/>
      <c r="G696" s="133"/>
      <c r="H696" s="133"/>
    </row>
    <row r="697" spans="1:8" ht="57.95" customHeight="1" x14ac:dyDescent="0.25">
      <c r="A697" s="133"/>
      <c r="B697" s="167"/>
      <c r="C697" s="167"/>
      <c r="D697" s="167"/>
      <c r="E697" s="167"/>
      <c r="F697" s="167"/>
      <c r="G697" s="133"/>
      <c r="H697" s="133"/>
    </row>
    <row r="698" spans="1:8" ht="57.95" customHeight="1" x14ac:dyDescent="0.25">
      <c r="A698" s="133"/>
      <c r="B698" s="167"/>
      <c r="C698" s="167"/>
      <c r="D698" s="167"/>
      <c r="E698" s="167"/>
      <c r="F698" s="167"/>
      <c r="G698" s="133"/>
      <c r="H698" s="133"/>
    </row>
    <row r="699" spans="1:8" ht="57.95" customHeight="1" x14ac:dyDescent="0.25">
      <c r="A699" s="133"/>
      <c r="B699" s="167"/>
      <c r="C699" s="167"/>
      <c r="D699" s="167"/>
      <c r="E699" s="167"/>
      <c r="F699" s="167"/>
      <c r="G699" s="133"/>
      <c r="H699" s="133"/>
    </row>
    <row r="700" spans="1:8" ht="57.95" customHeight="1" x14ac:dyDescent="0.25">
      <c r="A700" s="133"/>
      <c r="B700" s="167"/>
      <c r="C700" s="167"/>
      <c r="D700" s="167"/>
      <c r="E700" s="167"/>
      <c r="F700" s="167"/>
      <c r="G700" s="133"/>
      <c r="H700" s="133"/>
    </row>
    <row r="701" spans="1:8" ht="57.95" customHeight="1" x14ac:dyDescent="0.25">
      <c r="A701" s="133"/>
      <c r="B701" s="167"/>
      <c r="C701" s="167"/>
      <c r="D701" s="167"/>
      <c r="E701" s="167"/>
      <c r="F701" s="167"/>
      <c r="G701" s="133"/>
      <c r="H701" s="133"/>
    </row>
    <row r="702" spans="1:8" ht="57.95" customHeight="1" x14ac:dyDescent="0.25">
      <c r="A702" s="133"/>
      <c r="B702" s="167"/>
      <c r="C702" s="167"/>
      <c r="D702" s="167"/>
      <c r="E702" s="167"/>
      <c r="F702" s="167"/>
      <c r="G702" s="133"/>
      <c r="H702" s="133"/>
    </row>
    <row r="703" spans="1:8" ht="57.95" customHeight="1" x14ac:dyDescent="0.25">
      <c r="A703" s="133"/>
      <c r="B703" s="167"/>
      <c r="C703" s="167"/>
      <c r="D703" s="167"/>
      <c r="E703" s="167"/>
      <c r="F703" s="167"/>
      <c r="G703" s="133"/>
      <c r="H703" s="133"/>
    </row>
    <row r="704" spans="1:8" ht="57.95" customHeight="1" x14ac:dyDescent="0.25">
      <c r="A704" s="133"/>
      <c r="B704" s="167"/>
      <c r="C704" s="167"/>
      <c r="D704" s="167"/>
      <c r="E704" s="167"/>
      <c r="F704" s="167"/>
      <c r="G704" s="133"/>
      <c r="H704" s="133"/>
    </row>
    <row r="705" spans="1:8" ht="57.95" customHeight="1" x14ac:dyDescent="0.25">
      <c r="A705" s="133"/>
      <c r="B705" s="167"/>
      <c r="C705" s="167"/>
      <c r="D705" s="167"/>
      <c r="E705" s="167"/>
      <c r="F705" s="167"/>
      <c r="G705" s="133"/>
      <c r="H705" s="133"/>
    </row>
    <row r="706" spans="1:8" ht="57.95" customHeight="1" x14ac:dyDescent="0.25">
      <c r="A706" s="133"/>
      <c r="B706" s="167"/>
      <c r="C706" s="167"/>
      <c r="D706" s="167"/>
      <c r="E706" s="167"/>
      <c r="F706" s="167"/>
      <c r="G706" s="133"/>
      <c r="H706" s="133"/>
    </row>
    <row r="707" spans="1:8" ht="57.95" customHeight="1" x14ac:dyDescent="0.25">
      <c r="A707" s="133"/>
      <c r="B707" s="167"/>
      <c r="C707" s="167"/>
      <c r="D707" s="167"/>
      <c r="E707" s="167"/>
      <c r="F707" s="167"/>
      <c r="G707" s="133"/>
      <c r="H707" s="133"/>
    </row>
    <row r="708" spans="1:8" ht="57.95" customHeight="1" x14ac:dyDescent="0.25">
      <c r="A708" s="133"/>
      <c r="B708" s="167"/>
      <c r="C708" s="167"/>
      <c r="D708" s="167"/>
      <c r="E708" s="167"/>
      <c r="F708" s="167"/>
      <c r="G708" s="133"/>
      <c r="H708" s="133"/>
    </row>
    <row r="709" spans="1:8" ht="57.95" customHeight="1" x14ac:dyDescent="0.25">
      <c r="A709" s="133"/>
      <c r="B709" s="167"/>
      <c r="C709" s="167"/>
      <c r="D709" s="167"/>
      <c r="E709" s="167"/>
      <c r="F709" s="167"/>
      <c r="G709" s="133"/>
      <c r="H709" s="133"/>
    </row>
    <row r="710" spans="1:8" ht="57.95" customHeight="1" x14ac:dyDescent="0.25">
      <c r="A710" s="133"/>
      <c r="B710" s="167"/>
      <c r="C710" s="167"/>
      <c r="D710" s="167"/>
      <c r="E710" s="167"/>
      <c r="F710" s="167"/>
      <c r="G710" s="133"/>
      <c r="H710" s="133"/>
    </row>
    <row r="711" spans="1:8" ht="57.95" customHeight="1" x14ac:dyDescent="0.25">
      <c r="A711" s="133"/>
      <c r="B711" s="167"/>
      <c r="C711" s="167"/>
      <c r="D711" s="167"/>
      <c r="E711" s="167"/>
      <c r="F711" s="167"/>
      <c r="G711" s="133"/>
      <c r="H711" s="133"/>
    </row>
    <row r="712" spans="1:8" ht="57.95" customHeight="1" x14ac:dyDescent="0.25">
      <c r="A712" s="133"/>
      <c r="B712" s="167"/>
      <c r="C712" s="167"/>
      <c r="D712" s="167"/>
      <c r="E712" s="167"/>
      <c r="F712" s="167"/>
      <c r="G712" s="133"/>
      <c r="H712" s="133"/>
    </row>
    <row r="713" spans="1:8" ht="57.95" customHeight="1" x14ac:dyDescent="0.25">
      <c r="A713" s="133"/>
      <c r="B713" s="167"/>
      <c r="C713" s="167"/>
      <c r="D713" s="167"/>
      <c r="E713" s="167"/>
      <c r="F713" s="167"/>
      <c r="G713" s="133"/>
      <c r="H713" s="133"/>
    </row>
    <row r="714" spans="1:8" ht="57.95" customHeight="1" x14ac:dyDescent="0.25">
      <c r="A714" s="133"/>
      <c r="B714" s="167"/>
      <c r="C714" s="167"/>
      <c r="D714" s="167"/>
      <c r="E714" s="167"/>
      <c r="F714" s="167"/>
      <c r="G714" s="133"/>
      <c r="H714" s="133"/>
    </row>
    <row r="715" spans="1:8" ht="57.95" customHeight="1" x14ac:dyDescent="0.25">
      <c r="A715" s="133"/>
      <c r="B715" s="167"/>
      <c r="C715" s="167"/>
      <c r="D715" s="167"/>
      <c r="E715" s="167"/>
      <c r="F715" s="167"/>
      <c r="G715" s="133"/>
      <c r="H715" s="133"/>
    </row>
    <row r="716" spans="1:8" ht="57.95" customHeight="1" x14ac:dyDescent="0.25">
      <c r="A716" s="133"/>
      <c r="B716" s="167"/>
      <c r="C716" s="167"/>
      <c r="D716" s="167"/>
      <c r="E716" s="167"/>
      <c r="F716" s="167"/>
      <c r="G716" s="133"/>
      <c r="H716" s="133"/>
    </row>
    <row r="717" spans="1:8" ht="57.95" customHeight="1" x14ac:dyDescent="0.25">
      <c r="A717" s="133"/>
      <c r="B717" s="167"/>
      <c r="C717" s="167"/>
      <c r="D717" s="167"/>
      <c r="E717" s="167"/>
      <c r="F717" s="167"/>
      <c r="G717" s="133"/>
      <c r="H717" s="133"/>
    </row>
    <row r="718" spans="1:8" ht="57.95" customHeight="1" x14ac:dyDescent="0.25">
      <c r="A718" s="133"/>
      <c r="B718" s="167"/>
      <c r="C718" s="167"/>
      <c r="D718" s="167"/>
      <c r="E718" s="167"/>
      <c r="F718" s="167"/>
      <c r="G718" s="133"/>
      <c r="H718" s="133"/>
    </row>
    <row r="719" spans="1:8" ht="57.95" customHeight="1" x14ac:dyDescent="0.25">
      <c r="A719" s="133"/>
      <c r="B719" s="167"/>
      <c r="C719" s="167"/>
      <c r="D719" s="167"/>
      <c r="E719" s="167"/>
      <c r="F719" s="167"/>
      <c r="G719" s="133"/>
      <c r="H719" s="133"/>
    </row>
    <row r="720" spans="1:8" ht="57.95" customHeight="1" x14ac:dyDescent="0.25">
      <c r="A720" s="133"/>
      <c r="B720" s="167"/>
      <c r="C720" s="167"/>
      <c r="D720" s="167"/>
      <c r="E720" s="167"/>
      <c r="F720" s="167"/>
      <c r="G720" s="133"/>
      <c r="H720" s="133"/>
    </row>
    <row r="721" spans="1:8" ht="57.95" customHeight="1" x14ac:dyDescent="0.25">
      <c r="A721" s="133"/>
      <c r="B721" s="167"/>
      <c r="C721" s="167"/>
      <c r="D721" s="167"/>
      <c r="E721" s="167"/>
      <c r="F721" s="167"/>
      <c r="G721" s="133"/>
      <c r="H721" s="133"/>
    </row>
    <row r="722" spans="1:8" ht="57.95" customHeight="1" x14ac:dyDescent="0.25">
      <c r="A722" s="133"/>
      <c r="B722" s="167"/>
      <c r="C722" s="167"/>
      <c r="D722" s="167"/>
      <c r="E722" s="167"/>
      <c r="F722" s="167"/>
      <c r="G722" s="133"/>
      <c r="H722" s="133"/>
    </row>
    <row r="723" spans="1:8" ht="57.95" customHeight="1" x14ac:dyDescent="0.25">
      <c r="A723" s="133"/>
      <c r="B723" s="167"/>
      <c r="C723" s="167"/>
      <c r="D723" s="167"/>
      <c r="E723" s="167"/>
      <c r="F723" s="167"/>
      <c r="G723" s="133"/>
      <c r="H723" s="133"/>
    </row>
    <row r="724" spans="1:8" ht="57.95" customHeight="1" x14ac:dyDescent="0.25">
      <c r="A724" s="133"/>
      <c r="B724" s="167"/>
      <c r="C724" s="167"/>
      <c r="D724" s="167"/>
      <c r="E724" s="167"/>
      <c r="F724" s="167"/>
      <c r="G724" s="133"/>
      <c r="H724" s="133"/>
    </row>
    <row r="725" spans="1:8" ht="57.95" customHeight="1" x14ac:dyDescent="0.25">
      <c r="A725" s="133"/>
      <c r="B725" s="167"/>
      <c r="C725" s="167"/>
      <c r="D725" s="167"/>
      <c r="E725" s="167"/>
      <c r="F725" s="167"/>
      <c r="G725" s="133"/>
      <c r="H725" s="133"/>
    </row>
    <row r="726" spans="1:8" ht="57.95" customHeight="1" x14ac:dyDescent="0.25">
      <c r="A726" s="133"/>
      <c r="B726" s="167"/>
      <c r="C726" s="167"/>
      <c r="D726" s="167"/>
      <c r="E726" s="167"/>
      <c r="F726" s="167"/>
      <c r="G726" s="133"/>
      <c r="H726" s="133"/>
    </row>
    <row r="727" spans="1:8" ht="57.95" customHeight="1" x14ac:dyDescent="0.25">
      <c r="A727" s="133"/>
      <c r="B727" s="167"/>
      <c r="C727" s="167"/>
      <c r="D727" s="167"/>
      <c r="E727" s="167"/>
      <c r="F727" s="167"/>
      <c r="G727" s="133"/>
      <c r="H727" s="133"/>
    </row>
    <row r="728" spans="1:8" ht="57.95" customHeight="1" x14ac:dyDescent="0.25">
      <c r="A728" s="133"/>
      <c r="B728" s="167"/>
      <c r="C728" s="167"/>
      <c r="D728" s="167"/>
      <c r="E728" s="167"/>
      <c r="F728" s="167"/>
      <c r="G728" s="133"/>
      <c r="H728" s="133"/>
    </row>
    <row r="729" spans="1:8" ht="57.95" customHeight="1" x14ac:dyDescent="0.25">
      <c r="A729" s="133"/>
      <c r="B729" s="167"/>
      <c r="C729" s="167"/>
      <c r="D729" s="167"/>
      <c r="E729" s="167"/>
      <c r="F729" s="167"/>
      <c r="G729" s="133"/>
      <c r="H729" s="133"/>
    </row>
    <row r="730" spans="1:8" ht="57.95" customHeight="1" x14ac:dyDescent="0.25">
      <c r="A730" s="133"/>
      <c r="B730" s="167"/>
      <c r="C730" s="167"/>
      <c r="D730" s="167"/>
      <c r="E730" s="167"/>
      <c r="F730" s="167"/>
      <c r="G730" s="133"/>
      <c r="H730" s="133"/>
    </row>
    <row r="731" spans="1:8" ht="57.95" customHeight="1" x14ac:dyDescent="0.25">
      <c r="A731" s="133"/>
      <c r="B731" s="167"/>
      <c r="C731" s="167"/>
      <c r="D731" s="167"/>
      <c r="E731" s="167"/>
      <c r="F731" s="167"/>
      <c r="G731" s="133"/>
      <c r="H731" s="133"/>
    </row>
    <row r="732" spans="1:8" ht="57.95" customHeight="1" x14ac:dyDescent="0.25">
      <c r="A732" s="133"/>
      <c r="B732" s="167"/>
      <c r="C732" s="167"/>
      <c r="D732" s="167"/>
      <c r="E732" s="167"/>
      <c r="F732" s="167"/>
      <c r="G732" s="133"/>
      <c r="H732" s="133"/>
    </row>
    <row r="733" spans="1:8" ht="57.95" customHeight="1" x14ac:dyDescent="0.25">
      <c r="A733" s="133"/>
      <c r="B733" s="167"/>
      <c r="C733" s="167"/>
      <c r="D733" s="167"/>
      <c r="E733" s="167"/>
      <c r="F733" s="167"/>
      <c r="G733" s="133"/>
      <c r="H733" s="133"/>
    </row>
    <row r="734" spans="1:8" ht="57.95" customHeight="1" x14ac:dyDescent="0.25">
      <c r="A734" s="133"/>
      <c r="B734" s="167"/>
      <c r="C734" s="167"/>
      <c r="D734" s="167"/>
      <c r="E734" s="167"/>
      <c r="F734" s="167"/>
      <c r="G734" s="133"/>
      <c r="H734" s="133"/>
    </row>
    <row r="735" spans="1:8" ht="57.95" customHeight="1" x14ac:dyDescent="0.25">
      <c r="A735" s="133"/>
      <c r="B735" s="167"/>
      <c r="C735" s="167"/>
      <c r="D735" s="167"/>
      <c r="E735" s="167"/>
      <c r="F735" s="167"/>
      <c r="G735" s="133"/>
      <c r="H735" s="133"/>
    </row>
    <row r="736" spans="1:8" ht="57.95" customHeight="1" x14ac:dyDescent="0.25">
      <c r="A736" s="133"/>
      <c r="B736" s="167"/>
      <c r="C736" s="167"/>
      <c r="D736" s="167"/>
      <c r="E736" s="167"/>
      <c r="F736" s="167"/>
      <c r="G736" s="133"/>
      <c r="H736" s="133"/>
    </row>
    <row r="737" spans="1:8" ht="57.95" customHeight="1" x14ac:dyDescent="0.25">
      <c r="A737" s="133"/>
      <c r="B737" s="167"/>
      <c r="C737" s="167"/>
      <c r="D737" s="167"/>
      <c r="E737" s="167"/>
      <c r="F737" s="167"/>
      <c r="G737" s="133"/>
      <c r="H737" s="133"/>
    </row>
    <row r="738" spans="1:8" ht="57.95" customHeight="1" x14ac:dyDescent="0.25">
      <c r="A738" s="133"/>
      <c r="B738" s="167"/>
      <c r="C738" s="167"/>
      <c r="D738" s="167"/>
      <c r="E738" s="167"/>
      <c r="F738" s="167"/>
      <c r="G738" s="133"/>
      <c r="H738" s="133"/>
    </row>
    <row r="739" spans="1:8" ht="57.95" customHeight="1" x14ac:dyDescent="0.25">
      <c r="A739" s="133"/>
      <c r="B739" s="167"/>
      <c r="C739" s="167"/>
      <c r="D739" s="167"/>
      <c r="E739" s="167"/>
      <c r="F739" s="167"/>
      <c r="G739" s="133"/>
      <c r="H739" s="133"/>
    </row>
    <row r="740" spans="1:8" ht="57.95" customHeight="1" x14ac:dyDescent="0.25">
      <c r="A740" s="133"/>
      <c r="B740" s="167"/>
      <c r="C740" s="167"/>
      <c r="D740" s="167"/>
      <c r="E740" s="167"/>
      <c r="F740" s="167"/>
      <c r="G740" s="133"/>
      <c r="H740" s="133"/>
    </row>
    <row r="741" spans="1:8" ht="57.95" customHeight="1" x14ac:dyDescent="0.25">
      <c r="A741" s="133"/>
      <c r="B741" s="167"/>
      <c r="C741" s="167"/>
      <c r="D741" s="167"/>
      <c r="E741" s="167"/>
      <c r="F741" s="167"/>
      <c r="G741" s="133"/>
      <c r="H741" s="133"/>
    </row>
    <row r="742" spans="1:8" ht="57.95" customHeight="1" x14ac:dyDescent="0.25">
      <c r="A742" s="133"/>
      <c r="B742" s="167"/>
      <c r="C742" s="167"/>
      <c r="D742" s="167"/>
      <c r="E742" s="167"/>
      <c r="F742" s="167"/>
      <c r="G742" s="133"/>
      <c r="H742" s="133"/>
    </row>
    <row r="743" spans="1:8" ht="57.95" customHeight="1" x14ac:dyDescent="0.25">
      <c r="A743" s="133"/>
      <c r="B743" s="167"/>
      <c r="C743" s="167"/>
      <c r="D743" s="167"/>
      <c r="E743" s="167"/>
      <c r="F743" s="167"/>
      <c r="G743" s="133"/>
      <c r="H743" s="133"/>
    </row>
    <row r="744" spans="1:8" ht="57.95" customHeight="1" x14ac:dyDescent="0.25">
      <c r="A744" s="133"/>
      <c r="B744" s="167"/>
      <c r="C744" s="167"/>
      <c r="D744" s="167"/>
      <c r="E744" s="167"/>
      <c r="F744" s="167"/>
      <c r="G744" s="133"/>
      <c r="H744" s="133"/>
    </row>
    <row r="745" spans="1:8" ht="57.95" customHeight="1" x14ac:dyDescent="0.25">
      <c r="A745" s="133"/>
      <c r="B745" s="167"/>
      <c r="C745" s="167"/>
      <c r="D745" s="167"/>
      <c r="E745" s="167"/>
      <c r="F745" s="167"/>
      <c r="G745" s="133"/>
      <c r="H745" s="133"/>
    </row>
    <row r="746" spans="1:8" ht="57.95" customHeight="1" x14ac:dyDescent="0.25">
      <c r="A746" s="133"/>
      <c r="B746" s="167"/>
      <c r="C746" s="167"/>
      <c r="D746" s="167"/>
      <c r="E746" s="167"/>
      <c r="F746" s="167"/>
      <c r="G746" s="133"/>
      <c r="H746" s="133"/>
    </row>
    <row r="747" spans="1:8" ht="57.95" customHeight="1" x14ac:dyDescent="0.25">
      <c r="A747" s="133"/>
      <c r="B747" s="167"/>
      <c r="C747" s="167"/>
      <c r="D747" s="167"/>
      <c r="E747" s="167"/>
      <c r="F747" s="167"/>
      <c r="G747" s="133"/>
      <c r="H747" s="133"/>
    </row>
    <row r="748" spans="1:8" ht="57.95" customHeight="1" x14ac:dyDescent="0.25">
      <c r="A748" s="133"/>
      <c r="B748" s="167"/>
      <c r="C748" s="167"/>
      <c r="D748" s="167"/>
      <c r="E748" s="167"/>
      <c r="F748" s="167"/>
      <c r="G748" s="133"/>
      <c r="H748" s="133"/>
    </row>
    <row r="749" spans="1:8" ht="57.95" customHeight="1" x14ac:dyDescent="0.25">
      <c r="A749" s="133"/>
      <c r="B749" s="167"/>
      <c r="C749" s="167"/>
      <c r="D749" s="167"/>
      <c r="E749" s="167"/>
      <c r="F749" s="167"/>
      <c r="G749" s="133"/>
      <c r="H749" s="133"/>
    </row>
    <row r="750" spans="1:8" ht="57.95" customHeight="1" x14ac:dyDescent="0.25">
      <c r="A750" s="133"/>
      <c r="B750" s="167"/>
      <c r="C750" s="167"/>
      <c r="D750" s="167"/>
      <c r="E750" s="167"/>
      <c r="F750" s="167"/>
      <c r="G750" s="133"/>
      <c r="H750" s="133"/>
    </row>
    <row r="751" spans="1:8" ht="57.95" customHeight="1" x14ac:dyDescent="0.25">
      <c r="A751" s="133"/>
      <c r="B751" s="167"/>
      <c r="C751" s="167"/>
      <c r="D751" s="167"/>
      <c r="E751" s="167"/>
      <c r="F751" s="167"/>
      <c r="G751" s="133"/>
      <c r="H751" s="133"/>
    </row>
    <row r="752" spans="1:8" ht="57.95" customHeight="1" x14ac:dyDescent="0.25">
      <c r="A752" s="133"/>
      <c r="B752" s="167"/>
      <c r="C752" s="167"/>
      <c r="D752" s="167"/>
      <c r="E752" s="167"/>
      <c r="F752" s="167"/>
      <c r="G752" s="133"/>
      <c r="H752" s="133"/>
    </row>
    <row r="753" spans="1:8" ht="57.95" customHeight="1" x14ac:dyDescent="0.25">
      <c r="A753" s="133"/>
      <c r="B753" s="167"/>
      <c r="C753" s="167"/>
      <c r="D753" s="167"/>
      <c r="E753" s="167"/>
      <c r="F753" s="167"/>
      <c r="G753" s="133"/>
      <c r="H753" s="133"/>
    </row>
    <row r="754" spans="1:8" ht="57.95" customHeight="1" x14ac:dyDescent="0.25">
      <c r="A754" s="133"/>
      <c r="B754" s="167"/>
      <c r="C754" s="167"/>
      <c r="D754" s="167"/>
      <c r="E754" s="167"/>
      <c r="F754" s="167"/>
      <c r="G754" s="133"/>
      <c r="H754" s="133"/>
    </row>
    <row r="755" spans="1:8" ht="57.95" customHeight="1" x14ac:dyDescent="0.25">
      <c r="A755" s="133"/>
      <c r="B755" s="167"/>
      <c r="C755" s="167"/>
      <c r="D755" s="167"/>
      <c r="E755" s="167"/>
      <c r="F755" s="167"/>
      <c r="G755" s="133"/>
      <c r="H755" s="133"/>
    </row>
    <row r="756" spans="1:8" ht="57.95" customHeight="1" x14ac:dyDescent="0.25">
      <c r="A756" s="133"/>
      <c r="B756" s="167"/>
      <c r="C756" s="167"/>
      <c r="D756" s="167"/>
      <c r="E756" s="167"/>
      <c r="F756" s="167"/>
      <c r="G756" s="133"/>
      <c r="H756" s="133"/>
    </row>
    <row r="757" spans="1:8" ht="57.95" customHeight="1" x14ac:dyDescent="0.25">
      <c r="A757" s="133"/>
      <c r="B757" s="167"/>
      <c r="C757" s="167"/>
      <c r="D757" s="167"/>
      <c r="E757" s="167"/>
      <c r="F757" s="167"/>
      <c r="G757" s="133"/>
      <c r="H757" s="133"/>
    </row>
    <row r="758" spans="1:8" ht="57.95" customHeight="1" x14ac:dyDescent="0.25">
      <c r="A758" s="133"/>
      <c r="B758" s="167"/>
      <c r="C758" s="167"/>
      <c r="D758" s="167"/>
      <c r="E758" s="167"/>
      <c r="F758" s="167"/>
      <c r="G758" s="133"/>
      <c r="H758" s="133"/>
    </row>
    <row r="759" spans="1:8" ht="57.95" customHeight="1" x14ac:dyDescent="0.25">
      <c r="A759" s="133"/>
      <c r="B759" s="167"/>
      <c r="C759" s="167"/>
      <c r="D759" s="167"/>
      <c r="E759" s="167"/>
      <c r="F759" s="167"/>
      <c r="G759" s="133"/>
      <c r="H759" s="133"/>
    </row>
    <row r="760" spans="1:8" ht="57.95" customHeight="1" x14ac:dyDescent="0.25">
      <c r="A760" s="133"/>
      <c r="B760" s="167"/>
      <c r="C760" s="167"/>
      <c r="D760" s="167"/>
      <c r="E760" s="167"/>
      <c r="F760" s="167"/>
      <c r="G760" s="133"/>
      <c r="H760" s="133"/>
    </row>
    <row r="761" spans="1:8" ht="57.95" customHeight="1" x14ac:dyDescent="0.25">
      <c r="A761" s="133"/>
      <c r="B761" s="167"/>
      <c r="C761" s="167"/>
      <c r="D761" s="167"/>
      <c r="E761" s="167"/>
      <c r="F761" s="167"/>
      <c r="G761" s="133"/>
      <c r="H761" s="133"/>
    </row>
    <row r="762" spans="1:8" ht="57.95" customHeight="1" x14ac:dyDescent="0.25">
      <c r="A762" s="133"/>
      <c r="B762" s="167"/>
      <c r="C762" s="167"/>
      <c r="D762" s="167"/>
      <c r="E762" s="167"/>
      <c r="F762" s="167"/>
      <c r="G762" s="133"/>
      <c r="H762" s="133"/>
    </row>
    <row r="763" spans="1:8" ht="57.95" customHeight="1" x14ac:dyDescent="0.25">
      <c r="A763" s="133"/>
      <c r="B763" s="167"/>
      <c r="C763" s="167"/>
      <c r="D763" s="167"/>
      <c r="E763" s="167"/>
      <c r="F763" s="167"/>
      <c r="G763" s="133"/>
      <c r="H763" s="133"/>
    </row>
    <row r="764" spans="1:8" ht="57.95" customHeight="1" x14ac:dyDescent="0.25">
      <c r="A764" s="133"/>
      <c r="B764" s="167"/>
      <c r="C764" s="167"/>
      <c r="D764" s="167"/>
      <c r="E764" s="167"/>
      <c r="F764" s="167"/>
      <c r="G764" s="133"/>
      <c r="H764" s="133"/>
    </row>
    <row r="765" spans="1:8" ht="57.95" customHeight="1" x14ac:dyDescent="0.25">
      <c r="A765" s="133"/>
      <c r="B765" s="167"/>
      <c r="C765" s="167"/>
      <c r="D765" s="167"/>
      <c r="E765" s="167"/>
      <c r="F765" s="167"/>
      <c r="G765" s="133"/>
      <c r="H765" s="133"/>
    </row>
    <row r="766" spans="1:8" ht="57.95" customHeight="1" x14ac:dyDescent="0.25">
      <c r="A766" s="133"/>
      <c r="B766" s="167"/>
      <c r="C766" s="167"/>
      <c r="D766" s="167"/>
      <c r="E766" s="167"/>
      <c r="F766" s="167"/>
      <c r="G766" s="133"/>
      <c r="H766" s="133"/>
    </row>
    <row r="767" spans="1:8" ht="57.95" customHeight="1" x14ac:dyDescent="0.25">
      <c r="A767" s="133"/>
      <c r="B767" s="167"/>
      <c r="C767" s="167"/>
      <c r="D767" s="167"/>
      <c r="E767" s="167"/>
      <c r="F767" s="167"/>
      <c r="G767" s="133"/>
      <c r="H767" s="133"/>
    </row>
    <row r="768" spans="1:8" ht="57.95" customHeight="1" x14ac:dyDescent="0.25">
      <c r="A768" s="133"/>
      <c r="B768" s="167"/>
      <c r="C768" s="167"/>
      <c r="D768" s="167"/>
      <c r="E768" s="167"/>
      <c r="F768" s="167"/>
      <c r="G768" s="133"/>
      <c r="H768" s="133"/>
    </row>
    <row r="769" spans="1:8" ht="57.95" customHeight="1" x14ac:dyDescent="0.25">
      <c r="A769" s="133"/>
      <c r="B769" s="167"/>
      <c r="C769" s="167"/>
      <c r="D769" s="167"/>
      <c r="E769" s="167"/>
      <c r="F769" s="167"/>
      <c r="G769" s="133"/>
      <c r="H769" s="133"/>
    </row>
    <row r="770" spans="1:8" ht="57.95" customHeight="1" x14ac:dyDescent="0.25">
      <c r="A770" s="133"/>
      <c r="B770" s="167"/>
      <c r="C770" s="167"/>
      <c r="D770" s="167"/>
      <c r="E770" s="167"/>
      <c r="F770" s="167"/>
      <c r="G770" s="133"/>
      <c r="H770" s="133"/>
    </row>
    <row r="771" spans="1:8" ht="57.95" customHeight="1" x14ac:dyDescent="0.25">
      <c r="A771" s="133"/>
      <c r="B771" s="167"/>
      <c r="C771" s="167"/>
      <c r="D771" s="167"/>
      <c r="E771" s="167"/>
      <c r="F771" s="167"/>
      <c r="G771" s="133"/>
      <c r="H771" s="133"/>
    </row>
    <row r="772" spans="1:8" ht="57.95" customHeight="1" x14ac:dyDescent="0.25">
      <c r="A772" s="133"/>
      <c r="B772" s="167"/>
      <c r="C772" s="167"/>
      <c r="D772" s="167"/>
      <c r="E772" s="167"/>
      <c r="F772" s="167"/>
      <c r="G772" s="133"/>
      <c r="H772" s="133"/>
    </row>
    <row r="773" spans="1:8" ht="57.95" customHeight="1" x14ac:dyDescent="0.25">
      <c r="A773" s="133"/>
      <c r="B773" s="167"/>
      <c r="C773" s="167"/>
      <c r="D773" s="167"/>
      <c r="E773" s="167"/>
      <c r="F773" s="167"/>
      <c r="G773" s="133"/>
      <c r="H773" s="133"/>
    </row>
    <row r="774" spans="1:8" ht="57.95" customHeight="1" x14ac:dyDescent="0.25">
      <c r="A774" s="133"/>
      <c r="B774" s="167"/>
      <c r="C774" s="167"/>
      <c r="D774" s="167"/>
      <c r="E774" s="167"/>
      <c r="F774" s="167"/>
      <c r="G774" s="133"/>
      <c r="H774" s="133"/>
    </row>
    <row r="775" spans="1:8" ht="57.95" customHeight="1" x14ac:dyDescent="0.25">
      <c r="A775" s="133"/>
      <c r="B775" s="167"/>
      <c r="C775" s="167"/>
      <c r="D775" s="167"/>
      <c r="E775" s="167"/>
      <c r="F775" s="167"/>
      <c r="G775" s="133"/>
      <c r="H775" s="133"/>
    </row>
    <row r="776" spans="1:8" ht="57.95" customHeight="1" x14ac:dyDescent="0.25">
      <c r="A776" s="133"/>
      <c r="B776" s="167"/>
      <c r="C776" s="167"/>
      <c r="D776" s="167"/>
      <c r="E776" s="167"/>
      <c r="F776" s="167"/>
      <c r="G776" s="133"/>
      <c r="H776" s="133"/>
    </row>
    <row r="777" spans="1:8" ht="57.95" customHeight="1" x14ac:dyDescent="0.25">
      <c r="A777" s="133"/>
      <c r="B777" s="167"/>
      <c r="C777" s="167"/>
      <c r="D777" s="167"/>
      <c r="E777" s="167"/>
      <c r="F777" s="167"/>
      <c r="G777" s="133"/>
      <c r="H777" s="133"/>
    </row>
    <row r="778" spans="1:8" ht="57.95" customHeight="1" x14ac:dyDescent="0.25">
      <c r="A778" s="133"/>
      <c r="B778" s="167"/>
      <c r="C778" s="167"/>
      <c r="D778" s="167"/>
      <c r="E778" s="167"/>
      <c r="F778" s="167"/>
      <c r="G778" s="133"/>
      <c r="H778" s="133"/>
    </row>
    <row r="779" spans="1:8" ht="57.95" customHeight="1" x14ac:dyDescent="0.25">
      <c r="A779" s="133"/>
      <c r="B779" s="167"/>
      <c r="C779" s="167"/>
      <c r="D779" s="167"/>
      <c r="E779" s="167"/>
      <c r="F779" s="167"/>
      <c r="G779" s="133"/>
      <c r="H779" s="133"/>
    </row>
    <row r="780" spans="1:8" ht="57.95" customHeight="1" x14ac:dyDescent="0.25">
      <c r="A780" s="133"/>
      <c r="B780" s="167"/>
      <c r="C780" s="167"/>
      <c r="D780" s="167"/>
      <c r="E780" s="167"/>
      <c r="F780" s="167"/>
      <c r="G780" s="133"/>
      <c r="H780" s="133"/>
    </row>
    <row r="781" spans="1:8" ht="57.95" customHeight="1" x14ac:dyDescent="0.25">
      <c r="A781" s="133"/>
      <c r="B781" s="167"/>
      <c r="C781" s="167"/>
      <c r="D781" s="167"/>
      <c r="E781" s="167"/>
      <c r="F781" s="167"/>
      <c r="G781" s="133"/>
      <c r="H781" s="133"/>
    </row>
    <row r="782" spans="1:8" ht="57.95" customHeight="1" x14ac:dyDescent="0.25">
      <c r="A782" s="133"/>
      <c r="B782" s="167"/>
      <c r="C782" s="167"/>
      <c r="D782" s="167"/>
      <c r="E782" s="167"/>
      <c r="F782" s="167"/>
      <c r="G782" s="133"/>
      <c r="H782" s="133"/>
    </row>
    <row r="783" spans="1:8" ht="57.95" customHeight="1" x14ac:dyDescent="0.25">
      <c r="A783" s="133"/>
      <c r="B783" s="167"/>
      <c r="C783" s="167"/>
      <c r="D783" s="167"/>
      <c r="E783" s="167"/>
      <c r="F783" s="167"/>
      <c r="G783" s="133"/>
      <c r="H783" s="133"/>
    </row>
    <row r="784" spans="1:8" ht="57.95" customHeight="1" x14ac:dyDescent="0.25">
      <c r="A784" s="133"/>
      <c r="B784" s="167"/>
      <c r="C784" s="167"/>
      <c r="D784" s="167"/>
      <c r="E784" s="167"/>
      <c r="F784" s="167"/>
      <c r="G784" s="133"/>
      <c r="H784" s="133"/>
    </row>
    <row r="785" spans="1:8" ht="57.95" customHeight="1" x14ac:dyDescent="0.25">
      <c r="A785" s="133"/>
      <c r="B785" s="167"/>
      <c r="C785" s="167"/>
      <c r="D785" s="167"/>
      <c r="E785" s="167"/>
      <c r="F785" s="167"/>
      <c r="G785" s="133"/>
      <c r="H785" s="133"/>
    </row>
    <row r="786" spans="1:8" ht="57.95" customHeight="1" x14ac:dyDescent="0.25">
      <c r="A786" s="133"/>
      <c r="B786" s="167"/>
      <c r="C786" s="167"/>
      <c r="D786" s="167"/>
      <c r="E786" s="167"/>
      <c r="F786" s="167"/>
      <c r="G786" s="133"/>
      <c r="H786" s="133"/>
    </row>
    <row r="787" spans="1:8" ht="57.95" customHeight="1" x14ac:dyDescent="0.25">
      <c r="A787" s="133"/>
      <c r="B787" s="167"/>
      <c r="C787" s="167"/>
      <c r="D787" s="167"/>
      <c r="E787" s="167"/>
      <c r="F787" s="167"/>
      <c r="G787" s="133"/>
      <c r="H787" s="133"/>
    </row>
    <row r="788" spans="1:8" ht="57.95" customHeight="1" x14ac:dyDescent="0.25">
      <c r="A788" s="133"/>
      <c r="B788" s="167"/>
      <c r="C788" s="167"/>
      <c r="D788" s="167"/>
      <c r="E788" s="167"/>
      <c r="F788" s="167"/>
      <c r="G788" s="133"/>
      <c r="H788" s="133"/>
    </row>
    <row r="789" spans="1:8" ht="57.95" customHeight="1" x14ac:dyDescent="0.25">
      <c r="A789" s="133"/>
      <c r="B789" s="167"/>
      <c r="C789" s="167"/>
      <c r="D789" s="167"/>
      <c r="E789" s="167"/>
      <c r="F789" s="167"/>
      <c r="G789" s="133"/>
      <c r="H789" s="133"/>
    </row>
    <row r="790" spans="1:8" ht="57.95" customHeight="1" x14ac:dyDescent="0.25">
      <c r="A790" s="133"/>
      <c r="B790" s="167"/>
      <c r="C790" s="167"/>
      <c r="D790" s="167"/>
      <c r="E790" s="167"/>
      <c r="F790" s="167"/>
      <c r="G790" s="133"/>
      <c r="H790" s="133"/>
    </row>
    <row r="791" spans="1:8" ht="57.95" customHeight="1" x14ac:dyDescent="0.25">
      <c r="A791" s="133"/>
      <c r="B791" s="167"/>
      <c r="C791" s="167"/>
      <c r="D791" s="167"/>
      <c r="E791" s="167"/>
      <c r="F791" s="167"/>
      <c r="G791" s="133"/>
      <c r="H791" s="133"/>
    </row>
    <row r="792" spans="1:8" ht="57.95" customHeight="1" x14ac:dyDescent="0.25">
      <c r="A792" s="133"/>
      <c r="B792" s="167"/>
      <c r="C792" s="167"/>
      <c r="D792" s="167"/>
      <c r="E792" s="167"/>
      <c r="F792" s="167"/>
      <c r="G792" s="133"/>
      <c r="H792" s="133"/>
    </row>
    <row r="793" spans="1:8" ht="57.95" customHeight="1" x14ac:dyDescent="0.25">
      <c r="A793" s="133"/>
      <c r="B793" s="167"/>
      <c r="C793" s="167"/>
      <c r="D793" s="167"/>
      <c r="E793" s="167"/>
      <c r="F793" s="167"/>
      <c r="G793" s="133"/>
      <c r="H793" s="133"/>
    </row>
    <row r="794" spans="1:8" ht="57.95" customHeight="1" x14ac:dyDescent="0.25">
      <c r="A794" s="133"/>
      <c r="B794" s="167"/>
      <c r="C794" s="167"/>
      <c r="D794" s="167"/>
      <c r="E794" s="167"/>
      <c r="F794" s="167"/>
      <c r="G794" s="133"/>
      <c r="H794" s="133"/>
    </row>
    <row r="795" spans="1:8" ht="57.95" customHeight="1" x14ac:dyDescent="0.25">
      <c r="A795" s="133"/>
      <c r="B795" s="167"/>
      <c r="C795" s="167"/>
      <c r="D795" s="167"/>
      <c r="E795" s="167"/>
      <c r="F795" s="167"/>
      <c r="G795" s="133"/>
      <c r="H795" s="133"/>
    </row>
    <row r="796" spans="1:8" ht="57.95" customHeight="1" x14ac:dyDescent="0.25">
      <c r="A796" s="133"/>
      <c r="B796" s="167"/>
      <c r="C796" s="167"/>
      <c r="D796" s="167"/>
      <c r="E796" s="167"/>
      <c r="F796" s="167"/>
      <c r="G796" s="133"/>
      <c r="H796" s="133"/>
    </row>
    <row r="797" spans="1:8" ht="57.95" customHeight="1" x14ac:dyDescent="0.25">
      <c r="A797" s="133"/>
      <c r="B797" s="167"/>
      <c r="C797" s="167"/>
      <c r="D797" s="167"/>
      <c r="E797" s="167"/>
      <c r="F797" s="167"/>
      <c r="G797" s="133"/>
      <c r="H797" s="133"/>
    </row>
    <row r="798" spans="1:8" ht="57.95" customHeight="1" x14ac:dyDescent="0.25">
      <c r="A798" s="133"/>
      <c r="B798" s="167"/>
      <c r="C798" s="167"/>
      <c r="D798" s="167"/>
      <c r="E798" s="167"/>
      <c r="F798" s="167"/>
      <c r="G798" s="133"/>
      <c r="H798" s="133"/>
    </row>
    <row r="799" spans="1:8" ht="57.95" customHeight="1" x14ac:dyDescent="0.25">
      <c r="A799" s="133"/>
      <c r="B799" s="167"/>
      <c r="C799" s="167"/>
      <c r="D799" s="167"/>
      <c r="E799" s="167"/>
      <c r="F799" s="167"/>
      <c r="G799" s="133"/>
      <c r="H799" s="133"/>
    </row>
    <row r="800" spans="1:8" ht="57.95" customHeight="1" x14ac:dyDescent="0.25">
      <c r="A800" s="133"/>
      <c r="B800" s="167"/>
      <c r="C800" s="167"/>
      <c r="D800" s="167"/>
      <c r="E800" s="167"/>
      <c r="F800" s="167"/>
      <c r="G800" s="133"/>
      <c r="H800" s="133"/>
    </row>
    <row r="801" spans="1:8" ht="57.95" customHeight="1" x14ac:dyDescent="0.25">
      <c r="A801" s="133"/>
      <c r="B801" s="167"/>
      <c r="C801" s="167"/>
      <c r="D801" s="167"/>
      <c r="E801" s="167"/>
      <c r="F801" s="167"/>
      <c r="G801" s="133"/>
      <c r="H801" s="133"/>
    </row>
    <row r="802" spans="1:8" ht="57.95" customHeight="1" x14ac:dyDescent="0.25">
      <c r="A802" s="133"/>
      <c r="B802" s="167"/>
      <c r="C802" s="167"/>
      <c r="D802" s="167"/>
      <c r="E802" s="167"/>
      <c r="F802" s="167"/>
      <c r="G802" s="133"/>
      <c r="H802" s="133"/>
    </row>
    <row r="803" spans="1:8" ht="57.95" customHeight="1" x14ac:dyDescent="0.25">
      <c r="A803" s="133"/>
      <c r="B803" s="167"/>
      <c r="C803" s="167"/>
      <c r="D803" s="167"/>
      <c r="E803" s="167"/>
      <c r="F803" s="167"/>
      <c r="G803" s="133"/>
      <c r="H803" s="133"/>
    </row>
    <row r="804" spans="1:8" ht="57.95" customHeight="1" x14ac:dyDescent="0.25">
      <c r="A804" s="133"/>
      <c r="B804" s="167"/>
      <c r="C804" s="167"/>
      <c r="D804" s="167"/>
      <c r="E804" s="167"/>
      <c r="F804" s="167"/>
      <c r="G804" s="133"/>
      <c r="H804" s="133"/>
    </row>
    <row r="805" spans="1:8" ht="57.95" customHeight="1" x14ac:dyDescent="0.25">
      <c r="A805" s="133"/>
      <c r="B805" s="167"/>
      <c r="C805" s="167"/>
      <c r="D805" s="167"/>
      <c r="E805" s="167"/>
      <c r="F805" s="167"/>
      <c r="G805" s="133"/>
      <c r="H805" s="133"/>
    </row>
    <row r="806" spans="1:8" ht="57.95" customHeight="1" x14ac:dyDescent="0.25">
      <c r="A806" s="133"/>
      <c r="B806" s="167"/>
      <c r="C806" s="167"/>
      <c r="D806" s="167"/>
      <c r="E806" s="167"/>
      <c r="F806" s="167"/>
      <c r="G806" s="133"/>
      <c r="H806" s="133"/>
    </row>
    <row r="807" spans="1:8" ht="57.95" customHeight="1" x14ac:dyDescent="0.25">
      <c r="A807" s="133"/>
      <c r="B807" s="167"/>
      <c r="C807" s="167"/>
      <c r="D807" s="167"/>
      <c r="E807" s="167"/>
      <c r="F807" s="167"/>
      <c r="G807" s="133"/>
      <c r="H807" s="133"/>
    </row>
    <row r="808" spans="1:8" ht="57.95" customHeight="1" x14ac:dyDescent="0.25">
      <c r="A808" s="133"/>
      <c r="B808" s="167"/>
      <c r="C808" s="167"/>
      <c r="D808" s="167"/>
      <c r="E808" s="167"/>
      <c r="F808" s="167"/>
      <c r="G808" s="133"/>
      <c r="H808" s="133"/>
    </row>
    <row r="809" spans="1:8" ht="57.95" customHeight="1" x14ac:dyDescent="0.25">
      <c r="A809" s="133"/>
      <c r="B809" s="167"/>
      <c r="C809" s="167"/>
      <c r="D809" s="167"/>
      <c r="E809" s="167"/>
      <c r="F809" s="167"/>
      <c r="G809" s="133"/>
      <c r="H809" s="133"/>
    </row>
    <row r="810" spans="1:8" ht="57.95" customHeight="1" x14ac:dyDescent="0.25">
      <c r="A810" s="133"/>
      <c r="B810" s="167"/>
      <c r="C810" s="167"/>
      <c r="D810" s="167"/>
      <c r="E810" s="167"/>
      <c r="F810" s="167"/>
      <c r="G810" s="133"/>
      <c r="H810" s="133"/>
    </row>
    <row r="811" spans="1:8" ht="57.95" customHeight="1" x14ac:dyDescent="0.25">
      <c r="A811" s="133"/>
      <c r="B811" s="167"/>
      <c r="C811" s="167"/>
      <c r="D811" s="167"/>
      <c r="E811" s="167"/>
      <c r="F811" s="167"/>
      <c r="G811" s="133"/>
      <c r="H811" s="133"/>
    </row>
    <row r="812" spans="1:8" ht="57.95" customHeight="1" x14ac:dyDescent="0.25">
      <c r="A812" s="133"/>
      <c r="B812" s="167"/>
      <c r="C812" s="167"/>
      <c r="D812" s="167"/>
      <c r="E812" s="167"/>
      <c r="F812" s="167"/>
      <c r="G812" s="133"/>
      <c r="H812" s="133"/>
    </row>
    <row r="813" spans="1:8" ht="57.95" customHeight="1" x14ac:dyDescent="0.25">
      <c r="A813" s="133"/>
      <c r="B813" s="167"/>
      <c r="C813" s="167"/>
      <c r="D813" s="167"/>
      <c r="E813" s="167"/>
      <c r="F813" s="167"/>
      <c r="G813" s="133"/>
      <c r="H813" s="133"/>
    </row>
    <row r="814" spans="1:8" ht="57.95" customHeight="1" x14ac:dyDescent="0.25">
      <c r="A814" s="133"/>
      <c r="B814" s="167"/>
      <c r="C814" s="167"/>
      <c r="D814" s="167"/>
      <c r="E814" s="167"/>
      <c r="F814" s="167"/>
      <c r="G814" s="133"/>
      <c r="H814" s="133"/>
    </row>
    <row r="815" spans="1:8" ht="57.95" customHeight="1" x14ac:dyDescent="0.25">
      <c r="A815" s="133"/>
      <c r="B815" s="167"/>
      <c r="C815" s="167"/>
      <c r="D815" s="167"/>
      <c r="E815" s="167"/>
      <c r="F815" s="167"/>
      <c r="G815" s="133"/>
      <c r="H815" s="133"/>
    </row>
    <row r="816" spans="1:8" ht="57.95" customHeight="1" x14ac:dyDescent="0.25">
      <c r="A816" s="133"/>
      <c r="B816" s="167"/>
      <c r="C816" s="167"/>
      <c r="D816" s="167"/>
      <c r="E816" s="167"/>
      <c r="F816" s="167"/>
      <c r="G816" s="133"/>
      <c r="H816" s="133"/>
    </row>
    <row r="817" spans="1:8" ht="57.95" customHeight="1" x14ac:dyDescent="0.25">
      <c r="A817" s="133"/>
      <c r="B817" s="167"/>
      <c r="C817" s="167"/>
      <c r="D817" s="167"/>
      <c r="E817" s="167"/>
      <c r="F817" s="167"/>
      <c r="G817" s="133"/>
      <c r="H817" s="133"/>
    </row>
    <row r="818" spans="1:8" ht="57.95" customHeight="1" x14ac:dyDescent="0.25">
      <c r="A818" s="133"/>
      <c r="B818" s="167"/>
      <c r="C818" s="167"/>
      <c r="D818" s="167"/>
      <c r="E818" s="167"/>
      <c r="F818" s="167"/>
      <c r="G818" s="133"/>
      <c r="H818" s="133"/>
    </row>
    <row r="819" spans="1:8" ht="57.95" customHeight="1" x14ac:dyDescent="0.25">
      <c r="A819" s="133"/>
      <c r="B819" s="167"/>
      <c r="C819" s="167"/>
      <c r="D819" s="167"/>
      <c r="E819" s="167"/>
      <c r="F819" s="167"/>
      <c r="G819" s="133"/>
      <c r="H819" s="133"/>
    </row>
    <row r="820" spans="1:8" ht="57.95" customHeight="1" x14ac:dyDescent="0.25">
      <c r="A820" s="133"/>
      <c r="B820" s="167"/>
      <c r="C820" s="167"/>
      <c r="D820" s="167"/>
      <c r="E820" s="167"/>
      <c r="F820" s="167"/>
      <c r="G820" s="133"/>
      <c r="H820" s="133"/>
    </row>
    <row r="821" spans="1:8" ht="57.95" customHeight="1" x14ac:dyDescent="0.25">
      <c r="A821" s="133"/>
      <c r="B821" s="167"/>
      <c r="C821" s="167"/>
      <c r="D821" s="167"/>
      <c r="E821" s="167"/>
      <c r="F821" s="167"/>
      <c r="G821" s="133"/>
      <c r="H821" s="133"/>
    </row>
    <row r="822" spans="1:8" ht="57.95" customHeight="1" x14ac:dyDescent="0.25">
      <c r="A822" s="133"/>
      <c r="B822" s="167"/>
      <c r="C822" s="167"/>
      <c r="D822" s="167"/>
      <c r="E822" s="167"/>
      <c r="F822" s="167"/>
      <c r="G822" s="133"/>
      <c r="H822" s="133"/>
    </row>
    <row r="823" spans="1:8" ht="57.95" customHeight="1" x14ac:dyDescent="0.25">
      <c r="A823" s="133"/>
      <c r="B823" s="167"/>
      <c r="C823" s="167"/>
      <c r="D823" s="167"/>
      <c r="E823" s="167"/>
      <c r="F823" s="167"/>
      <c r="G823" s="133"/>
      <c r="H823" s="133"/>
    </row>
    <row r="824" spans="1:8" ht="57.95" customHeight="1" x14ac:dyDescent="0.25">
      <c r="A824" s="133"/>
      <c r="B824" s="167"/>
      <c r="C824" s="167"/>
      <c r="D824" s="167"/>
      <c r="E824" s="167"/>
      <c r="F824" s="167"/>
      <c r="G824" s="133"/>
      <c r="H824" s="133"/>
    </row>
    <row r="825" spans="1:8" ht="57.95" customHeight="1" x14ac:dyDescent="0.25">
      <c r="A825" s="133"/>
      <c r="B825" s="167"/>
      <c r="C825" s="167"/>
      <c r="D825" s="167"/>
      <c r="E825" s="167"/>
      <c r="F825" s="167"/>
      <c r="G825" s="133"/>
      <c r="H825" s="133"/>
    </row>
    <row r="826" spans="1:8" ht="57.95" customHeight="1" x14ac:dyDescent="0.25">
      <c r="A826" s="133"/>
      <c r="B826" s="167"/>
      <c r="C826" s="167"/>
      <c r="D826" s="167"/>
      <c r="E826" s="167"/>
      <c r="F826" s="167"/>
      <c r="G826" s="133"/>
      <c r="H826" s="133"/>
    </row>
    <row r="827" spans="1:8" ht="57.95" customHeight="1" x14ac:dyDescent="0.25">
      <c r="A827" s="133"/>
      <c r="B827" s="167"/>
      <c r="C827" s="167"/>
      <c r="D827" s="167"/>
      <c r="E827" s="167"/>
      <c r="F827" s="167"/>
      <c r="G827" s="133"/>
      <c r="H827" s="133"/>
    </row>
    <row r="828" spans="1:8" ht="57.95" customHeight="1" x14ac:dyDescent="0.25">
      <c r="A828" s="133"/>
      <c r="B828" s="167"/>
      <c r="C828" s="167"/>
      <c r="D828" s="167"/>
      <c r="E828" s="167"/>
      <c r="F828" s="167"/>
      <c r="G828" s="133"/>
      <c r="H828" s="133"/>
    </row>
    <row r="829" spans="1:8" ht="57.95" customHeight="1" x14ac:dyDescent="0.25">
      <c r="A829" s="133"/>
      <c r="B829" s="167"/>
      <c r="C829" s="167"/>
      <c r="D829" s="167"/>
      <c r="E829" s="167"/>
      <c r="F829" s="167"/>
      <c r="G829" s="133"/>
      <c r="H829" s="133"/>
    </row>
    <row r="830" spans="1:8" ht="57.95" customHeight="1" x14ac:dyDescent="0.25">
      <c r="A830" s="133"/>
      <c r="B830" s="167"/>
      <c r="C830" s="167"/>
      <c r="D830" s="167"/>
      <c r="E830" s="167"/>
      <c r="F830" s="167"/>
      <c r="G830" s="133"/>
      <c r="H830" s="133"/>
    </row>
    <row r="831" spans="1:8" ht="57.95" customHeight="1" x14ac:dyDescent="0.25">
      <c r="A831" s="133"/>
      <c r="B831" s="167"/>
      <c r="C831" s="167"/>
      <c r="D831" s="167"/>
      <c r="E831" s="167"/>
      <c r="F831" s="167"/>
      <c r="G831" s="133"/>
      <c r="H831" s="133"/>
    </row>
    <row r="832" spans="1:8" ht="57.95" customHeight="1" x14ac:dyDescent="0.25">
      <c r="A832" s="133"/>
      <c r="B832" s="167"/>
      <c r="C832" s="167"/>
      <c r="D832" s="167"/>
      <c r="E832" s="167"/>
      <c r="F832" s="167"/>
      <c r="G832" s="133"/>
      <c r="H832" s="133"/>
    </row>
    <row r="833" spans="1:8" ht="57.95" customHeight="1" x14ac:dyDescent="0.25">
      <c r="A833" s="133"/>
      <c r="B833" s="167"/>
      <c r="C833" s="167"/>
      <c r="D833" s="167"/>
      <c r="E833" s="167"/>
      <c r="F833" s="167"/>
      <c r="G833" s="133"/>
      <c r="H833" s="133"/>
    </row>
    <row r="834" spans="1:8" ht="57.95" customHeight="1" x14ac:dyDescent="0.25">
      <c r="A834" s="133"/>
      <c r="B834" s="167"/>
      <c r="C834" s="167"/>
      <c r="D834" s="167"/>
      <c r="E834" s="167"/>
      <c r="F834" s="167"/>
      <c r="G834" s="133"/>
      <c r="H834" s="133"/>
    </row>
    <row r="835" spans="1:8" ht="57.95" customHeight="1" x14ac:dyDescent="0.25">
      <c r="A835" s="133"/>
      <c r="B835" s="167"/>
      <c r="C835" s="167"/>
      <c r="D835" s="167"/>
      <c r="E835" s="167"/>
      <c r="F835" s="167"/>
      <c r="G835" s="133"/>
      <c r="H835" s="133"/>
    </row>
    <row r="836" spans="1:8" ht="57.95" customHeight="1" x14ac:dyDescent="0.25">
      <c r="A836" s="133"/>
      <c r="B836" s="167"/>
      <c r="C836" s="167"/>
      <c r="D836" s="167"/>
      <c r="E836" s="167"/>
      <c r="F836" s="167"/>
      <c r="G836" s="133"/>
      <c r="H836" s="133"/>
    </row>
    <row r="837" spans="1:8" ht="57.95" customHeight="1" x14ac:dyDescent="0.25">
      <c r="A837" s="133"/>
      <c r="B837" s="167"/>
      <c r="C837" s="167"/>
      <c r="D837" s="167"/>
      <c r="E837" s="167"/>
      <c r="F837" s="167"/>
      <c r="G837" s="133"/>
      <c r="H837" s="133"/>
    </row>
    <row r="838" spans="1:8" ht="57.95" customHeight="1" x14ac:dyDescent="0.25">
      <c r="A838" s="133"/>
      <c r="B838" s="167"/>
      <c r="C838" s="167"/>
      <c r="D838" s="167"/>
      <c r="E838" s="167"/>
      <c r="F838" s="167"/>
      <c r="G838" s="133"/>
      <c r="H838" s="133"/>
    </row>
    <row r="839" spans="1:8" ht="57.95" customHeight="1" x14ac:dyDescent="0.25">
      <c r="A839" s="133"/>
      <c r="B839" s="167"/>
      <c r="C839" s="167"/>
      <c r="D839" s="167"/>
      <c r="E839" s="167"/>
      <c r="F839" s="167"/>
      <c r="G839" s="133"/>
      <c r="H839" s="133"/>
    </row>
    <row r="840" spans="1:8" ht="57.95" customHeight="1" x14ac:dyDescent="0.25">
      <c r="A840" s="133"/>
      <c r="B840" s="167"/>
      <c r="C840" s="167"/>
      <c r="D840" s="167"/>
      <c r="E840" s="167"/>
      <c r="F840" s="167"/>
      <c r="G840" s="133"/>
      <c r="H840" s="133"/>
    </row>
    <row r="841" spans="1:8" ht="57.95" customHeight="1" x14ac:dyDescent="0.25">
      <c r="A841" s="133"/>
      <c r="B841" s="167"/>
      <c r="C841" s="167"/>
      <c r="D841" s="167"/>
      <c r="E841" s="167"/>
      <c r="F841" s="167"/>
      <c r="G841" s="133"/>
      <c r="H841" s="133"/>
    </row>
    <row r="842" spans="1:8" ht="57.95" customHeight="1" x14ac:dyDescent="0.25">
      <c r="A842" s="133"/>
      <c r="B842" s="167"/>
      <c r="C842" s="167"/>
      <c r="D842" s="167"/>
      <c r="E842" s="167"/>
      <c r="F842" s="167"/>
      <c r="G842" s="133"/>
      <c r="H842" s="133"/>
    </row>
    <row r="843" spans="1:8" ht="57.95" customHeight="1" x14ac:dyDescent="0.25">
      <c r="A843" s="133"/>
      <c r="B843" s="167"/>
      <c r="C843" s="167"/>
      <c r="D843" s="167"/>
      <c r="E843" s="167"/>
      <c r="F843" s="167"/>
      <c r="G843" s="133"/>
      <c r="H843" s="133"/>
    </row>
    <row r="844" spans="1:8" ht="57.95" customHeight="1" x14ac:dyDescent="0.25">
      <c r="A844" s="133"/>
      <c r="B844" s="167"/>
      <c r="C844" s="167"/>
      <c r="D844" s="167"/>
      <c r="E844" s="167"/>
      <c r="F844" s="167"/>
      <c r="G844" s="133"/>
      <c r="H844" s="133"/>
    </row>
    <row r="845" spans="1:8" ht="57.95" customHeight="1" x14ac:dyDescent="0.25">
      <c r="A845" s="133"/>
      <c r="B845" s="167"/>
      <c r="C845" s="167"/>
      <c r="D845" s="167"/>
      <c r="E845" s="167"/>
      <c r="F845" s="167"/>
      <c r="G845" s="133"/>
      <c r="H845" s="133"/>
    </row>
    <row r="846" spans="1:8" ht="57.95" customHeight="1" x14ac:dyDescent="0.25">
      <c r="A846" s="133"/>
      <c r="B846" s="167"/>
      <c r="C846" s="167"/>
      <c r="D846" s="167"/>
      <c r="E846" s="167"/>
      <c r="F846" s="167"/>
      <c r="G846" s="133"/>
      <c r="H846" s="133"/>
    </row>
    <row r="847" spans="1:8" ht="57.95" customHeight="1" x14ac:dyDescent="0.25">
      <c r="A847" s="133"/>
      <c r="B847" s="167"/>
      <c r="C847" s="167"/>
      <c r="D847" s="167"/>
      <c r="E847" s="167"/>
      <c r="F847" s="167"/>
      <c r="G847" s="133"/>
      <c r="H847" s="133"/>
    </row>
    <row r="848" spans="1:8" ht="57.95" customHeight="1" x14ac:dyDescent="0.25">
      <c r="A848" s="133"/>
      <c r="B848" s="167"/>
      <c r="C848" s="167"/>
      <c r="D848" s="167"/>
      <c r="E848" s="167"/>
      <c r="F848" s="167"/>
      <c r="G848" s="133"/>
      <c r="H848" s="133"/>
    </row>
    <row r="849" spans="1:8" ht="57.95" customHeight="1" x14ac:dyDescent="0.25">
      <c r="A849" s="133"/>
      <c r="B849" s="167"/>
      <c r="C849" s="167"/>
      <c r="D849" s="167"/>
      <c r="E849" s="167"/>
      <c r="F849" s="167"/>
      <c r="G849" s="133"/>
      <c r="H849" s="133"/>
    </row>
    <row r="850" spans="1:8" ht="57.95" customHeight="1" x14ac:dyDescent="0.25">
      <c r="A850" s="133"/>
      <c r="B850" s="167"/>
      <c r="C850" s="167"/>
      <c r="D850" s="167"/>
      <c r="E850" s="167"/>
      <c r="F850" s="167"/>
      <c r="G850" s="133"/>
      <c r="H850" s="133"/>
    </row>
    <row r="851" spans="1:8" ht="57.95" customHeight="1" x14ac:dyDescent="0.25">
      <c r="A851" s="133"/>
      <c r="B851" s="167"/>
      <c r="C851" s="167"/>
      <c r="D851" s="167"/>
      <c r="E851" s="167"/>
      <c r="F851" s="167"/>
      <c r="G851" s="133"/>
      <c r="H851" s="133"/>
    </row>
    <row r="852" spans="1:8" ht="57.95" customHeight="1" x14ac:dyDescent="0.25">
      <c r="A852" s="133"/>
      <c r="B852" s="167"/>
      <c r="C852" s="167"/>
      <c r="D852" s="167"/>
      <c r="E852" s="167"/>
      <c r="F852" s="167"/>
      <c r="G852" s="133"/>
      <c r="H852" s="133"/>
    </row>
    <row r="853" spans="1:8" ht="57.95" customHeight="1" x14ac:dyDescent="0.25">
      <c r="A853" s="133"/>
      <c r="B853" s="167"/>
      <c r="C853" s="167"/>
      <c r="D853" s="167"/>
      <c r="E853" s="167"/>
      <c r="F853" s="167"/>
      <c r="G853" s="133"/>
      <c r="H853" s="133"/>
    </row>
    <row r="854" spans="1:8" ht="57.95" customHeight="1" x14ac:dyDescent="0.25">
      <c r="A854" s="133"/>
      <c r="B854" s="167"/>
      <c r="C854" s="167"/>
      <c r="D854" s="167"/>
      <c r="E854" s="167"/>
      <c r="F854" s="167"/>
      <c r="G854" s="133"/>
      <c r="H854" s="133"/>
    </row>
    <row r="855" spans="1:8" ht="57.95" customHeight="1" x14ac:dyDescent="0.25">
      <c r="A855" s="133"/>
      <c r="B855" s="167"/>
      <c r="C855" s="167"/>
      <c r="D855" s="167"/>
      <c r="E855" s="167"/>
      <c r="F855" s="167"/>
      <c r="G855" s="133"/>
      <c r="H855" s="133"/>
    </row>
    <row r="856" spans="1:8" ht="57.95" customHeight="1" x14ac:dyDescent="0.25">
      <c r="A856" s="133"/>
      <c r="B856" s="167"/>
      <c r="C856" s="167"/>
      <c r="D856" s="167"/>
      <c r="E856" s="167"/>
      <c r="F856" s="167"/>
      <c r="G856" s="133"/>
      <c r="H856" s="133"/>
    </row>
    <row r="857" spans="1:8" ht="57.95" customHeight="1" x14ac:dyDescent="0.25">
      <c r="A857" s="133"/>
      <c r="B857" s="167"/>
      <c r="C857" s="167"/>
      <c r="D857" s="167"/>
      <c r="E857" s="167"/>
      <c r="F857" s="167"/>
      <c r="G857" s="133"/>
      <c r="H857" s="133"/>
    </row>
    <row r="858" spans="1:8" ht="57.95" customHeight="1" x14ac:dyDescent="0.25">
      <c r="A858" s="133"/>
      <c r="B858" s="167"/>
      <c r="C858" s="167"/>
      <c r="D858" s="167"/>
      <c r="E858" s="167"/>
      <c r="F858" s="167"/>
      <c r="G858" s="133"/>
      <c r="H858" s="133"/>
    </row>
    <row r="859" spans="1:8" ht="57.95" customHeight="1" x14ac:dyDescent="0.25">
      <c r="A859" s="133"/>
      <c r="B859" s="167"/>
      <c r="C859" s="167"/>
      <c r="D859" s="167"/>
      <c r="E859" s="167"/>
      <c r="F859" s="167"/>
      <c r="G859" s="133"/>
      <c r="H859" s="133"/>
    </row>
    <row r="860" spans="1:8" ht="57.95" customHeight="1" x14ac:dyDescent="0.25">
      <c r="A860" s="133"/>
      <c r="B860" s="167"/>
      <c r="C860" s="167"/>
      <c r="D860" s="167"/>
      <c r="E860" s="167"/>
      <c r="F860" s="167"/>
      <c r="G860" s="133"/>
      <c r="H860" s="133"/>
    </row>
    <row r="861" spans="1:8" ht="57.95" customHeight="1" x14ac:dyDescent="0.25">
      <c r="A861" s="133"/>
      <c r="B861" s="167"/>
      <c r="C861" s="167"/>
      <c r="D861" s="167"/>
      <c r="E861" s="167"/>
      <c r="F861" s="167"/>
      <c r="G861" s="133"/>
      <c r="H861" s="133"/>
    </row>
    <row r="862" spans="1:8" ht="57.95" customHeight="1" x14ac:dyDescent="0.25">
      <c r="A862" s="133"/>
      <c r="B862" s="167"/>
      <c r="C862" s="167"/>
      <c r="D862" s="167"/>
      <c r="E862" s="167"/>
      <c r="F862" s="167"/>
      <c r="G862" s="133"/>
      <c r="H862" s="133"/>
    </row>
    <row r="863" spans="1:8" ht="57.95" customHeight="1" x14ac:dyDescent="0.25">
      <c r="A863" s="133"/>
      <c r="B863" s="167"/>
      <c r="C863" s="167"/>
      <c r="D863" s="167"/>
      <c r="E863" s="167"/>
      <c r="F863" s="167"/>
      <c r="G863" s="133"/>
      <c r="H863" s="133"/>
    </row>
    <row r="864" spans="1:8" ht="57.95" customHeight="1" x14ac:dyDescent="0.25">
      <c r="A864" s="133"/>
      <c r="B864" s="167"/>
      <c r="C864" s="167"/>
      <c r="D864" s="167"/>
      <c r="E864" s="167"/>
      <c r="F864" s="167"/>
      <c r="G864" s="133"/>
      <c r="H864" s="133"/>
    </row>
    <row r="865" spans="1:8" ht="57.95" customHeight="1" x14ac:dyDescent="0.25">
      <c r="A865" s="133"/>
      <c r="B865" s="167"/>
      <c r="C865" s="167"/>
      <c r="D865" s="167"/>
      <c r="E865" s="167"/>
      <c r="F865" s="167"/>
      <c r="G865" s="133"/>
      <c r="H865" s="133"/>
    </row>
    <row r="866" spans="1:8" ht="57.95" customHeight="1" x14ac:dyDescent="0.25">
      <c r="A866" s="133"/>
      <c r="B866" s="167"/>
      <c r="C866" s="167"/>
      <c r="D866" s="167"/>
      <c r="E866" s="167"/>
      <c r="F866" s="167"/>
      <c r="G866" s="133"/>
      <c r="H866" s="133"/>
    </row>
    <row r="867" spans="1:8" ht="57.95" customHeight="1" x14ac:dyDescent="0.25">
      <c r="A867" s="133"/>
      <c r="B867" s="167"/>
      <c r="C867" s="167"/>
      <c r="D867" s="167"/>
      <c r="E867" s="167"/>
      <c r="F867" s="167"/>
      <c r="G867" s="133"/>
      <c r="H867" s="133"/>
    </row>
    <row r="868" spans="1:8" ht="57.95" customHeight="1" x14ac:dyDescent="0.25">
      <c r="A868" s="133"/>
      <c r="B868" s="167"/>
      <c r="C868" s="167"/>
      <c r="D868" s="167"/>
      <c r="E868" s="167"/>
      <c r="F868" s="167"/>
      <c r="G868" s="133"/>
      <c r="H868" s="133"/>
    </row>
    <row r="869" spans="1:8" ht="57.95" customHeight="1" x14ac:dyDescent="0.25">
      <c r="A869" s="133"/>
      <c r="B869" s="167"/>
      <c r="C869" s="167"/>
      <c r="D869" s="167"/>
      <c r="E869" s="167"/>
      <c r="F869" s="167"/>
      <c r="G869" s="133"/>
      <c r="H869" s="133"/>
    </row>
    <row r="870" spans="1:8" ht="57.95" customHeight="1" x14ac:dyDescent="0.25">
      <c r="A870" s="133"/>
      <c r="B870" s="167"/>
      <c r="C870" s="167"/>
      <c r="D870" s="167"/>
      <c r="E870" s="167"/>
      <c r="F870" s="167"/>
      <c r="G870" s="133"/>
      <c r="H870" s="133"/>
    </row>
    <row r="871" spans="1:8" ht="57.95" customHeight="1" x14ac:dyDescent="0.25">
      <c r="A871" s="133"/>
      <c r="B871" s="167"/>
      <c r="C871" s="167"/>
      <c r="D871" s="167"/>
      <c r="E871" s="167"/>
      <c r="F871" s="167"/>
      <c r="G871" s="133"/>
      <c r="H871" s="133"/>
    </row>
    <row r="872" spans="1:8" ht="57.95" customHeight="1" x14ac:dyDescent="0.25">
      <c r="A872" s="133"/>
      <c r="B872" s="167"/>
      <c r="C872" s="167"/>
      <c r="D872" s="167"/>
      <c r="E872" s="167"/>
      <c r="F872" s="167"/>
      <c r="G872" s="133"/>
      <c r="H872" s="133"/>
    </row>
    <row r="873" spans="1:8" ht="57.95" customHeight="1" x14ac:dyDescent="0.25">
      <c r="A873" s="133"/>
      <c r="B873" s="167"/>
      <c r="C873" s="167"/>
      <c r="D873" s="167"/>
      <c r="E873" s="167"/>
      <c r="F873" s="167"/>
      <c r="G873" s="133"/>
      <c r="H873" s="133"/>
    </row>
    <row r="874" spans="1:8" ht="57.95" customHeight="1" x14ac:dyDescent="0.25">
      <c r="A874" s="133"/>
      <c r="B874" s="167"/>
      <c r="C874" s="167"/>
      <c r="D874" s="167"/>
      <c r="E874" s="167"/>
      <c r="F874" s="167"/>
      <c r="G874" s="133"/>
      <c r="H874" s="133"/>
    </row>
    <row r="875" spans="1:8" ht="57.95" customHeight="1" x14ac:dyDescent="0.25">
      <c r="A875" s="133"/>
      <c r="B875" s="167"/>
      <c r="C875" s="167"/>
      <c r="D875" s="167"/>
      <c r="E875" s="167"/>
      <c r="F875" s="167"/>
      <c r="G875" s="133"/>
      <c r="H875" s="133"/>
    </row>
    <row r="876" spans="1:8" ht="57.95" customHeight="1" x14ac:dyDescent="0.25">
      <c r="A876" s="133"/>
      <c r="B876" s="167"/>
      <c r="C876" s="167"/>
      <c r="D876" s="167"/>
      <c r="E876" s="167"/>
      <c r="F876" s="167"/>
      <c r="G876" s="133"/>
      <c r="H876" s="133"/>
    </row>
    <row r="877" spans="1:8" ht="57.95" customHeight="1" x14ac:dyDescent="0.25">
      <c r="A877" s="133"/>
      <c r="B877" s="167"/>
      <c r="C877" s="167"/>
      <c r="D877" s="167"/>
      <c r="E877" s="167"/>
      <c r="F877" s="167"/>
      <c r="G877" s="133"/>
      <c r="H877" s="133"/>
    </row>
    <row r="878" spans="1:8" ht="57.95" customHeight="1" x14ac:dyDescent="0.25">
      <c r="A878" s="133"/>
      <c r="B878" s="167"/>
      <c r="C878" s="167"/>
      <c r="D878" s="167"/>
      <c r="E878" s="167"/>
      <c r="F878" s="167"/>
      <c r="G878" s="133"/>
      <c r="H878" s="133"/>
    </row>
    <row r="879" spans="1:8" ht="57.95" customHeight="1" x14ac:dyDescent="0.25">
      <c r="A879" s="133"/>
      <c r="B879" s="167"/>
      <c r="C879" s="167"/>
      <c r="D879" s="167"/>
      <c r="E879" s="167"/>
      <c r="F879" s="167"/>
      <c r="G879" s="133"/>
      <c r="H879" s="133"/>
    </row>
    <row r="880" spans="1:8" ht="57.95" customHeight="1" x14ac:dyDescent="0.25">
      <c r="A880" s="133"/>
      <c r="B880" s="167"/>
      <c r="C880" s="167"/>
      <c r="D880" s="167"/>
      <c r="E880" s="167"/>
      <c r="F880" s="167"/>
      <c r="G880" s="133"/>
      <c r="H880" s="133"/>
    </row>
    <row r="881" spans="1:8" ht="57.95" customHeight="1" x14ac:dyDescent="0.25">
      <c r="A881" s="133"/>
      <c r="B881" s="167"/>
      <c r="C881" s="167"/>
      <c r="D881" s="167"/>
      <c r="E881" s="167"/>
      <c r="F881" s="167"/>
      <c r="G881" s="133"/>
      <c r="H881" s="133"/>
    </row>
    <row r="882" spans="1:8" ht="57.95" customHeight="1" x14ac:dyDescent="0.25">
      <c r="A882" s="133"/>
      <c r="B882" s="167"/>
      <c r="C882" s="167"/>
      <c r="D882" s="167"/>
      <c r="E882" s="167"/>
      <c r="F882" s="167"/>
      <c r="G882" s="133"/>
      <c r="H882" s="133"/>
    </row>
    <row r="883" spans="1:8" ht="57.95" customHeight="1" x14ac:dyDescent="0.25">
      <c r="A883" s="133"/>
      <c r="B883" s="167"/>
      <c r="C883" s="167"/>
      <c r="D883" s="167"/>
      <c r="E883" s="167"/>
      <c r="F883" s="167"/>
      <c r="G883" s="133"/>
      <c r="H883" s="133"/>
    </row>
    <row r="884" spans="1:8" ht="57.95" customHeight="1" x14ac:dyDescent="0.25">
      <c r="A884" s="133"/>
      <c r="B884" s="167"/>
      <c r="C884" s="167"/>
      <c r="D884" s="167"/>
      <c r="E884" s="167"/>
      <c r="F884" s="167"/>
      <c r="G884" s="133"/>
      <c r="H884" s="133"/>
    </row>
    <row r="885" spans="1:8" ht="57.95" customHeight="1" x14ac:dyDescent="0.25">
      <c r="A885" s="133"/>
      <c r="B885" s="167"/>
      <c r="C885" s="167"/>
      <c r="D885" s="167"/>
      <c r="E885" s="167"/>
      <c r="F885" s="167"/>
      <c r="G885" s="133"/>
      <c r="H885" s="133"/>
    </row>
    <row r="886" spans="1:8" ht="57.95" customHeight="1" x14ac:dyDescent="0.25">
      <c r="A886" s="133"/>
      <c r="B886" s="167"/>
      <c r="C886" s="167"/>
      <c r="D886" s="167"/>
      <c r="E886" s="167"/>
      <c r="F886" s="167"/>
      <c r="G886" s="133"/>
      <c r="H886" s="133"/>
    </row>
    <row r="887" spans="1:8" ht="57.95" customHeight="1" x14ac:dyDescent="0.25">
      <c r="A887" s="133"/>
      <c r="B887" s="167"/>
      <c r="C887" s="167"/>
      <c r="D887" s="167"/>
      <c r="E887" s="167"/>
      <c r="F887" s="167"/>
      <c r="G887" s="133"/>
      <c r="H887" s="133"/>
    </row>
    <row r="888" spans="1:8" ht="57.95" customHeight="1" x14ac:dyDescent="0.25">
      <c r="A888" s="133"/>
      <c r="B888" s="167"/>
      <c r="C888" s="167"/>
      <c r="D888" s="167"/>
      <c r="E888" s="167"/>
      <c r="F888" s="167"/>
      <c r="G888" s="133"/>
      <c r="H888" s="133"/>
    </row>
    <row r="889" spans="1:8" ht="57.95" customHeight="1" x14ac:dyDescent="0.25">
      <c r="A889" s="133"/>
      <c r="B889" s="167"/>
      <c r="C889" s="167"/>
      <c r="D889" s="167"/>
      <c r="E889" s="167"/>
      <c r="F889" s="167"/>
      <c r="G889" s="133"/>
      <c r="H889" s="133"/>
    </row>
    <row r="890" spans="1:8" ht="57.95" customHeight="1" x14ac:dyDescent="0.25">
      <c r="A890" s="133"/>
      <c r="B890" s="167"/>
      <c r="C890" s="167"/>
      <c r="D890" s="167"/>
      <c r="E890" s="167"/>
      <c r="F890" s="167"/>
      <c r="G890" s="133"/>
      <c r="H890" s="133"/>
    </row>
    <row r="891" spans="1:8" ht="57.95" customHeight="1" x14ac:dyDescent="0.25">
      <c r="A891" s="133"/>
      <c r="B891" s="167"/>
      <c r="C891" s="167"/>
      <c r="D891" s="167"/>
      <c r="E891" s="167"/>
      <c r="F891" s="167"/>
      <c r="G891" s="133"/>
      <c r="H891" s="133"/>
    </row>
    <row r="892" spans="1:8" ht="57.95" customHeight="1" x14ac:dyDescent="0.25">
      <c r="A892" s="133"/>
      <c r="B892" s="167"/>
      <c r="C892" s="167"/>
      <c r="D892" s="167"/>
      <c r="E892" s="167"/>
      <c r="F892" s="167"/>
      <c r="G892" s="133"/>
      <c r="H892" s="133"/>
    </row>
    <row r="893" spans="1:8" ht="57.95" customHeight="1" x14ac:dyDescent="0.25">
      <c r="A893" s="133"/>
      <c r="B893" s="167"/>
      <c r="C893" s="167"/>
      <c r="D893" s="167"/>
      <c r="E893" s="167"/>
      <c r="F893" s="167"/>
      <c r="G893" s="133"/>
      <c r="H893" s="133"/>
    </row>
    <row r="894" spans="1:8" ht="57.95" customHeight="1" x14ac:dyDescent="0.25">
      <c r="A894" s="133"/>
      <c r="B894" s="167"/>
      <c r="C894" s="167"/>
      <c r="D894" s="167"/>
      <c r="E894" s="167"/>
      <c r="F894" s="167"/>
      <c r="G894" s="133"/>
      <c r="H894" s="133"/>
    </row>
    <row r="895" spans="1:8" ht="57.95" customHeight="1" x14ac:dyDescent="0.25">
      <c r="A895" s="133"/>
      <c r="B895" s="167"/>
      <c r="C895" s="167"/>
      <c r="D895" s="167"/>
      <c r="E895" s="167"/>
      <c r="F895" s="167"/>
      <c r="G895" s="133"/>
      <c r="H895" s="133"/>
    </row>
    <row r="896" spans="1:8" ht="57.95" customHeight="1" x14ac:dyDescent="0.25">
      <c r="A896" s="133"/>
      <c r="B896" s="167"/>
      <c r="C896" s="167"/>
      <c r="D896" s="167"/>
      <c r="E896" s="167"/>
      <c r="F896" s="167"/>
      <c r="G896" s="133"/>
      <c r="H896" s="133"/>
    </row>
    <row r="897" spans="1:8" ht="57.95" customHeight="1" x14ac:dyDescent="0.25">
      <c r="A897" s="133"/>
      <c r="B897" s="167"/>
      <c r="C897" s="167"/>
      <c r="D897" s="167"/>
      <c r="E897" s="167"/>
      <c r="F897" s="167"/>
      <c r="G897" s="133"/>
      <c r="H897" s="133"/>
    </row>
    <row r="898" spans="1:8" ht="57.95" customHeight="1" x14ac:dyDescent="0.25">
      <c r="A898" s="133"/>
      <c r="B898" s="167"/>
      <c r="C898" s="167"/>
      <c r="D898" s="167"/>
      <c r="E898" s="167"/>
      <c r="F898" s="167"/>
      <c r="G898" s="133"/>
      <c r="H898" s="133"/>
    </row>
    <row r="899" spans="1:8" ht="57.95" customHeight="1" x14ac:dyDescent="0.25">
      <c r="A899" s="133"/>
      <c r="B899" s="167"/>
      <c r="C899" s="167"/>
      <c r="D899" s="167"/>
      <c r="E899" s="167"/>
      <c r="F899" s="167"/>
      <c r="G899" s="133"/>
      <c r="H899" s="133"/>
    </row>
    <row r="900" spans="1:8" ht="57.95" customHeight="1" x14ac:dyDescent="0.25">
      <c r="A900" s="133"/>
      <c r="B900" s="167"/>
      <c r="C900" s="167"/>
      <c r="D900" s="167"/>
      <c r="E900" s="167"/>
      <c r="F900" s="167"/>
      <c r="G900" s="133"/>
      <c r="H900" s="133"/>
    </row>
    <row r="901" spans="1:8" ht="57.95" customHeight="1" x14ac:dyDescent="0.25">
      <c r="A901" s="133"/>
      <c r="B901" s="167"/>
      <c r="C901" s="167"/>
      <c r="D901" s="167"/>
      <c r="E901" s="167"/>
      <c r="F901" s="167"/>
      <c r="G901" s="133"/>
      <c r="H901" s="133"/>
    </row>
    <row r="902" spans="1:8" ht="57.95" customHeight="1" x14ac:dyDescent="0.25">
      <c r="A902" s="133"/>
      <c r="B902" s="167"/>
      <c r="C902" s="167"/>
      <c r="D902" s="167"/>
      <c r="E902" s="167"/>
      <c r="F902" s="167"/>
      <c r="G902" s="133"/>
      <c r="H902" s="133"/>
    </row>
    <row r="903" spans="1:8" ht="57.95" customHeight="1" x14ac:dyDescent="0.25">
      <c r="A903" s="133"/>
      <c r="B903" s="167"/>
      <c r="C903" s="167"/>
      <c r="D903" s="167"/>
      <c r="E903" s="167"/>
      <c r="F903" s="167"/>
      <c r="G903" s="133"/>
      <c r="H903" s="133"/>
    </row>
    <row r="904" spans="1:8" ht="57.95" customHeight="1" x14ac:dyDescent="0.25">
      <c r="A904" s="133"/>
      <c r="B904" s="167"/>
      <c r="C904" s="167"/>
      <c r="D904" s="167"/>
      <c r="E904" s="167"/>
      <c r="F904" s="167"/>
      <c r="G904" s="133"/>
      <c r="H904" s="133"/>
    </row>
    <row r="905" spans="1:8" ht="57.95" customHeight="1" x14ac:dyDescent="0.25">
      <c r="A905" s="133"/>
      <c r="B905" s="167"/>
      <c r="C905" s="167"/>
      <c r="D905" s="167"/>
      <c r="E905" s="167"/>
      <c r="F905" s="167"/>
      <c r="G905" s="133"/>
      <c r="H905" s="133"/>
    </row>
    <row r="906" spans="1:8" ht="57.95" customHeight="1" x14ac:dyDescent="0.25">
      <c r="A906" s="133"/>
      <c r="B906" s="167"/>
      <c r="C906" s="167"/>
      <c r="D906" s="167"/>
      <c r="E906" s="167"/>
      <c r="F906" s="167"/>
      <c r="G906" s="133"/>
      <c r="H906" s="133"/>
    </row>
    <row r="907" spans="1:8" ht="57.95" customHeight="1" x14ac:dyDescent="0.25">
      <c r="A907" s="133"/>
      <c r="B907" s="167"/>
      <c r="C907" s="167"/>
      <c r="D907" s="167"/>
      <c r="E907" s="167"/>
      <c r="F907" s="167"/>
      <c r="G907" s="133"/>
      <c r="H907" s="133"/>
    </row>
    <row r="908" spans="1:8" ht="57.95" customHeight="1" x14ac:dyDescent="0.25">
      <c r="A908" s="133"/>
      <c r="B908" s="167"/>
      <c r="C908" s="167"/>
      <c r="D908" s="167"/>
      <c r="E908" s="167"/>
      <c r="F908" s="167"/>
      <c r="G908" s="133"/>
      <c r="H908" s="133"/>
    </row>
    <row r="909" spans="1:8" ht="57.95" customHeight="1" x14ac:dyDescent="0.25">
      <c r="A909" s="133"/>
      <c r="B909" s="167"/>
      <c r="C909" s="167"/>
      <c r="D909" s="167"/>
      <c r="E909" s="167"/>
      <c r="F909" s="167"/>
      <c r="G909" s="133"/>
      <c r="H909" s="133"/>
    </row>
    <row r="910" spans="1:8" ht="57.95" customHeight="1" x14ac:dyDescent="0.25">
      <c r="A910" s="133"/>
      <c r="B910" s="167"/>
      <c r="C910" s="167"/>
      <c r="D910" s="167"/>
      <c r="E910" s="167"/>
      <c r="F910" s="167"/>
      <c r="G910" s="133"/>
      <c r="H910" s="133"/>
    </row>
    <row r="911" spans="1:8" ht="57.95" customHeight="1" x14ac:dyDescent="0.25">
      <c r="A911" s="133"/>
      <c r="B911" s="167"/>
      <c r="C911" s="167"/>
      <c r="D911" s="167"/>
      <c r="E911" s="167"/>
      <c r="F911" s="167"/>
      <c r="G911" s="133"/>
      <c r="H911" s="133"/>
    </row>
    <row r="912" spans="1:8" ht="57.95" customHeight="1" x14ac:dyDescent="0.25">
      <c r="A912" s="133"/>
      <c r="B912" s="167"/>
      <c r="C912" s="167"/>
      <c r="D912" s="167"/>
      <c r="E912" s="167"/>
      <c r="F912" s="167"/>
      <c r="G912" s="133"/>
      <c r="H912" s="133"/>
    </row>
    <row r="913" spans="1:8" ht="57.95" customHeight="1" x14ac:dyDescent="0.25">
      <c r="A913" s="133"/>
      <c r="B913" s="167"/>
      <c r="C913" s="167"/>
      <c r="D913" s="167"/>
      <c r="E913" s="167"/>
      <c r="F913" s="167"/>
      <c r="G913" s="133"/>
      <c r="H913" s="133"/>
    </row>
    <row r="914" spans="1:8" ht="57.95" customHeight="1" x14ac:dyDescent="0.25">
      <c r="A914" s="133"/>
      <c r="B914" s="167"/>
      <c r="C914" s="167"/>
      <c r="D914" s="167"/>
      <c r="E914" s="167"/>
      <c r="F914" s="167"/>
      <c r="G914" s="133"/>
      <c r="H914" s="133"/>
    </row>
    <row r="915" spans="1:8" ht="57.95" customHeight="1" x14ac:dyDescent="0.25">
      <c r="A915" s="133"/>
      <c r="B915" s="167"/>
      <c r="C915" s="167"/>
      <c r="D915" s="167"/>
      <c r="E915" s="167"/>
      <c r="F915" s="167"/>
      <c r="G915" s="133"/>
      <c r="H915" s="133"/>
    </row>
    <row r="916" spans="1:8" ht="57.95" customHeight="1" x14ac:dyDescent="0.25">
      <c r="A916" s="133"/>
      <c r="B916" s="167"/>
      <c r="C916" s="167"/>
      <c r="D916" s="167"/>
      <c r="E916" s="167"/>
      <c r="F916" s="167"/>
      <c r="G916" s="133"/>
      <c r="H916" s="133"/>
    </row>
    <row r="917" spans="1:8" ht="57.95" customHeight="1" x14ac:dyDescent="0.25">
      <c r="A917" s="133"/>
      <c r="B917" s="167"/>
      <c r="C917" s="167"/>
      <c r="D917" s="167"/>
      <c r="E917" s="167"/>
      <c r="F917" s="167"/>
      <c r="G917" s="133"/>
      <c r="H917" s="133"/>
    </row>
    <row r="918" spans="1:8" ht="57.95" customHeight="1" x14ac:dyDescent="0.25">
      <c r="A918" s="133"/>
      <c r="B918" s="167"/>
      <c r="C918" s="167"/>
      <c r="D918" s="167"/>
      <c r="E918" s="167"/>
      <c r="F918" s="167"/>
      <c r="G918" s="133"/>
      <c r="H918" s="133"/>
    </row>
    <row r="919" spans="1:8" ht="57.95" customHeight="1" x14ac:dyDescent="0.25">
      <c r="A919" s="133"/>
      <c r="B919" s="167"/>
      <c r="C919" s="167"/>
      <c r="D919" s="167"/>
      <c r="E919" s="167"/>
      <c r="F919" s="167"/>
      <c r="G919" s="133"/>
      <c r="H919" s="133"/>
    </row>
    <row r="920" spans="1:8" ht="57.95" customHeight="1" x14ac:dyDescent="0.25">
      <c r="A920" s="133"/>
      <c r="B920" s="167"/>
      <c r="C920" s="167"/>
      <c r="D920" s="167"/>
      <c r="E920" s="167"/>
      <c r="F920" s="167"/>
      <c r="G920" s="133"/>
      <c r="H920" s="133"/>
    </row>
    <row r="921" spans="1:8" ht="57.95" customHeight="1" x14ac:dyDescent="0.25">
      <c r="A921" s="133"/>
      <c r="B921" s="167"/>
      <c r="C921" s="167"/>
      <c r="D921" s="167"/>
      <c r="E921" s="167"/>
      <c r="F921" s="167"/>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A3:B6"/>
    <mergeCell ref="B8:C8"/>
    <mergeCell ref="D8:F8"/>
    <mergeCell ref="B9:C9"/>
    <mergeCell ref="D9:F9"/>
    <mergeCell ref="B10:C10"/>
    <mergeCell ref="D10:F10"/>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22:C22"/>
    <mergeCell ref="D22:F22"/>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44:C44"/>
    <mergeCell ref="D44:F44"/>
    <mergeCell ref="B45:C45"/>
    <mergeCell ref="D45:F45"/>
    <mergeCell ref="B46:C46"/>
    <mergeCell ref="D46:F46"/>
    <mergeCell ref="B41:C41"/>
    <mergeCell ref="D41:F41"/>
    <mergeCell ref="B42:C42"/>
    <mergeCell ref="D42:F42"/>
    <mergeCell ref="B43:C43"/>
    <mergeCell ref="D43:F43"/>
    <mergeCell ref="B38:C38"/>
    <mergeCell ref="D38:F38"/>
    <mergeCell ref="B39:C39"/>
    <mergeCell ref="D39:F39"/>
    <mergeCell ref="B40:C40"/>
    <mergeCell ref="D40:F40"/>
    <mergeCell ref="B53:C53"/>
    <mergeCell ref="D53:F53"/>
    <mergeCell ref="B54:C54"/>
    <mergeCell ref="D54:F54"/>
    <mergeCell ref="B55:C55"/>
    <mergeCell ref="D55:F55"/>
    <mergeCell ref="B50:C50"/>
    <mergeCell ref="D50:F50"/>
    <mergeCell ref="B51:C51"/>
    <mergeCell ref="D51:F51"/>
    <mergeCell ref="B52:C52"/>
    <mergeCell ref="D52:F52"/>
    <mergeCell ref="B47:C47"/>
    <mergeCell ref="D47:F47"/>
    <mergeCell ref="B48:C48"/>
    <mergeCell ref="D48:F48"/>
    <mergeCell ref="B49:C49"/>
    <mergeCell ref="D49:F49"/>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80:C80"/>
    <mergeCell ref="D80:F80"/>
    <mergeCell ref="B81:C81"/>
    <mergeCell ref="D81:F81"/>
    <mergeCell ref="B82:C82"/>
    <mergeCell ref="D82:F82"/>
    <mergeCell ref="B77:C77"/>
    <mergeCell ref="D77:F77"/>
    <mergeCell ref="B78:C78"/>
    <mergeCell ref="D78:F78"/>
    <mergeCell ref="B79:C79"/>
    <mergeCell ref="D79:F79"/>
    <mergeCell ref="B74:C74"/>
    <mergeCell ref="D74:F74"/>
    <mergeCell ref="B75:C75"/>
    <mergeCell ref="D75:F75"/>
    <mergeCell ref="B76:C76"/>
    <mergeCell ref="D76:F76"/>
    <mergeCell ref="B89:C89"/>
    <mergeCell ref="D89:F89"/>
    <mergeCell ref="B90:C90"/>
    <mergeCell ref="D90:F90"/>
    <mergeCell ref="B91:C91"/>
    <mergeCell ref="D91:F91"/>
    <mergeCell ref="B86:C86"/>
    <mergeCell ref="D86:F86"/>
    <mergeCell ref="B87:C87"/>
    <mergeCell ref="D87:F87"/>
    <mergeCell ref="B88:C88"/>
    <mergeCell ref="D88:F88"/>
    <mergeCell ref="B83:C83"/>
    <mergeCell ref="D83:F83"/>
    <mergeCell ref="B84:C84"/>
    <mergeCell ref="D84:F84"/>
    <mergeCell ref="B85:C85"/>
    <mergeCell ref="D85:F85"/>
    <mergeCell ref="B98:C98"/>
    <mergeCell ref="D98:F98"/>
    <mergeCell ref="B99:C99"/>
    <mergeCell ref="D99:F99"/>
    <mergeCell ref="B100:C100"/>
    <mergeCell ref="D100:F100"/>
    <mergeCell ref="B95:C95"/>
    <mergeCell ref="D95:F95"/>
    <mergeCell ref="B96:C96"/>
    <mergeCell ref="D96:F96"/>
    <mergeCell ref="B97:C97"/>
    <mergeCell ref="D97:F97"/>
    <mergeCell ref="B92:C92"/>
    <mergeCell ref="D92:F92"/>
    <mergeCell ref="B93:C93"/>
    <mergeCell ref="D93:F93"/>
    <mergeCell ref="B94:C94"/>
    <mergeCell ref="D94:F94"/>
    <mergeCell ref="B107:C107"/>
    <mergeCell ref="D107:F107"/>
    <mergeCell ref="B108:C108"/>
    <mergeCell ref="D108:F108"/>
    <mergeCell ref="B109:C109"/>
    <mergeCell ref="D109:F109"/>
    <mergeCell ref="B104:C104"/>
    <mergeCell ref="D104:F104"/>
    <mergeCell ref="B105:C105"/>
    <mergeCell ref="D105:F105"/>
    <mergeCell ref="B106:C106"/>
    <mergeCell ref="D106:F106"/>
    <mergeCell ref="B101:C101"/>
    <mergeCell ref="D101:F101"/>
    <mergeCell ref="B102:C102"/>
    <mergeCell ref="D102:F102"/>
    <mergeCell ref="B103:C103"/>
    <mergeCell ref="D103:F103"/>
    <mergeCell ref="B116:C116"/>
    <mergeCell ref="D116:F116"/>
    <mergeCell ref="B117:C117"/>
    <mergeCell ref="D117:F117"/>
    <mergeCell ref="B118:C118"/>
    <mergeCell ref="D118:F118"/>
    <mergeCell ref="B113:C113"/>
    <mergeCell ref="D113:F113"/>
    <mergeCell ref="B114:C114"/>
    <mergeCell ref="D114:F114"/>
    <mergeCell ref="B115:C115"/>
    <mergeCell ref="D115:F115"/>
    <mergeCell ref="B110:C110"/>
    <mergeCell ref="D110:F110"/>
    <mergeCell ref="B111:C111"/>
    <mergeCell ref="D111:F111"/>
    <mergeCell ref="B112:C112"/>
    <mergeCell ref="D112:F112"/>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19:C119"/>
    <mergeCell ref="D119:F119"/>
    <mergeCell ref="B120:C120"/>
    <mergeCell ref="D120:F120"/>
    <mergeCell ref="B121:C121"/>
    <mergeCell ref="D121:F121"/>
    <mergeCell ref="B134:C134"/>
    <mergeCell ref="D134:F134"/>
    <mergeCell ref="B135:C135"/>
    <mergeCell ref="D135:F135"/>
    <mergeCell ref="B136:C136"/>
    <mergeCell ref="D136:F136"/>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37:C137"/>
    <mergeCell ref="D137:F137"/>
    <mergeCell ref="B138:C138"/>
    <mergeCell ref="D138:F138"/>
    <mergeCell ref="B139:C139"/>
    <mergeCell ref="D139:F139"/>
    <mergeCell ref="B152:C152"/>
    <mergeCell ref="D152:F152"/>
    <mergeCell ref="B153:C153"/>
    <mergeCell ref="D153:F153"/>
    <mergeCell ref="B154:C154"/>
    <mergeCell ref="D154:F154"/>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55:C155"/>
    <mergeCell ref="D155:F155"/>
    <mergeCell ref="B156:C156"/>
    <mergeCell ref="D156:F156"/>
    <mergeCell ref="B157:C157"/>
    <mergeCell ref="D157:F157"/>
    <mergeCell ref="B170:C170"/>
    <mergeCell ref="D170:F170"/>
    <mergeCell ref="B171:C171"/>
    <mergeCell ref="D171:F171"/>
    <mergeCell ref="B172:C172"/>
    <mergeCell ref="D172:F172"/>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73:C173"/>
    <mergeCell ref="D173:F173"/>
    <mergeCell ref="B174:C174"/>
    <mergeCell ref="D174:F174"/>
    <mergeCell ref="B175:C175"/>
    <mergeCell ref="D175:F175"/>
    <mergeCell ref="B188:C188"/>
    <mergeCell ref="D188:F188"/>
    <mergeCell ref="B189:C189"/>
    <mergeCell ref="D189:F189"/>
    <mergeCell ref="B190:C190"/>
    <mergeCell ref="D190:F190"/>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97:C197"/>
    <mergeCell ref="D197:F197"/>
    <mergeCell ref="B198:C198"/>
    <mergeCell ref="D198:F198"/>
    <mergeCell ref="B199:C199"/>
    <mergeCell ref="D199:F199"/>
    <mergeCell ref="B194:C194"/>
    <mergeCell ref="D194:F194"/>
    <mergeCell ref="B195:C195"/>
    <mergeCell ref="D195:F195"/>
    <mergeCell ref="B196:C196"/>
    <mergeCell ref="D196:F196"/>
    <mergeCell ref="B191:C191"/>
    <mergeCell ref="D191:F191"/>
    <mergeCell ref="B192:C192"/>
    <mergeCell ref="D192:F192"/>
    <mergeCell ref="B193:C193"/>
    <mergeCell ref="D193:F193"/>
    <mergeCell ref="B206:C206"/>
    <mergeCell ref="D206:F206"/>
    <mergeCell ref="B207:C207"/>
    <mergeCell ref="D207:F207"/>
    <mergeCell ref="B208:C208"/>
    <mergeCell ref="D208:F208"/>
    <mergeCell ref="B203:C203"/>
    <mergeCell ref="D203:F203"/>
    <mergeCell ref="B204:C204"/>
    <mergeCell ref="D204:F204"/>
    <mergeCell ref="B205:C205"/>
    <mergeCell ref="D205:F205"/>
    <mergeCell ref="B200:C200"/>
    <mergeCell ref="D200:F200"/>
    <mergeCell ref="B201:C201"/>
    <mergeCell ref="D201:F201"/>
    <mergeCell ref="B202:C202"/>
    <mergeCell ref="D202:F202"/>
    <mergeCell ref="B215:C215"/>
    <mergeCell ref="D215:F215"/>
    <mergeCell ref="B216:C216"/>
    <mergeCell ref="D216:F216"/>
    <mergeCell ref="B217:C217"/>
    <mergeCell ref="D217:F217"/>
    <mergeCell ref="B212:C212"/>
    <mergeCell ref="D212:F212"/>
    <mergeCell ref="B213:C213"/>
    <mergeCell ref="D213:F213"/>
    <mergeCell ref="B214:C214"/>
    <mergeCell ref="D214:F214"/>
    <mergeCell ref="B209:C209"/>
    <mergeCell ref="D209:F209"/>
    <mergeCell ref="B210:C210"/>
    <mergeCell ref="D210:F210"/>
    <mergeCell ref="B211:C211"/>
    <mergeCell ref="D211:F211"/>
    <mergeCell ref="B224:C224"/>
    <mergeCell ref="D224:F224"/>
    <mergeCell ref="B225:C225"/>
    <mergeCell ref="D225:F225"/>
    <mergeCell ref="B226:C226"/>
    <mergeCell ref="D226:F226"/>
    <mergeCell ref="B221:C221"/>
    <mergeCell ref="D221:F221"/>
    <mergeCell ref="B222:C222"/>
    <mergeCell ref="D222:F222"/>
    <mergeCell ref="B223:C223"/>
    <mergeCell ref="D223:F223"/>
    <mergeCell ref="B218:C218"/>
    <mergeCell ref="D218:F218"/>
    <mergeCell ref="B219:C219"/>
    <mergeCell ref="D219:F219"/>
    <mergeCell ref="B220:C220"/>
    <mergeCell ref="D220:F220"/>
    <mergeCell ref="B233:C233"/>
    <mergeCell ref="D233:F233"/>
    <mergeCell ref="B234:C234"/>
    <mergeCell ref="D234:F234"/>
    <mergeCell ref="B235:C235"/>
    <mergeCell ref="D235:F235"/>
    <mergeCell ref="B230:C230"/>
    <mergeCell ref="D230:F230"/>
    <mergeCell ref="B231:C231"/>
    <mergeCell ref="D231:F231"/>
    <mergeCell ref="B232:C232"/>
    <mergeCell ref="D232:F232"/>
    <mergeCell ref="B227:C227"/>
    <mergeCell ref="D227:F227"/>
    <mergeCell ref="B228:C228"/>
    <mergeCell ref="D228:F228"/>
    <mergeCell ref="B229:C229"/>
    <mergeCell ref="D229:F229"/>
    <mergeCell ref="B242:C242"/>
    <mergeCell ref="D242:F242"/>
    <mergeCell ref="B243:C243"/>
    <mergeCell ref="D243:F243"/>
    <mergeCell ref="B244:C244"/>
    <mergeCell ref="D244:F244"/>
    <mergeCell ref="B239:C239"/>
    <mergeCell ref="D239:F239"/>
    <mergeCell ref="B240:C240"/>
    <mergeCell ref="D240:F240"/>
    <mergeCell ref="B241:C241"/>
    <mergeCell ref="D241:F241"/>
    <mergeCell ref="B236:C236"/>
    <mergeCell ref="D236:F236"/>
    <mergeCell ref="B237:C237"/>
    <mergeCell ref="D237:F237"/>
    <mergeCell ref="B238:C238"/>
    <mergeCell ref="D238:F238"/>
    <mergeCell ref="B251:C251"/>
    <mergeCell ref="D251:F251"/>
    <mergeCell ref="B252:C252"/>
    <mergeCell ref="D252:F252"/>
    <mergeCell ref="B253:C253"/>
    <mergeCell ref="D253:F253"/>
    <mergeCell ref="B248:C248"/>
    <mergeCell ref="D248:F248"/>
    <mergeCell ref="B249:C249"/>
    <mergeCell ref="D249:F249"/>
    <mergeCell ref="B250:C250"/>
    <mergeCell ref="D250:F250"/>
    <mergeCell ref="B245:C245"/>
    <mergeCell ref="D245:F245"/>
    <mergeCell ref="B246:C246"/>
    <mergeCell ref="D246:F246"/>
    <mergeCell ref="B247:C247"/>
    <mergeCell ref="D247:F247"/>
    <mergeCell ref="B260:C260"/>
    <mergeCell ref="D260:F260"/>
    <mergeCell ref="B261:C261"/>
    <mergeCell ref="D261:F261"/>
    <mergeCell ref="B262:C262"/>
    <mergeCell ref="D262:F262"/>
    <mergeCell ref="B257:C257"/>
    <mergeCell ref="D257:F257"/>
    <mergeCell ref="B258:C258"/>
    <mergeCell ref="D258:F258"/>
    <mergeCell ref="B259:C259"/>
    <mergeCell ref="D259:F259"/>
    <mergeCell ref="B254:C254"/>
    <mergeCell ref="D254:F254"/>
    <mergeCell ref="B255:C255"/>
    <mergeCell ref="D255:F255"/>
    <mergeCell ref="B256:C256"/>
    <mergeCell ref="D256:F256"/>
    <mergeCell ref="B269:C269"/>
    <mergeCell ref="D269:F269"/>
    <mergeCell ref="B270:C270"/>
    <mergeCell ref="D270:F270"/>
    <mergeCell ref="B271:C271"/>
    <mergeCell ref="D271:F271"/>
    <mergeCell ref="B266:C266"/>
    <mergeCell ref="D266:F266"/>
    <mergeCell ref="B267:C267"/>
    <mergeCell ref="D267:F267"/>
    <mergeCell ref="B268:C268"/>
    <mergeCell ref="D268:F268"/>
    <mergeCell ref="B263:C263"/>
    <mergeCell ref="D263:F263"/>
    <mergeCell ref="B264:C264"/>
    <mergeCell ref="D264:F264"/>
    <mergeCell ref="B265:C265"/>
    <mergeCell ref="D265:F265"/>
    <mergeCell ref="B278:C278"/>
    <mergeCell ref="D278:F278"/>
    <mergeCell ref="B279:C279"/>
    <mergeCell ref="D279:F279"/>
    <mergeCell ref="B280:C280"/>
    <mergeCell ref="D280:F280"/>
    <mergeCell ref="B275:C275"/>
    <mergeCell ref="D275:F275"/>
    <mergeCell ref="B276:C276"/>
    <mergeCell ref="D276:F276"/>
    <mergeCell ref="B277:C277"/>
    <mergeCell ref="D277:F277"/>
    <mergeCell ref="B272:C272"/>
    <mergeCell ref="D272:F272"/>
    <mergeCell ref="B273:C273"/>
    <mergeCell ref="D273:F273"/>
    <mergeCell ref="B274:C274"/>
    <mergeCell ref="D274:F274"/>
    <mergeCell ref="B287:C287"/>
    <mergeCell ref="D287:F287"/>
    <mergeCell ref="B288:C288"/>
    <mergeCell ref="D288:F288"/>
    <mergeCell ref="B289:C289"/>
    <mergeCell ref="D289:F289"/>
    <mergeCell ref="B284:C284"/>
    <mergeCell ref="D284:F284"/>
    <mergeCell ref="B285:C285"/>
    <mergeCell ref="D285:F285"/>
    <mergeCell ref="B286:C286"/>
    <mergeCell ref="D286:F286"/>
    <mergeCell ref="B281:C281"/>
    <mergeCell ref="D281:F281"/>
    <mergeCell ref="B282:C282"/>
    <mergeCell ref="D282:F282"/>
    <mergeCell ref="B283:C283"/>
    <mergeCell ref="D283:F283"/>
    <mergeCell ref="B296:C296"/>
    <mergeCell ref="D296:F296"/>
    <mergeCell ref="B297:C297"/>
    <mergeCell ref="D297:F297"/>
    <mergeCell ref="B298:C298"/>
    <mergeCell ref="D298:F298"/>
    <mergeCell ref="B293:C293"/>
    <mergeCell ref="D293:F293"/>
    <mergeCell ref="B294:C294"/>
    <mergeCell ref="D294:F294"/>
    <mergeCell ref="B295:C295"/>
    <mergeCell ref="D295:F295"/>
    <mergeCell ref="B290:C290"/>
    <mergeCell ref="D290:F290"/>
    <mergeCell ref="B291:C291"/>
    <mergeCell ref="D291:F291"/>
    <mergeCell ref="B292:C292"/>
    <mergeCell ref="D292:F292"/>
    <mergeCell ref="B305:C305"/>
    <mergeCell ref="D305:F305"/>
    <mergeCell ref="B306:C306"/>
    <mergeCell ref="D306:F306"/>
    <mergeCell ref="B307:C307"/>
    <mergeCell ref="D307:F307"/>
    <mergeCell ref="B302:C302"/>
    <mergeCell ref="D302:F302"/>
    <mergeCell ref="B303:C303"/>
    <mergeCell ref="D303:F303"/>
    <mergeCell ref="B304:C304"/>
    <mergeCell ref="D304:F304"/>
    <mergeCell ref="B299:C299"/>
    <mergeCell ref="D299:F299"/>
    <mergeCell ref="B300:C300"/>
    <mergeCell ref="D300:F300"/>
    <mergeCell ref="B301:C301"/>
    <mergeCell ref="D301:F301"/>
    <mergeCell ref="B314:C314"/>
    <mergeCell ref="D314:F314"/>
    <mergeCell ref="B315:C315"/>
    <mergeCell ref="D315:F315"/>
    <mergeCell ref="B316:C316"/>
    <mergeCell ref="D316:F316"/>
    <mergeCell ref="B311:C311"/>
    <mergeCell ref="D311:F311"/>
    <mergeCell ref="B312:C312"/>
    <mergeCell ref="D312:F312"/>
    <mergeCell ref="B313:C313"/>
    <mergeCell ref="D313:F313"/>
    <mergeCell ref="B308:C308"/>
    <mergeCell ref="D308:F308"/>
    <mergeCell ref="B309:C309"/>
    <mergeCell ref="D309:F309"/>
    <mergeCell ref="B310:C310"/>
    <mergeCell ref="D310:F310"/>
    <mergeCell ref="B323:C323"/>
    <mergeCell ref="D323:F323"/>
    <mergeCell ref="B324:C324"/>
    <mergeCell ref="D324:F324"/>
    <mergeCell ref="B325:C325"/>
    <mergeCell ref="D325:F325"/>
    <mergeCell ref="B320:C320"/>
    <mergeCell ref="D320:F320"/>
    <mergeCell ref="B321:C321"/>
    <mergeCell ref="D321:F321"/>
    <mergeCell ref="B322:C322"/>
    <mergeCell ref="D322:F322"/>
    <mergeCell ref="B317:C317"/>
    <mergeCell ref="D317:F317"/>
    <mergeCell ref="B318:C318"/>
    <mergeCell ref="D318:F318"/>
    <mergeCell ref="B319:C319"/>
    <mergeCell ref="D319:F319"/>
    <mergeCell ref="B332:C332"/>
    <mergeCell ref="D332:F332"/>
    <mergeCell ref="B333:C333"/>
    <mergeCell ref="D333:F333"/>
    <mergeCell ref="B334:C334"/>
    <mergeCell ref="D334:F334"/>
    <mergeCell ref="B329:C329"/>
    <mergeCell ref="D329:F329"/>
    <mergeCell ref="B330:C330"/>
    <mergeCell ref="D330:F330"/>
    <mergeCell ref="B331:C331"/>
    <mergeCell ref="D331:F331"/>
    <mergeCell ref="B326:C326"/>
    <mergeCell ref="D326:F326"/>
    <mergeCell ref="B327:C327"/>
    <mergeCell ref="D327:F327"/>
    <mergeCell ref="B328:C328"/>
    <mergeCell ref="D328:F328"/>
    <mergeCell ref="B341:C341"/>
    <mergeCell ref="D341:F341"/>
    <mergeCell ref="B342:C342"/>
    <mergeCell ref="D342:F342"/>
    <mergeCell ref="B343:C343"/>
    <mergeCell ref="D343:F343"/>
    <mergeCell ref="B338:C338"/>
    <mergeCell ref="D338:F338"/>
    <mergeCell ref="B339:C339"/>
    <mergeCell ref="D339:F339"/>
    <mergeCell ref="B340:C340"/>
    <mergeCell ref="D340:F340"/>
    <mergeCell ref="B335:C335"/>
    <mergeCell ref="D335:F335"/>
    <mergeCell ref="B336:C336"/>
    <mergeCell ref="D336:F336"/>
    <mergeCell ref="B337:C337"/>
    <mergeCell ref="D337:F337"/>
    <mergeCell ref="B350:C350"/>
    <mergeCell ref="D350:F350"/>
    <mergeCell ref="B351:C351"/>
    <mergeCell ref="D351:F351"/>
    <mergeCell ref="B352:C352"/>
    <mergeCell ref="D352:F352"/>
    <mergeCell ref="B347:C347"/>
    <mergeCell ref="D347:F347"/>
    <mergeCell ref="B348:C348"/>
    <mergeCell ref="D348:F348"/>
    <mergeCell ref="B349:C349"/>
    <mergeCell ref="D349:F349"/>
    <mergeCell ref="B344:C344"/>
    <mergeCell ref="D344:F344"/>
    <mergeCell ref="B345:C345"/>
    <mergeCell ref="D345:F345"/>
    <mergeCell ref="B346:C346"/>
    <mergeCell ref="D346:F346"/>
    <mergeCell ref="B359:C359"/>
    <mergeCell ref="D359:F359"/>
    <mergeCell ref="B360:C360"/>
    <mergeCell ref="D360:F360"/>
    <mergeCell ref="B361:C361"/>
    <mergeCell ref="D361:F361"/>
    <mergeCell ref="B356:C356"/>
    <mergeCell ref="D356:F356"/>
    <mergeCell ref="B357:C357"/>
    <mergeCell ref="D357:F357"/>
    <mergeCell ref="B358:C358"/>
    <mergeCell ref="D358:F358"/>
    <mergeCell ref="B353:C353"/>
    <mergeCell ref="D353:F353"/>
    <mergeCell ref="B354:C354"/>
    <mergeCell ref="D354:F354"/>
    <mergeCell ref="B355:C355"/>
    <mergeCell ref="D355:F355"/>
    <mergeCell ref="B368:C368"/>
    <mergeCell ref="D368:F368"/>
    <mergeCell ref="B369:C369"/>
    <mergeCell ref="D369:F369"/>
    <mergeCell ref="B370:C370"/>
    <mergeCell ref="D370:F370"/>
    <mergeCell ref="B365:C365"/>
    <mergeCell ref="D365:F365"/>
    <mergeCell ref="B366:C366"/>
    <mergeCell ref="D366:F366"/>
    <mergeCell ref="B367:C367"/>
    <mergeCell ref="D367:F367"/>
    <mergeCell ref="B362:C362"/>
    <mergeCell ref="D362:F362"/>
    <mergeCell ref="B363:C363"/>
    <mergeCell ref="D363:F363"/>
    <mergeCell ref="B364:C364"/>
    <mergeCell ref="D364:F364"/>
    <mergeCell ref="B377:C377"/>
    <mergeCell ref="D377:F377"/>
    <mergeCell ref="B378:C378"/>
    <mergeCell ref="D378:F378"/>
    <mergeCell ref="B379:C379"/>
    <mergeCell ref="D379:F379"/>
    <mergeCell ref="B374:C374"/>
    <mergeCell ref="D374:F374"/>
    <mergeCell ref="B375:C375"/>
    <mergeCell ref="D375:F375"/>
    <mergeCell ref="B376:C376"/>
    <mergeCell ref="D376:F376"/>
    <mergeCell ref="B371:C371"/>
    <mergeCell ref="D371:F371"/>
    <mergeCell ref="B372:C372"/>
    <mergeCell ref="D372:F372"/>
    <mergeCell ref="B373:C373"/>
    <mergeCell ref="D373:F373"/>
    <mergeCell ref="B386:C386"/>
    <mergeCell ref="D386:F386"/>
    <mergeCell ref="B387:C387"/>
    <mergeCell ref="D387:F387"/>
    <mergeCell ref="B388:C388"/>
    <mergeCell ref="D388:F388"/>
    <mergeCell ref="B383:C383"/>
    <mergeCell ref="D383:F383"/>
    <mergeCell ref="B384:C384"/>
    <mergeCell ref="D384:F384"/>
    <mergeCell ref="B385:C385"/>
    <mergeCell ref="D385:F385"/>
    <mergeCell ref="B380:C380"/>
    <mergeCell ref="D380:F380"/>
    <mergeCell ref="B381:C381"/>
    <mergeCell ref="D381:F381"/>
    <mergeCell ref="B382:C382"/>
    <mergeCell ref="D382:F382"/>
    <mergeCell ref="B395:C395"/>
    <mergeCell ref="D395:F395"/>
    <mergeCell ref="B396:C396"/>
    <mergeCell ref="D396:F396"/>
    <mergeCell ref="B397:C397"/>
    <mergeCell ref="D397:F397"/>
    <mergeCell ref="B392:C392"/>
    <mergeCell ref="D392:F392"/>
    <mergeCell ref="B393:C393"/>
    <mergeCell ref="D393:F393"/>
    <mergeCell ref="B394:C394"/>
    <mergeCell ref="D394:F394"/>
    <mergeCell ref="B389:C389"/>
    <mergeCell ref="D389:F389"/>
    <mergeCell ref="B390:C390"/>
    <mergeCell ref="D390:F390"/>
    <mergeCell ref="B391:C391"/>
    <mergeCell ref="D391:F391"/>
    <mergeCell ref="B404:C404"/>
    <mergeCell ref="D404:F404"/>
    <mergeCell ref="B405:C405"/>
    <mergeCell ref="D405:F405"/>
    <mergeCell ref="B406:C406"/>
    <mergeCell ref="D406:F406"/>
    <mergeCell ref="B401:C401"/>
    <mergeCell ref="D401:F401"/>
    <mergeCell ref="B402:C402"/>
    <mergeCell ref="D402:F402"/>
    <mergeCell ref="B403:C403"/>
    <mergeCell ref="D403:F403"/>
    <mergeCell ref="B398:C398"/>
    <mergeCell ref="D398:F398"/>
    <mergeCell ref="B399:C399"/>
    <mergeCell ref="D399:F399"/>
    <mergeCell ref="B400:C400"/>
    <mergeCell ref="D400:F400"/>
    <mergeCell ref="B413:C413"/>
    <mergeCell ref="D413:F413"/>
    <mergeCell ref="B414:C414"/>
    <mergeCell ref="D414:F414"/>
    <mergeCell ref="B415:C415"/>
    <mergeCell ref="D415:F415"/>
    <mergeCell ref="B410:C410"/>
    <mergeCell ref="D410:F410"/>
    <mergeCell ref="B411:C411"/>
    <mergeCell ref="D411:F411"/>
    <mergeCell ref="B412:C412"/>
    <mergeCell ref="D412:F412"/>
    <mergeCell ref="B407:C407"/>
    <mergeCell ref="D407:F407"/>
    <mergeCell ref="B408:C408"/>
    <mergeCell ref="D408:F408"/>
    <mergeCell ref="B409:C409"/>
    <mergeCell ref="D409:F409"/>
    <mergeCell ref="B422:C422"/>
    <mergeCell ref="D422:F422"/>
    <mergeCell ref="B423:C423"/>
    <mergeCell ref="D423:F423"/>
    <mergeCell ref="B424:C424"/>
    <mergeCell ref="D424:F424"/>
    <mergeCell ref="B419:C419"/>
    <mergeCell ref="D419:F419"/>
    <mergeCell ref="B420:C420"/>
    <mergeCell ref="D420:F420"/>
    <mergeCell ref="B421:C421"/>
    <mergeCell ref="D421:F421"/>
    <mergeCell ref="B416:C416"/>
    <mergeCell ref="D416:F416"/>
    <mergeCell ref="B417:C417"/>
    <mergeCell ref="D417:F417"/>
    <mergeCell ref="B418:C418"/>
    <mergeCell ref="D418:F418"/>
    <mergeCell ref="B431:C431"/>
    <mergeCell ref="D431:F431"/>
    <mergeCell ref="B432:C432"/>
    <mergeCell ref="D432:F432"/>
    <mergeCell ref="B433:C433"/>
    <mergeCell ref="D433:F433"/>
    <mergeCell ref="B428:C428"/>
    <mergeCell ref="D428:F428"/>
    <mergeCell ref="B429:C429"/>
    <mergeCell ref="D429:F429"/>
    <mergeCell ref="B430:C430"/>
    <mergeCell ref="D430:F430"/>
    <mergeCell ref="B425:C425"/>
    <mergeCell ref="D425:F425"/>
    <mergeCell ref="B426:C426"/>
    <mergeCell ref="D426:F426"/>
    <mergeCell ref="B427:C427"/>
    <mergeCell ref="D427:F427"/>
    <mergeCell ref="B440:C440"/>
    <mergeCell ref="D440:F440"/>
    <mergeCell ref="B441:C441"/>
    <mergeCell ref="D441:F441"/>
    <mergeCell ref="B442:C442"/>
    <mergeCell ref="D442:F442"/>
    <mergeCell ref="B437:C437"/>
    <mergeCell ref="D437:F437"/>
    <mergeCell ref="B438:C438"/>
    <mergeCell ref="D438:F438"/>
    <mergeCell ref="B439:C439"/>
    <mergeCell ref="D439:F439"/>
    <mergeCell ref="B434:C434"/>
    <mergeCell ref="D434:F434"/>
    <mergeCell ref="B435:C435"/>
    <mergeCell ref="D435:F435"/>
    <mergeCell ref="B436:C436"/>
    <mergeCell ref="D436:F436"/>
    <mergeCell ref="B449:C449"/>
    <mergeCell ref="D449:F449"/>
    <mergeCell ref="B450:C450"/>
    <mergeCell ref="D450:F450"/>
    <mergeCell ref="B451:C451"/>
    <mergeCell ref="D451:F451"/>
    <mergeCell ref="B446:C446"/>
    <mergeCell ref="D446:F446"/>
    <mergeCell ref="B447:C447"/>
    <mergeCell ref="D447:F447"/>
    <mergeCell ref="B448:C448"/>
    <mergeCell ref="D448:F448"/>
    <mergeCell ref="B443:C443"/>
    <mergeCell ref="D443:F443"/>
    <mergeCell ref="B444:C444"/>
    <mergeCell ref="D444:F444"/>
    <mergeCell ref="B445:C445"/>
    <mergeCell ref="D445:F445"/>
    <mergeCell ref="B458:C458"/>
    <mergeCell ref="D458:F458"/>
    <mergeCell ref="B459:C459"/>
    <mergeCell ref="D459:F459"/>
    <mergeCell ref="B460:C460"/>
    <mergeCell ref="D460:F460"/>
    <mergeCell ref="B455:C455"/>
    <mergeCell ref="D455:F455"/>
    <mergeCell ref="B456:C456"/>
    <mergeCell ref="D456:F456"/>
    <mergeCell ref="B457:C457"/>
    <mergeCell ref="D457:F457"/>
    <mergeCell ref="B452:C452"/>
    <mergeCell ref="D452:F452"/>
    <mergeCell ref="B453:C453"/>
    <mergeCell ref="D453:F453"/>
    <mergeCell ref="B454:C454"/>
    <mergeCell ref="D454:F454"/>
    <mergeCell ref="B467:C467"/>
    <mergeCell ref="D467:F467"/>
    <mergeCell ref="B468:C468"/>
    <mergeCell ref="D468:F468"/>
    <mergeCell ref="B469:C469"/>
    <mergeCell ref="D469:F469"/>
    <mergeCell ref="B464:C464"/>
    <mergeCell ref="D464:F464"/>
    <mergeCell ref="B465:C465"/>
    <mergeCell ref="D465:F465"/>
    <mergeCell ref="B466:C466"/>
    <mergeCell ref="D466:F466"/>
    <mergeCell ref="B461:C461"/>
    <mergeCell ref="D461:F461"/>
    <mergeCell ref="B462:C462"/>
    <mergeCell ref="D462:F462"/>
    <mergeCell ref="B463:C463"/>
    <mergeCell ref="D463:F463"/>
    <mergeCell ref="B476:C476"/>
    <mergeCell ref="D476:F476"/>
    <mergeCell ref="B477:C477"/>
    <mergeCell ref="D477:F477"/>
    <mergeCell ref="B478:C478"/>
    <mergeCell ref="D478:F478"/>
    <mergeCell ref="B473:C473"/>
    <mergeCell ref="D473:F473"/>
    <mergeCell ref="B474:C474"/>
    <mergeCell ref="D474:F474"/>
    <mergeCell ref="B475:C475"/>
    <mergeCell ref="D475:F475"/>
    <mergeCell ref="B470:C470"/>
    <mergeCell ref="D470:F470"/>
    <mergeCell ref="B471:C471"/>
    <mergeCell ref="D471:F471"/>
    <mergeCell ref="B472:C472"/>
    <mergeCell ref="D472:F472"/>
    <mergeCell ref="B485:C485"/>
    <mergeCell ref="D485:F485"/>
    <mergeCell ref="B486:C486"/>
    <mergeCell ref="D486:F486"/>
    <mergeCell ref="B487:C487"/>
    <mergeCell ref="D487:F487"/>
    <mergeCell ref="B482:C482"/>
    <mergeCell ref="D482:F482"/>
    <mergeCell ref="B483:C483"/>
    <mergeCell ref="D483:F483"/>
    <mergeCell ref="B484:C484"/>
    <mergeCell ref="D484:F484"/>
    <mergeCell ref="B479:C479"/>
    <mergeCell ref="D479:F479"/>
    <mergeCell ref="B480:C480"/>
    <mergeCell ref="D480:F480"/>
    <mergeCell ref="B481:C481"/>
    <mergeCell ref="D481:F481"/>
    <mergeCell ref="B494:C494"/>
    <mergeCell ref="D494:F494"/>
    <mergeCell ref="B495:C495"/>
    <mergeCell ref="D495:F495"/>
    <mergeCell ref="B496:C496"/>
    <mergeCell ref="D496:F496"/>
    <mergeCell ref="B491:C491"/>
    <mergeCell ref="D491:F491"/>
    <mergeCell ref="B492:C492"/>
    <mergeCell ref="D492:F492"/>
    <mergeCell ref="B493:C493"/>
    <mergeCell ref="D493:F493"/>
    <mergeCell ref="B488:C488"/>
    <mergeCell ref="D488:F488"/>
    <mergeCell ref="B489:C489"/>
    <mergeCell ref="D489:F489"/>
    <mergeCell ref="B490:C490"/>
    <mergeCell ref="D490:F490"/>
    <mergeCell ref="B503:C503"/>
    <mergeCell ref="D503:F503"/>
    <mergeCell ref="B504:C504"/>
    <mergeCell ref="D504:F504"/>
    <mergeCell ref="B505:C505"/>
    <mergeCell ref="D505:F505"/>
    <mergeCell ref="B500:C500"/>
    <mergeCell ref="D500:F500"/>
    <mergeCell ref="B501:C501"/>
    <mergeCell ref="D501:F501"/>
    <mergeCell ref="B502:C502"/>
    <mergeCell ref="D502:F502"/>
    <mergeCell ref="B497:C497"/>
    <mergeCell ref="D497:F497"/>
    <mergeCell ref="B498:C498"/>
    <mergeCell ref="D498:F498"/>
    <mergeCell ref="B499:C499"/>
    <mergeCell ref="D499:F499"/>
    <mergeCell ref="B512:C512"/>
    <mergeCell ref="D512:F512"/>
    <mergeCell ref="B513:C513"/>
    <mergeCell ref="D513:F513"/>
    <mergeCell ref="B514:C514"/>
    <mergeCell ref="D514:F514"/>
    <mergeCell ref="B509:C509"/>
    <mergeCell ref="D509:F509"/>
    <mergeCell ref="B510:C510"/>
    <mergeCell ref="D510:F510"/>
    <mergeCell ref="B511:C511"/>
    <mergeCell ref="D511:F511"/>
    <mergeCell ref="B506:C506"/>
    <mergeCell ref="D506:F506"/>
    <mergeCell ref="B507:C507"/>
    <mergeCell ref="D507:F507"/>
    <mergeCell ref="B508:C508"/>
    <mergeCell ref="D508:F508"/>
    <mergeCell ref="B521:C521"/>
    <mergeCell ref="D521:F521"/>
    <mergeCell ref="B522:C522"/>
    <mergeCell ref="D522:F522"/>
    <mergeCell ref="B523:C523"/>
    <mergeCell ref="D523:F523"/>
    <mergeCell ref="B518:C518"/>
    <mergeCell ref="D518:F518"/>
    <mergeCell ref="B519:C519"/>
    <mergeCell ref="D519:F519"/>
    <mergeCell ref="B520:C520"/>
    <mergeCell ref="D520:F520"/>
    <mergeCell ref="B515:C515"/>
    <mergeCell ref="D515:F515"/>
    <mergeCell ref="B516:C516"/>
    <mergeCell ref="D516:F516"/>
    <mergeCell ref="B517:C517"/>
    <mergeCell ref="D517:F517"/>
    <mergeCell ref="B530:C530"/>
    <mergeCell ref="D530:F530"/>
    <mergeCell ref="B531:C531"/>
    <mergeCell ref="D531:F531"/>
    <mergeCell ref="B532:C532"/>
    <mergeCell ref="D532:F532"/>
    <mergeCell ref="B527:C527"/>
    <mergeCell ref="D527:F527"/>
    <mergeCell ref="B528:C528"/>
    <mergeCell ref="D528:F528"/>
    <mergeCell ref="B529:C529"/>
    <mergeCell ref="D529:F529"/>
    <mergeCell ref="B524:C524"/>
    <mergeCell ref="D524:F524"/>
    <mergeCell ref="B525:C525"/>
    <mergeCell ref="D525:F525"/>
    <mergeCell ref="B526:C526"/>
    <mergeCell ref="D526:F526"/>
    <mergeCell ref="B539:C539"/>
    <mergeCell ref="D539:F539"/>
    <mergeCell ref="B540:C540"/>
    <mergeCell ref="D540:F540"/>
    <mergeCell ref="B541:C541"/>
    <mergeCell ref="D541:F541"/>
    <mergeCell ref="B536:C536"/>
    <mergeCell ref="D536:F536"/>
    <mergeCell ref="B537:C537"/>
    <mergeCell ref="D537:F537"/>
    <mergeCell ref="B538:C538"/>
    <mergeCell ref="D538:F538"/>
    <mergeCell ref="B533:C533"/>
    <mergeCell ref="D533:F533"/>
    <mergeCell ref="B534:C534"/>
    <mergeCell ref="D534:F534"/>
    <mergeCell ref="B535:C535"/>
    <mergeCell ref="D535:F535"/>
    <mergeCell ref="B548:C548"/>
    <mergeCell ref="D548:F548"/>
    <mergeCell ref="B549:C549"/>
    <mergeCell ref="D549:F549"/>
    <mergeCell ref="B550:C550"/>
    <mergeCell ref="D550:F550"/>
    <mergeCell ref="B545:C545"/>
    <mergeCell ref="D545:F545"/>
    <mergeCell ref="B546:C546"/>
    <mergeCell ref="D546:F546"/>
    <mergeCell ref="B547:C547"/>
    <mergeCell ref="D547:F547"/>
    <mergeCell ref="B542:C542"/>
    <mergeCell ref="D542:F542"/>
    <mergeCell ref="B543:C543"/>
    <mergeCell ref="D543:F543"/>
    <mergeCell ref="B544:C544"/>
    <mergeCell ref="D544:F544"/>
    <mergeCell ref="B557:C557"/>
    <mergeCell ref="D557:F557"/>
    <mergeCell ref="B558:C558"/>
    <mergeCell ref="D558:F558"/>
    <mergeCell ref="B559:C559"/>
    <mergeCell ref="D559:F559"/>
    <mergeCell ref="B554:C554"/>
    <mergeCell ref="D554:F554"/>
    <mergeCell ref="B555:C555"/>
    <mergeCell ref="D555:F555"/>
    <mergeCell ref="B556:C556"/>
    <mergeCell ref="D556:F556"/>
    <mergeCell ref="B551:C551"/>
    <mergeCell ref="D551:F551"/>
    <mergeCell ref="B552:C552"/>
    <mergeCell ref="D552:F552"/>
    <mergeCell ref="B553:C553"/>
    <mergeCell ref="D553:F553"/>
    <mergeCell ref="B566:C566"/>
    <mergeCell ref="D566:F566"/>
    <mergeCell ref="B567:C567"/>
    <mergeCell ref="D567:F567"/>
    <mergeCell ref="B568:C568"/>
    <mergeCell ref="D568:F568"/>
    <mergeCell ref="B563:C563"/>
    <mergeCell ref="D563:F563"/>
    <mergeCell ref="B564:C564"/>
    <mergeCell ref="D564:F564"/>
    <mergeCell ref="B565:C565"/>
    <mergeCell ref="D565:F565"/>
    <mergeCell ref="B560:C560"/>
    <mergeCell ref="D560:F560"/>
    <mergeCell ref="B561:C561"/>
    <mergeCell ref="D561:F561"/>
    <mergeCell ref="B562:C562"/>
    <mergeCell ref="D562:F562"/>
    <mergeCell ref="B575:C575"/>
    <mergeCell ref="D575:F575"/>
    <mergeCell ref="B576:C576"/>
    <mergeCell ref="D576:F576"/>
    <mergeCell ref="B577:C577"/>
    <mergeCell ref="D577:F577"/>
    <mergeCell ref="B572:C572"/>
    <mergeCell ref="D572:F572"/>
    <mergeCell ref="B573:C573"/>
    <mergeCell ref="D573:F573"/>
    <mergeCell ref="B574:C574"/>
    <mergeCell ref="D574:F574"/>
    <mergeCell ref="B569:C569"/>
    <mergeCell ref="D569:F569"/>
    <mergeCell ref="B570:C570"/>
    <mergeCell ref="D570:F570"/>
    <mergeCell ref="B571:C571"/>
    <mergeCell ref="D571:F571"/>
    <mergeCell ref="B584:C584"/>
    <mergeCell ref="D584:F584"/>
    <mergeCell ref="B585:C585"/>
    <mergeCell ref="D585:F585"/>
    <mergeCell ref="B586:C586"/>
    <mergeCell ref="D586:F586"/>
    <mergeCell ref="B581:C581"/>
    <mergeCell ref="D581:F581"/>
    <mergeCell ref="B582:C582"/>
    <mergeCell ref="D582:F582"/>
    <mergeCell ref="B583:C583"/>
    <mergeCell ref="D583:F583"/>
    <mergeCell ref="B578:C578"/>
    <mergeCell ref="D578:F578"/>
    <mergeCell ref="B579:C579"/>
    <mergeCell ref="D579:F579"/>
    <mergeCell ref="B580:C580"/>
    <mergeCell ref="D580:F580"/>
    <mergeCell ref="B593:C593"/>
    <mergeCell ref="D593:F593"/>
    <mergeCell ref="B594:C594"/>
    <mergeCell ref="D594:F594"/>
    <mergeCell ref="B595:C595"/>
    <mergeCell ref="D595:F595"/>
    <mergeCell ref="B590:C590"/>
    <mergeCell ref="D590:F590"/>
    <mergeCell ref="B591:C591"/>
    <mergeCell ref="D591:F591"/>
    <mergeCell ref="B592:C592"/>
    <mergeCell ref="D592:F592"/>
    <mergeCell ref="B587:C587"/>
    <mergeCell ref="D587:F587"/>
    <mergeCell ref="B588:C588"/>
    <mergeCell ref="D588:F588"/>
    <mergeCell ref="B589:C589"/>
    <mergeCell ref="D589:F589"/>
    <mergeCell ref="B602:C602"/>
    <mergeCell ref="D602:F602"/>
    <mergeCell ref="B603:C603"/>
    <mergeCell ref="D603:F603"/>
    <mergeCell ref="B604:C604"/>
    <mergeCell ref="D604:F604"/>
    <mergeCell ref="B599:C599"/>
    <mergeCell ref="D599:F599"/>
    <mergeCell ref="B600:C600"/>
    <mergeCell ref="D600:F600"/>
    <mergeCell ref="B601:C601"/>
    <mergeCell ref="D601:F601"/>
    <mergeCell ref="B596:C596"/>
    <mergeCell ref="D596:F596"/>
    <mergeCell ref="B597:C597"/>
    <mergeCell ref="D597:F597"/>
    <mergeCell ref="B598:C598"/>
    <mergeCell ref="D598:F598"/>
    <mergeCell ref="B611:C611"/>
    <mergeCell ref="D611:F611"/>
    <mergeCell ref="B612:C612"/>
    <mergeCell ref="D612:F612"/>
    <mergeCell ref="B613:C613"/>
    <mergeCell ref="D613:F613"/>
    <mergeCell ref="B608:C608"/>
    <mergeCell ref="D608:F608"/>
    <mergeCell ref="B609:C609"/>
    <mergeCell ref="D609:F609"/>
    <mergeCell ref="B610:C610"/>
    <mergeCell ref="D610:F610"/>
    <mergeCell ref="B605:C605"/>
    <mergeCell ref="D605:F605"/>
    <mergeCell ref="B606:C606"/>
    <mergeCell ref="D606:F606"/>
    <mergeCell ref="B607:C607"/>
    <mergeCell ref="D607:F607"/>
    <mergeCell ref="B620:C620"/>
    <mergeCell ref="D620:F620"/>
    <mergeCell ref="B621:C621"/>
    <mergeCell ref="D621:F621"/>
    <mergeCell ref="B622:C622"/>
    <mergeCell ref="D622:F622"/>
    <mergeCell ref="B617:C617"/>
    <mergeCell ref="D617:F617"/>
    <mergeCell ref="B618:C618"/>
    <mergeCell ref="D618:F618"/>
    <mergeCell ref="B619:C619"/>
    <mergeCell ref="D619:F619"/>
    <mergeCell ref="B614:C614"/>
    <mergeCell ref="D614:F614"/>
    <mergeCell ref="B615:C615"/>
    <mergeCell ref="D615:F615"/>
    <mergeCell ref="B616:C616"/>
    <mergeCell ref="D616:F616"/>
    <mergeCell ref="B629:C629"/>
    <mergeCell ref="D629:F629"/>
    <mergeCell ref="B630:C630"/>
    <mergeCell ref="D630:F630"/>
    <mergeCell ref="B631:C631"/>
    <mergeCell ref="D631:F631"/>
    <mergeCell ref="B626:C626"/>
    <mergeCell ref="D626:F626"/>
    <mergeCell ref="B627:C627"/>
    <mergeCell ref="D627:F627"/>
    <mergeCell ref="B628:C628"/>
    <mergeCell ref="D628:F628"/>
    <mergeCell ref="B623:C623"/>
    <mergeCell ref="D623:F623"/>
    <mergeCell ref="B624:C624"/>
    <mergeCell ref="D624:F624"/>
    <mergeCell ref="B625:C625"/>
    <mergeCell ref="D625:F625"/>
    <mergeCell ref="B638:C638"/>
    <mergeCell ref="D638:F638"/>
    <mergeCell ref="B639:C639"/>
    <mergeCell ref="D639:F639"/>
    <mergeCell ref="B640:C640"/>
    <mergeCell ref="D640:F640"/>
    <mergeCell ref="B635:C635"/>
    <mergeCell ref="D635:F635"/>
    <mergeCell ref="B636:C636"/>
    <mergeCell ref="D636:F636"/>
    <mergeCell ref="B637:C637"/>
    <mergeCell ref="D637:F637"/>
    <mergeCell ref="B632:C632"/>
    <mergeCell ref="D632:F632"/>
    <mergeCell ref="B633:C633"/>
    <mergeCell ref="D633:F633"/>
    <mergeCell ref="B634:C634"/>
    <mergeCell ref="D634:F634"/>
    <mergeCell ref="B647:C647"/>
    <mergeCell ref="D647:F647"/>
    <mergeCell ref="B648:C648"/>
    <mergeCell ref="D648:F648"/>
    <mergeCell ref="B649:C649"/>
    <mergeCell ref="D649:F649"/>
    <mergeCell ref="B644:C644"/>
    <mergeCell ref="D644:F644"/>
    <mergeCell ref="B645:C645"/>
    <mergeCell ref="D645:F645"/>
    <mergeCell ref="B646:C646"/>
    <mergeCell ref="D646:F646"/>
    <mergeCell ref="B641:C641"/>
    <mergeCell ref="D641:F641"/>
    <mergeCell ref="B642:C642"/>
    <mergeCell ref="D642:F642"/>
    <mergeCell ref="B643:C643"/>
    <mergeCell ref="D643:F643"/>
    <mergeCell ref="B656:C656"/>
    <mergeCell ref="D656:F656"/>
    <mergeCell ref="B657:C657"/>
    <mergeCell ref="D657:F657"/>
    <mergeCell ref="B658:C658"/>
    <mergeCell ref="D658:F658"/>
    <mergeCell ref="B653:C653"/>
    <mergeCell ref="D653:F653"/>
    <mergeCell ref="B654:C654"/>
    <mergeCell ref="D654:F654"/>
    <mergeCell ref="B655:C655"/>
    <mergeCell ref="D655:F655"/>
    <mergeCell ref="B650:C650"/>
    <mergeCell ref="D650:F650"/>
    <mergeCell ref="B651:C651"/>
    <mergeCell ref="D651:F651"/>
    <mergeCell ref="B652:C652"/>
    <mergeCell ref="D652:F652"/>
    <mergeCell ref="B665:C665"/>
    <mergeCell ref="D665:F665"/>
    <mergeCell ref="B666:C666"/>
    <mergeCell ref="D666:F666"/>
    <mergeCell ref="B667:C667"/>
    <mergeCell ref="D667:F667"/>
    <mergeCell ref="B662:C662"/>
    <mergeCell ref="D662:F662"/>
    <mergeCell ref="B663:C663"/>
    <mergeCell ref="D663:F663"/>
    <mergeCell ref="B664:C664"/>
    <mergeCell ref="D664:F664"/>
    <mergeCell ref="B659:C659"/>
    <mergeCell ref="D659:F659"/>
    <mergeCell ref="B660:C660"/>
    <mergeCell ref="D660:F660"/>
    <mergeCell ref="B661:C661"/>
    <mergeCell ref="D661:F661"/>
    <mergeCell ref="B674:C674"/>
    <mergeCell ref="D674:F674"/>
    <mergeCell ref="B675:C675"/>
    <mergeCell ref="D675:F675"/>
    <mergeCell ref="B676:C676"/>
    <mergeCell ref="D676:F676"/>
    <mergeCell ref="B671:C671"/>
    <mergeCell ref="D671:F671"/>
    <mergeCell ref="B672:C672"/>
    <mergeCell ref="D672:F672"/>
    <mergeCell ref="B673:C673"/>
    <mergeCell ref="D673:F673"/>
    <mergeCell ref="B668:C668"/>
    <mergeCell ref="D668:F668"/>
    <mergeCell ref="B669:C669"/>
    <mergeCell ref="D669:F669"/>
    <mergeCell ref="B670:C670"/>
    <mergeCell ref="D670:F670"/>
    <mergeCell ref="B683:C683"/>
    <mergeCell ref="D683:F683"/>
    <mergeCell ref="B684:C684"/>
    <mergeCell ref="D684:F684"/>
    <mergeCell ref="B685:C685"/>
    <mergeCell ref="D685:F685"/>
    <mergeCell ref="B680:C680"/>
    <mergeCell ref="D680:F680"/>
    <mergeCell ref="B681:C681"/>
    <mergeCell ref="D681:F681"/>
    <mergeCell ref="B682:C682"/>
    <mergeCell ref="D682:F682"/>
    <mergeCell ref="B677:C677"/>
    <mergeCell ref="D677:F677"/>
    <mergeCell ref="B678:C678"/>
    <mergeCell ref="D678:F678"/>
    <mergeCell ref="B679:C679"/>
    <mergeCell ref="D679:F679"/>
    <mergeCell ref="B692:C692"/>
    <mergeCell ref="D692:F692"/>
    <mergeCell ref="B693:C693"/>
    <mergeCell ref="D693:F693"/>
    <mergeCell ref="B694:C694"/>
    <mergeCell ref="D694:F694"/>
    <mergeCell ref="B689:C689"/>
    <mergeCell ref="D689:F689"/>
    <mergeCell ref="B690:C690"/>
    <mergeCell ref="D690:F690"/>
    <mergeCell ref="B691:C691"/>
    <mergeCell ref="D691:F691"/>
    <mergeCell ref="B686:C686"/>
    <mergeCell ref="D686:F686"/>
    <mergeCell ref="B687:C687"/>
    <mergeCell ref="D687:F687"/>
    <mergeCell ref="B688:C688"/>
    <mergeCell ref="D688:F688"/>
    <mergeCell ref="B701:C701"/>
    <mergeCell ref="D701:F701"/>
    <mergeCell ref="B702:C702"/>
    <mergeCell ref="D702:F702"/>
    <mergeCell ref="B703:C703"/>
    <mergeCell ref="D703:F703"/>
    <mergeCell ref="B698:C698"/>
    <mergeCell ref="D698:F698"/>
    <mergeCell ref="B699:C699"/>
    <mergeCell ref="D699:F699"/>
    <mergeCell ref="B700:C700"/>
    <mergeCell ref="D700:F700"/>
    <mergeCell ref="B695:C695"/>
    <mergeCell ref="D695:F695"/>
    <mergeCell ref="B696:C696"/>
    <mergeCell ref="D696:F696"/>
    <mergeCell ref="B697:C697"/>
    <mergeCell ref="D697:F697"/>
    <mergeCell ref="B710:C710"/>
    <mergeCell ref="D710:F710"/>
    <mergeCell ref="B711:C711"/>
    <mergeCell ref="D711:F711"/>
    <mergeCell ref="B712:C712"/>
    <mergeCell ref="D712:F712"/>
    <mergeCell ref="B707:C707"/>
    <mergeCell ref="D707:F707"/>
    <mergeCell ref="B708:C708"/>
    <mergeCell ref="D708:F708"/>
    <mergeCell ref="B709:C709"/>
    <mergeCell ref="D709:F709"/>
    <mergeCell ref="B704:C704"/>
    <mergeCell ref="D704:F704"/>
    <mergeCell ref="B705:C705"/>
    <mergeCell ref="D705:F705"/>
    <mergeCell ref="B706:C706"/>
    <mergeCell ref="D706:F706"/>
    <mergeCell ref="B719:C719"/>
    <mergeCell ref="D719:F719"/>
    <mergeCell ref="B720:C720"/>
    <mergeCell ref="D720:F720"/>
    <mergeCell ref="B721:C721"/>
    <mergeCell ref="D721:F721"/>
    <mergeCell ref="B716:C716"/>
    <mergeCell ref="D716:F716"/>
    <mergeCell ref="B717:C717"/>
    <mergeCell ref="D717:F717"/>
    <mergeCell ref="B718:C718"/>
    <mergeCell ref="D718:F718"/>
    <mergeCell ref="B713:C713"/>
    <mergeCell ref="D713:F713"/>
    <mergeCell ref="B714:C714"/>
    <mergeCell ref="D714:F714"/>
    <mergeCell ref="B715:C715"/>
    <mergeCell ref="D715:F715"/>
    <mergeCell ref="B728:C728"/>
    <mergeCell ref="D728:F728"/>
    <mergeCell ref="B729:C729"/>
    <mergeCell ref="D729:F729"/>
    <mergeCell ref="B730:C730"/>
    <mergeCell ref="D730:F730"/>
    <mergeCell ref="B725:C725"/>
    <mergeCell ref="D725:F725"/>
    <mergeCell ref="B726:C726"/>
    <mergeCell ref="D726:F726"/>
    <mergeCell ref="B727:C727"/>
    <mergeCell ref="D727:F727"/>
    <mergeCell ref="B722:C722"/>
    <mergeCell ref="D722:F722"/>
    <mergeCell ref="B723:C723"/>
    <mergeCell ref="D723:F723"/>
    <mergeCell ref="B724:C724"/>
    <mergeCell ref="D724:F724"/>
    <mergeCell ref="B737:C737"/>
    <mergeCell ref="D737:F737"/>
    <mergeCell ref="B738:C738"/>
    <mergeCell ref="D738:F738"/>
    <mergeCell ref="B739:C739"/>
    <mergeCell ref="D739:F739"/>
    <mergeCell ref="B734:C734"/>
    <mergeCell ref="D734:F734"/>
    <mergeCell ref="B735:C735"/>
    <mergeCell ref="D735:F735"/>
    <mergeCell ref="B736:C736"/>
    <mergeCell ref="D736:F736"/>
    <mergeCell ref="B731:C731"/>
    <mergeCell ref="D731:F731"/>
    <mergeCell ref="B732:C732"/>
    <mergeCell ref="D732:F732"/>
    <mergeCell ref="B733:C733"/>
    <mergeCell ref="D733:F733"/>
    <mergeCell ref="B746:C746"/>
    <mergeCell ref="D746:F746"/>
    <mergeCell ref="B747:C747"/>
    <mergeCell ref="D747:F747"/>
    <mergeCell ref="B748:C748"/>
    <mergeCell ref="D748:F748"/>
    <mergeCell ref="B743:C743"/>
    <mergeCell ref="D743:F743"/>
    <mergeCell ref="B744:C744"/>
    <mergeCell ref="D744:F744"/>
    <mergeCell ref="B745:C745"/>
    <mergeCell ref="D745:F745"/>
    <mergeCell ref="B740:C740"/>
    <mergeCell ref="D740:F740"/>
    <mergeCell ref="B741:C741"/>
    <mergeCell ref="D741:F741"/>
    <mergeCell ref="B742:C742"/>
    <mergeCell ref="D742:F742"/>
    <mergeCell ref="B755:C755"/>
    <mergeCell ref="D755:F755"/>
    <mergeCell ref="B756:C756"/>
    <mergeCell ref="D756:F756"/>
    <mergeCell ref="B757:C757"/>
    <mergeCell ref="D757:F757"/>
    <mergeCell ref="B752:C752"/>
    <mergeCell ref="D752:F752"/>
    <mergeCell ref="B753:C753"/>
    <mergeCell ref="D753:F753"/>
    <mergeCell ref="B754:C754"/>
    <mergeCell ref="D754:F754"/>
    <mergeCell ref="B749:C749"/>
    <mergeCell ref="D749:F749"/>
    <mergeCell ref="B750:C750"/>
    <mergeCell ref="D750:F750"/>
    <mergeCell ref="B751:C751"/>
    <mergeCell ref="D751:F751"/>
    <mergeCell ref="B764:C764"/>
    <mergeCell ref="D764:F764"/>
    <mergeCell ref="B765:C765"/>
    <mergeCell ref="D765:F765"/>
    <mergeCell ref="B766:C766"/>
    <mergeCell ref="D766:F766"/>
    <mergeCell ref="B761:C761"/>
    <mergeCell ref="D761:F761"/>
    <mergeCell ref="B762:C762"/>
    <mergeCell ref="D762:F762"/>
    <mergeCell ref="B763:C763"/>
    <mergeCell ref="D763:F763"/>
    <mergeCell ref="B758:C758"/>
    <mergeCell ref="D758:F758"/>
    <mergeCell ref="B759:C759"/>
    <mergeCell ref="D759:F759"/>
    <mergeCell ref="B760:C760"/>
    <mergeCell ref="D760:F760"/>
    <mergeCell ref="B773:C773"/>
    <mergeCell ref="D773:F773"/>
    <mergeCell ref="B774:C774"/>
    <mergeCell ref="D774:F774"/>
    <mergeCell ref="B775:C775"/>
    <mergeCell ref="D775:F775"/>
    <mergeCell ref="B770:C770"/>
    <mergeCell ref="D770:F770"/>
    <mergeCell ref="B771:C771"/>
    <mergeCell ref="D771:F771"/>
    <mergeCell ref="B772:C772"/>
    <mergeCell ref="D772:F772"/>
    <mergeCell ref="B767:C767"/>
    <mergeCell ref="D767:F767"/>
    <mergeCell ref="B768:C768"/>
    <mergeCell ref="D768:F768"/>
    <mergeCell ref="B769:C769"/>
    <mergeCell ref="D769:F769"/>
    <mergeCell ref="B782:C782"/>
    <mergeCell ref="D782:F782"/>
    <mergeCell ref="B783:C783"/>
    <mergeCell ref="D783:F783"/>
    <mergeCell ref="B784:C784"/>
    <mergeCell ref="D784:F784"/>
    <mergeCell ref="B779:C779"/>
    <mergeCell ref="D779:F779"/>
    <mergeCell ref="B780:C780"/>
    <mergeCell ref="D780:F780"/>
    <mergeCell ref="B781:C781"/>
    <mergeCell ref="D781:F781"/>
    <mergeCell ref="B776:C776"/>
    <mergeCell ref="D776:F776"/>
    <mergeCell ref="B777:C777"/>
    <mergeCell ref="D777:F777"/>
    <mergeCell ref="B778:C778"/>
    <mergeCell ref="D778:F778"/>
    <mergeCell ref="B791:C791"/>
    <mergeCell ref="D791:F791"/>
    <mergeCell ref="B792:C792"/>
    <mergeCell ref="D792:F792"/>
    <mergeCell ref="B793:C793"/>
    <mergeCell ref="D793:F793"/>
    <mergeCell ref="B788:C788"/>
    <mergeCell ref="D788:F788"/>
    <mergeCell ref="B789:C789"/>
    <mergeCell ref="D789:F789"/>
    <mergeCell ref="B790:C790"/>
    <mergeCell ref="D790:F790"/>
    <mergeCell ref="B785:C785"/>
    <mergeCell ref="D785:F785"/>
    <mergeCell ref="B786:C786"/>
    <mergeCell ref="D786:F786"/>
    <mergeCell ref="B787:C787"/>
    <mergeCell ref="D787:F787"/>
    <mergeCell ref="B800:C800"/>
    <mergeCell ref="D800:F800"/>
    <mergeCell ref="B801:C801"/>
    <mergeCell ref="D801:F801"/>
    <mergeCell ref="B802:C802"/>
    <mergeCell ref="D802:F802"/>
    <mergeCell ref="B797:C797"/>
    <mergeCell ref="D797:F797"/>
    <mergeCell ref="B798:C798"/>
    <mergeCell ref="D798:F798"/>
    <mergeCell ref="B799:C799"/>
    <mergeCell ref="D799:F799"/>
    <mergeCell ref="B794:C794"/>
    <mergeCell ref="D794:F794"/>
    <mergeCell ref="B795:C795"/>
    <mergeCell ref="D795:F795"/>
    <mergeCell ref="B796:C796"/>
    <mergeCell ref="D796:F796"/>
    <mergeCell ref="B809:C809"/>
    <mergeCell ref="D809:F809"/>
    <mergeCell ref="B810:C810"/>
    <mergeCell ref="D810:F810"/>
    <mergeCell ref="B811:C811"/>
    <mergeCell ref="D811:F811"/>
    <mergeCell ref="B806:C806"/>
    <mergeCell ref="D806:F806"/>
    <mergeCell ref="B807:C807"/>
    <mergeCell ref="D807:F807"/>
    <mergeCell ref="B808:C808"/>
    <mergeCell ref="D808:F808"/>
    <mergeCell ref="B803:C803"/>
    <mergeCell ref="D803:F803"/>
    <mergeCell ref="B804:C804"/>
    <mergeCell ref="D804:F804"/>
    <mergeCell ref="B805:C805"/>
    <mergeCell ref="D805:F805"/>
    <mergeCell ref="B818:C818"/>
    <mergeCell ref="D818:F818"/>
    <mergeCell ref="B819:C819"/>
    <mergeCell ref="D819:F819"/>
    <mergeCell ref="B820:C820"/>
    <mergeCell ref="D820:F820"/>
    <mergeCell ref="B815:C815"/>
    <mergeCell ref="D815:F815"/>
    <mergeCell ref="B816:C816"/>
    <mergeCell ref="D816:F816"/>
    <mergeCell ref="B817:C817"/>
    <mergeCell ref="D817:F817"/>
    <mergeCell ref="B812:C812"/>
    <mergeCell ref="D812:F812"/>
    <mergeCell ref="B813:C813"/>
    <mergeCell ref="D813:F813"/>
    <mergeCell ref="B814:C814"/>
    <mergeCell ref="D814:F814"/>
    <mergeCell ref="B827:C827"/>
    <mergeCell ref="D827:F827"/>
    <mergeCell ref="B828:C828"/>
    <mergeCell ref="D828:F828"/>
    <mergeCell ref="B829:C829"/>
    <mergeCell ref="D829:F829"/>
    <mergeCell ref="B824:C824"/>
    <mergeCell ref="D824:F824"/>
    <mergeCell ref="B825:C825"/>
    <mergeCell ref="D825:F825"/>
    <mergeCell ref="B826:C826"/>
    <mergeCell ref="D826:F826"/>
    <mergeCell ref="B821:C821"/>
    <mergeCell ref="D821:F821"/>
    <mergeCell ref="B822:C822"/>
    <mergeCell ref="D822:F822"/>
    <mergeCell ref="B823:C823"/>
    <mergeCell ref="D823:F823"/>
    <mergeCell ref="B836:C836"/>
    <mergeCell ref="D836:F836"/>
    <mergeCell ref="B837:C837"/>
    <mergeCell ref="D837:F837"/>
    <mergeCell ref="B838:C838"/>
    <mergeCell ref="D838:F838"/>
    <mergeCell ref="B833:C833"/>
    <mergeCell ref="D833:F833"/>
    <mergeCell ref="B834:C834"/>
    <mergeCell ref="D834:F834"/>
    <mergeCell ref="B835:C835"/>
    <mergeCell ref="D835:F835"/>
    <mergeCell ref="B830:C830"/>
    <mergeCell ref="D830:F830"/>
    <mergeCell ref="B831:C831"/>
    <mergeCell ref="D831:F831"/>
    <mergeCell ref="B832:C832"/>
    <mergeCell ref="D832:F832"/>
    <mergeCell ref="B845:C845"/>
    <mergeCell ref="D845:F845"/>
    <mergeCell ref="B846:C846"/>
    <mergeCell ref="D846:F846"/>
    <mergeCell ref="B847:C847"/>
    <mergeCell ref="D847:F847"/>
    <mergeCell ref="B842:C842"/>
    <mergeCell ref="D842:F842"/>
    <mergeCell ref="B843:C843"/>
    <mergeCell ref="D843:F843"/>
    <mergeCell ref="B844:C844"/>
    <mergeCell ref="D844:F844"/>
    <mergeCell ref="B839:C839"/>
    <mergeCell ref="D839:F839"/>
    <mergeCell ref="B840:C840"/>
    <mergeCell ref="D840:F840"/>
    <mergeCell ref="B841:C841"/>
    <mergeCell ref="D841:F841"/>
    <mergeCell ref="B854:C854"/>
    <mergeCell ref="D854:F854"/>
    <mergeCell ref="B855:C855"/>
    <mergeCell ref="D855:F855"/>
    <mergeCell ref="B856:C856"/>
    <mergeCell ref="D856:F856"/>
    <mergeCell ref="B851:C851"/>
    <mergeCell ref="D851:F851"/>
    <mergeCell ref="B852:C852"/>
    <mergeCell ref="D852:F852"/>
    <mergeCell ref="B853:C853"/>
    <mergeCell ref="D853:F853"/>
    <mergeCell ref="B848:C848"/>
    <mergeCell ref="D848:F848"/>
    <mergeCell ref="B849:C849"/>
    <mergeCell ref="D849:F849"/>
    <mergeCell ref="B850:C850"/>
    <mergeCell ref="D850:F850"/>
    <mergeCell ref="B863:C863"/>
    <mergeCell ref="D863:F863"/>
    <mergeCell ref="B864:C864"/>
    <mergeCell ref="D864:F864"/>
    <mergeCell ref="B865:C865"/>
    <mergeCell ref="D865:F865"/>
    <mergeCell ref="B860:C860"/>
    <mergeCell ref="D860:F860"/>
    <mergeCell ref="B861:C861"/>
    <mergeCell ref="D861:F861"/>
    <mergeCell ref="B862:C862"/>
    <mergeCell ref="D862:F862"/>
    <mergeCell ref="B857:C857"/>
    <mergeCell ref="D857:F857"/>
    <mergeCell ref="B858:C858"/>
    <mergeCell ref="D858:F858"/>
    <mergeCell ref="B859:C859"/>
    <mergeCell ref="D859:F859"/>
    <mergeCell ref="B872:C872"/>
    <mergeCell ref="D872:F872"/>
    <mergeCell ref="B873:C873"/>
    <mergeCell ref="D873:F873"/>
    <mergeCell ref="B874:C874"/>
    <mergeCell ref="D874:F874"/>
    <mergeCell ref="B869:C869"/>
    <mergeCell ref="D869:F869"/>
    <mergeCell ref="B870:C870"/>
    <mergeCell ref="D870:F870"/>
    <mergeCell ref="B871:C871"/>
    <mergeCell ref="D871:F871"/>
    <mergeCell ref="B866:C866"/>
    <mergeCell ref="D866:F866"/>
    <mergeCell ref="B867:C867"/>
    <mergeCell ref="D867:F867"/>
    <mergeCell ref="B868:C868"/>
    <mergeCell ref="D868:F868"/>
    <mergeCell ref="B881:C881"/>
    <mergeCell ref="D881:F881"/>
    <mergeCell ref="B882:C882"/>
    <mergeCell ref="D882:F882"/>
    <mergeCell ref="B883:C883"/>
    <mergeCell ref="D883:F883"/>
    <mergeCell ref="B878:C878"/>
    <mergeCell ref="D878:F878"/>
    <mergeCell ref="B879:C879"/>
    <mergeCell ref="D879:F879"/>
    <mergeCell ref="B880:C880"/>
    <mergeCell ref="D880:F880"/>
    <mergeCell ref="B875:C875"/>
    <mergeCell ref="D875:F875"/>
    <mergeCell ref="B876:C876"/>
    <mergeCell ref="D876:F876"/>
    <mergeCell ref="B877:C877"/>
    <mergeCell ref="D877:F877"/>
    <mergeCell ref="B890:C890"/>
    <mergeCell ref="D890:F890"/>
    <mergeCell ref="B891:C891"/>
    <mergeCell ref="D891:F891"/>
    <mergeCell ref="B892:C892"/>
    <mergeCell ref="D892:F892"/>
    <mergeCell ref="B887:C887"/>
    <mergeCell ref="D887:F887"/>
    <mergeCell ref="B888:C888"/>
    <mergeCell ref="D888:F888"/>
    <mergeCell ref="B889:C889"/>
    <mergeCell ref="D889:F889"/>
    <mergeCell ref="B884:C884"/>
    <mergeCell ref="D884:F884"/>
    <mergeCell ref="B885:C885"/>
    <mergeCell ref="D885:F885"/>
    <mergeCell ref="B886:C886"/>
    <mergeCell ref="D886:F886"/>
    <mergeCell ref="B899:C899"/>
    <mergeCell ref="D899:F899"/>
    <mergeCell ref="B900:C900"/>
    <mergeCell ref="D900:F900"/>
    <mergeCell ref="B901:C901"/>
    <mergeCell ref="D901:F901"/>
    <mergeCell ref="B896:C896"/>
    <mergeCell ref="D896:F896"/>
    <mergeCell ref="B897:C897"/>
    <mergeCell ref="D897:F897"/>
    <mergeCell ref="B898:C898"/>
    <mergeCell ref="D898:F898"/>
    <mergeCell ref="B893:C893"/>
    <mergeCell ref="D893:F893"/>
    <mergeCell ref="B894:C894"/>
    <mergeCell ref="D894:F894"/>
    <mergeCell ref="B895:C895"/>
    <mergeCell ref="D895:F895"/>
    <mergeCell ref="B908:C908"/>
    <mergeCell ref="D908:F908"/>
    <mergeCell ref="B909:C909"/>
    <mergeCell ref="D909:F909"/>
    <mergeCell ref="B910:C910"/>
    <mergeCell ref="D910:F910"/>
    <mergeCell ref="B905:C905"/>
    <mergeCell ref="D905:F905"/>
    <mergeCell ref="B906:C906"/>
    <mergeCell ref="D906:F906"/>
    <mergeCell ref="B907:C907"/>
    <mergeCell ref="D907:F907"/>
    <mergeCell ref="B902:C902"/>
    <mergeCell ref="D902:F902"/>
    <mergeCell ref="B903:C903"/>
    <mergeCell ref="D903:F903"/>
    <mergeCell ref="B904:C904"/>
    <mergeCell ref="D904:F904"/>
    <mergeCell ref="B920:C920"/>
    <mergeCell ref="D920:F920"/>
    <mergeCell ref="B921:C921"/>
    <mergeCell ref="D921:F921"/>
    <mergeCell ref="B917:C917"/>
    <mergeCell ref="D917:F917"/>
    <mergeCell ref="B918:C918"/>
    <mergeCell ref="D918:F918"/>
    <mergeCell ref="B919:C919"/>
    <mergeCell ref="D919:F919"/>
    <mergeCell ref="B914:C914"/>
    <mergeCell ref="D914:F914"/>
    <mergeCell ref="B915:C915"/>
    <mergeCell ref="D915:F915"/>
    <mergeCell ref="B916:C916"/>
    <mergeCell ref="D916:F916"/>
    <mergeCell ref="B911:C911"/>
    <mergeCell ref="D911:F911"/>
    <mergeCell ref="B912:C912"/>
    <mergeCell ref="D912:F912"/>
    <mergeCell ref="B913:C913"/>
    <mergeCell ref="D913:F913"/>
  </mergeCells>
  <conditionalFormatting sqref="A3:B6">
    <cfRule type="containsBlanks" dxfId="10" priority="4">
      <formula>LEN(TRIM(A3))=0</formula>
    </cfRule>
  </conditionalFormatting>
  <conditionalFormatting sqref="F7">
    <cfRule type="containsText" dxfId="9" priority="1" operator="containsText" text="Greater">
      <formula>NOT(ISERROR(SEARCH("Greater",F7)))</formula>
    </cfRule>
    <cfRule type="containsText" dxfId="8" priority="2" operator="containsText" text="&quot;greater&quot;">
      <formula>NOT(ISERROR(SEARCH("""greater""",F7)))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C6A61F9-5538-40DA-A34E-EF635A3E1904}">
          <x14:formula1>
            <xm:f>Sheet1!$R$1:$R$5</xm:f>
          </x14:formula1>
          <xm:sqref>A9:A374</xm:sqref>
        </x14:dataValidation>
        <x14:dataValidation type="list" allowBlank="1" showInputMessage="1" showErrorMessage="1" xr:uid="{CA7F9673-2F48-4CD4-97A9-0DC72F71F06D}">
          <x14:formula1>
            <xm:f>Sheet3!$B$4:$B$16</xm:f>
          </x14:formula1>
          <xm:sqref>D922:F1048576</xm:sqref>
        </x14:dataValidation>
        <x14:dataValidation type="list" allowBlank="1" showInputMessage="1" showErrorMessage="1" xr:uid="{9FB1072B-8233-4DED-B0C0-14742C04F912}">
          <x14:formula1>
            <xm:f>Sheet1!$S$1:$S$2</xm:f>
          </x14:formula1>
          <xm:sqref>G2:G5</xm:sqref>
        </x14:dataValidation>
        <x14:dataValidation type="list" allowBlank="1" showInputMessage="1" showErrorMessage="1" xr:uid="{CB4AE26A-EFE4-40E7-B9FC-857C7C33CD75}">
          <x14:formula1>
            <xm:f>Sheet1!$Q$1:$Q$33</xm:f>
          </x14:formula1>
          <xm:sqref>C42:C921 B9:B921</xm:sqref>
        </x14:dataValidation>
        <x14:dataValidation type="list" allowBlank="1" showInputMessage="1" showErrorMessage="1" xr:uid="{A5293B07-41FA-414F-B751-8266F740C7C4}">
          <x14:formula1>
            <xm:f>Sheet3!$B$17:$B$29</xm:f>
          </x14:formula1>
          <xm:sqref>D9:F921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331B-5EC7-49FA-97BF-56A3B5438C68}">
  <dimension ref="B3:J132"/>
  <sheetViews>
    <sheetView topLeftCell="B1" workbookViewId="0">
      <selection activeCell="J117" sqref="J117"/>
    </sheetView>
  </sheetViews>
  <sheetFormatPr defaultRowHeight="15" x14ac:dyDescent="0.25"/>
  <cols>
    <col min="1" max="1" width="5.140625" customWidth="1"/>
    <col min="3" max="3" width="37.5703125" customWidth="1"/>
    <col min="4" max="9" width="14" customWidth="1"/>
    <col min="10" max="10" width="14.140625" customWidth="1"/>
    <col min="11" max="11" width="23.7109375" customWidth="1"/>
  </cols>
  <sheetData>
    <row r="3" spans="2:10" x14ac:dyDescent="0.25">
      <c r="B3" s="184" t="s">
        <v>86</v>
      </c>
      <c r="C3" s="185"/>
      <c r="D3" s="185" t="s">
        <v>87</v>
      </c>
      <c r="E3" s="185"/>
      <c r="F3" s="185"/>
      <c r="G3" s="185"/>
      <c r="H3" s="185"/>
      <c r="I3" s="185"/>
      <c r="J3" s="186"/>
    </row>
    <row r="4" spans="2:10" x14ac:dyDescent="0.25">
      <c r="B4" s="187" t="s">
        <v>88</v>
      </c>
      <c r="C4" s="188"/>
      <c r="D4" s="118">
        <v>100</v>
      </c>
      <c r="E4" s="118">
        <v>200</v>
      </c>
      <c r="F4" s="118">
        <v>400</v>
      </c>
      <c r="G4" s="118">
        <v>500</v>
      </c>
      <c r="H4" s="118">
        <v>600</v>
      </c>
      <c r="I4" s="118">
        <v>800</v>
      </c>
      <c r="J4" s="191" t="s">
        <v>89</v>
      </c>
    </row>
    <row r="5" spans="2:10" ht="30" x14ac:dyDescent="0.25">
      <c r="B5" s="189"/>
      <c r="C5" s="190"/>
      <c r="D5" s="119" t="s">
        <v>90</v>
      </c>
      <c r="E5" s="120" t="s">
        <v>91</v>
      </c>
      <c r="F5" s="119" t="s">
        <v>92</v>
      </c>
      <c r="G5" s="119" t="s">
        <v>93</v>
      </c>
      <c r="H5" s="119" t="s">
        <v>94</v>
      </c>
      <c r="I5" s="119" t="s">
        <v>95</v>
      </c>
      <c r="J5" s="192"/>
    </row>
    <row r="6" spans="2:10" x14ac:dyDescent="0.25">
      <c r="B6" s="5" t="s">
        <v>96</v>
      </c>
      <c r="C6" s="5"/>
      <c r="D6" s="143" t="s">
        <v>97</v>
      </c>
      <c r="E6" s="144"/>
      <c r="F6" s="144"/>
      <c r="G6" s="144"/>
      <c r="H6" s="144"/>
      <c r="I6" s="145"/>
      <c r="J6" s="7"/>
    </row>
    <row r="7" spans="2:10" x14ac:dyDescent="0.25">
      <c r="B7" s="8"/>
      <c r="C7" s="8" t="s">
        <v>98</v>
      </c>
      <c r="D7" s="23">
        <f t="shared" ref="D7:F10" si="0">D29+D51+D73+D95+D117</f>
        <v>0</v>
      </c>
      <c r="E7" s="23">
        <f t="shared" si="0"/>
        <v>0</v>
      </c>
      <c r="F7" s="23">
        <f>F29+F51+F73+F95+F117</f>
        <v>0</v>
      </c>
      <c r="G7" s="23">
        <f t="shared" ref="G7:G10" si="1">G29+G51+G73+G95+G117</f>
        <v>0</v>
      </c>
      <c r="H7" s="18"/>
      <c r="I7" s="18"/>
      <c r="J7" s="24">
        <f>SUM(D7:G7)</f>
        <v>0</v>
      </c>
    </row>
    <row r="8" spans="2:10" x14ac:dyDescent="0.25">
      <c r="B8" s="8"/>
      <c r="C8" s="8" t="s">
        <v>99</v>
      </c>
      <c r="D8" s="23">
        <f t="shared" si="0"/>
        <v>0</v>
      </c>
      <c r="E8" s="23">
        <f t="shared" si="0"/>
        <v>0</v>
      </c>
      <c r="F8" s="23">
        <f t="shared" si="0"/>
        <v>0</v>
      </c>
      <c r="G8" s="23">
        <f t="shared" si="1"/>
        <v>0</v>
      </c>
      <c r="H8" s="18"/>
      <c r="I8" s="18"/>
      <c r="J8" s="24">
        <f>SUM(D8:G8)</f>
        <v>0</v>
      </c>
    </row>
    <row r="9" spans="2:10" x14ac:dyDescent="0.25">
      <c r="B9" s="8"/>
      <c r="C9" s="8" t="s">
        <v>100</v>
      </c>
      <c r="D9" s="23">
        <f t="shared" si="0"/>
        <v>0</v>
      </c>
      <c r="E9" s="23">
        <f t="shared" si="0"/>
        <v>0</v>
      </c>
      <c r="F9" s="23">
        <f t="shared" si="0"/>
        <v>0</v>
      </c>
      <c r="G9" s="23">
        <f t="shared" si="1"/>
        <v>0</v>
      </c>
      <c r="H9" s="18"/>
      <c r="I9" s="18"/>
      <c r="J9" s="24">
        <f>SUM(D9:G9)</f>
        <v>0</v>
      </c>
    </row>
    <row r="10" spans="2:10" x14ac:dyDescent="0.25">
      <c r="B10" s="8"/>
      <c r="C10" s="8" t="s">
        <v>101</v>
      </c>
      <c r="D10" s="23">
        <f>D32+D54+D76+D98+D120</f>
        <v>0</v>
      </c>
      <c r="E10" s="23">
        <f>E32+E54+E76+E98+E120</f>
        <v>0</v>
      </c>
      <c r="F10" s="23">
        <f t="shared" si="0"/>
        <v>0</v>
      </c>
      <c r="G10" s="23">
        <f t="shared" si="1"/>
        <v>0</v>
      </c>
      <c r="H10" s="18"/>
      <c r="I10" s="18"/>
      <c r="J10" s="24">
        <f>SUM(D10:G10)</f>
        <v>0</v>
      </c>
    </row>
    <row r="11" spans="2:10" x14ac:dyDescent="0.25">
      <c r="B11" s="11" t="s">
        <v>102</v>
      </c>
      <c r="C11" s="5"/>
      <c r="D11" s="143" t="s">
        <v>97</v>
      </c>
      <c r="E11" s="144"/>
      <c r="F11" s="144"/>
      <c r="G11" s="144"/>
      <c r="H11" s="144"/>
      <c r="I11" s="145"/>
      <c r="J11" s="7"/>
    </row>
    <row r="12" spans="2:10" x14ac:dyDescent="0.25">
      <c r="B12" s="8"/>
      <c r="C12" s="8" t="s">
        <v>103</v>
      </c>
      <c r="D12" s="23">
        <f t="shared" ref="D12:G13" si="2">D34+D56+D78+D100+D122</f>
        <v>0</v>
      </c>
      <c r="E12" s="23">
        <f t="shared" si="2"/>
        <v>0</v>
      </c>
      <c r="F12" s="23">
        <f t="shared" si="2"/>
        <v>0</v>
      </c>
      <c r="G12" s="23">
        <f t="shared" si="2"/>
        <v>0</v>
      </c>
      <c r="H12" s="18"/>
      <c r="I12" s="18"/>
      <c r="J12" s="24">
        <f t="shared" ref="J12:J13" si="3">SUM(D12:G12)</f>
        <v>0</v>
      </c>
    </row>
    <row r="13" spans="2:10" x14ac:dyDescent="0.25">
      <c r="B13" s="8"/>
      <c r="C13" s="8" t="s">
        <v>104</v>
      </c>
      <c r="D13" s="23">
        <f t="shared" si="2"/>
        <v>0</v>
      </c>
      <c r="E13" s="23">
        <f t="shared" si="2"/>
        <v>0</v>
      </c>
      <c r="F13" s="23">
        <f t="shared" si="2"/>
        <v>0</v>
      </c>
      <c r="G13" s="23">
        <f t="shared" si="2"/>
        <v>0</v>
      </c>
      <c r="H13" s="18"/>
      <c r="I13" s="18"/>
      <c r="J13" s="24">
        <f t="shared" si="3"/>
        <v>0</v>
      </c>
    </row>
    <row r="14" spans="2:10" x14ac:dyDescent="0.25">
      <c r="B14" s="8"/>
      <c r="C14" s="8" t="s">
        <v>105</v>
      </c>
      <c r="D14" s="18"/>
      <c r="E14" s="18"/>
      <c r="F14" s="23">
        <f>F36+F58+F80+F102+F124</f>
        <v>0</v>
      </c>
      <c r="G14" s="23">
        <f>G36+G58+G80+G102+G124</f>
        <v>0</v>
      </c>
      <c r="H14" s="18"/>
      <c r="I14" s="18"/>
      <c r="J14" s="24">
        <f>SUM(F14:G14)</f>
        <v>0</v>
      </c>
    </row>
    <row r="15" spans="2:10" x14ac:dyDescent="0.25">
      <c r="B15" s="155" t="s">
        <v>106</v>
      </c>
      <c r="C15" s="156"/>
      <c r="D15" s="12"/>
      <c r="E15" s="12"/>
      <c r="F15" s="12"/>
      <c r="G15" s="12"/>
      <c r="H15" s="12"/>
      <c r="I15" s="23">
        <f>I37+I59+I81+I103+I125</f>
        <v>0</v>
      </c>
      <c r="J15" s="24">
        <f>I15</f>
        <v>0</v>
      </c>
    </row>
    <row r="16" spans="2:10" x14ac:dyDescent="0.25">
      <c r="B16" s="5" t="s">
        <v>107</v>
      </c>
      <c r="C16" s="5"/>
      <c r="D16" s="143" t="s">
        <v>97</v>
      </c>
      <c r="E16" s="144"/>
      <c r="F16" s="144"/>
      <c r="G16" s="144"/>
      <c r="H16" s="144"/>
      <c r="I16" s="145"/>
      <c r="J16" s="7"/>
    </row>
    <row r="17" spans="2:10" x14ac:dyDescent="0.25">
      <c r="B17" s="8"/>
      <c r="C17" s="8" t="s">
        <v>108</v>
      </c>
      <c r="D17" s="18"/>
      <c r="E17" s="18"/>
      <c r="F17" s="23">
        <f>F39+F61+F83+F105+F127</f>
        <v>0</v>
      </c>
      <c r="G17" s="23">
        <f>G39+G61+G83+G105+G127</f>
        <v>0</v>
      </c>
      <c r="H17" s="18"/>
      <c r="I17" s="18"/>
      <c r="J17" s="24">
        <f>SUM(F17:G17)</f>
        <v>0</v>
      </c>
    </row>
    <row r="18" spans="2:10" x14ac:dyDescent="0.25">
      <c r="B18" s="5" t="s">
        <v>109</v>
      </c>
      <c r="C18" s="5"/>
      <c r="D18" s="143" t="s">
        <v>97</v>
      </c>
      <c r="E18" s="144"/>
      <c r="F18" s="144"/>
      <c r="G18" s="144"/>
      <c r="H18" s="144"/>
      <c r="I18" s="145"/>
      <c r="J18" s="7"/>
    </row>
    <row r="19" spans="2:10" x14ac:dyDescent="0.25">
      <c r="B19" s="8"/>
      <c r="C19" s="8" t="s">
        <v>110</v>
      </c>
      <c r="D19" s="23">
        <f>D41+D63+D85+D107+D129</f>
        <v>0</v>
      </c>
      <c r="E19" s="23">
        <f>E41+E63+E85+E107+E129</f>
        <v>0</v>
      </c>
      <c r="F19" s="23">
        <f>F41+F63+F85+F107+F129</f>
        <v>0</v>
      </c>
      <c r="G19" s="23">
        <f>G41+G63+G85+G107+G129</f>
        <v>0</v>
      </c>
      <c r="H19" s="18"/>
      <c r="I19" s="18"/>
      <c r="J19" s="24">
        <f>SUM(D19:G19)</f>
        <v>0</v>
      </c>
    </row>
    <row r="20" spans="2:10" x14ac:dyDescent="0.25">
      <c r="B20" s="141" t="s">
        <v>89</v>
      </c>
      <c r="C20" s="142"/>
      <c r="D20" s="10"/>
      <c r="E20" s="10"/>
      <c r="F20" s="10"/>
      <c r="G20" s="10"/>
      <c r="H20" s="10"/>
      <c r="I20" s="10"/>
      <c r="J20" s="24">
        <f>SUM(J7:J19)</f>
        <v>0</v>
      </c>
    </row>
    <row r="21" spans="2:10" x14ac:dyDescent="0.25">
      <c r="B21" s="6"/>
      <c r="C21" s="6"/>
      <c r="D21" s="6"/>
      <c r="E21" s="6"/>
      <c r="F21" s="6"/>
      <c r="G21" s="6"/>
      <c r="H21" s="13" t="s">
        <v>111</v>
      </c>
      <c r="I21" s="13"/>
      <c r="J21" s="24">
        <f>'Grades 9-12 Narrative'!B1</f>
        <v>0</v>
      </c>
    </row>
    <row r="22" spans="2:10" x14ac:dyDescent="0.25">
      <c r="B22" s="6"/>
      <c r="C22" s="6"/>
      <c r="D22" s="6"/>
      <c r="E22" s="6"/>
      <c r="F22" s="6"/>
      <c r="G22" s="6"/>
      <c r="H22" s="13" t="s">
        <v>112</v>
      </c>
      <c r="I22" s="13"/>
      <c r="J22" s="24">
        <f>J21-J20</f>
        <v>0</v>
      </c>
    </row>
    <row r="25" spans="2:10" x14ac:dyDescent="0.25">
      <c r="B25" s="184" t="s">
        <v>113</v>
      </c>
      <c r="C25" s="185"/>
      <c r="D25" s="185" t="s">
        <v>87</v>
      </c>
      <c r="E25" s="185"/>
      <c r="F25" s="185"/>
      <c r="G25" s="185"/>
      <c r="H25" s="185"/>
      <c r="I25" s="185"/>
      <c r="J25" s="186"/>
    </row>
    <row r="26" spans="2:10" x14ac:dyDescent="0.25">
      <c r="B26" s="187" t="s">
        <v>88</v>
      </c>
      <c r="C26" s="188"/>
      <c r="D26" s="118">
        <v>100</v>
      </c>
      <c r="E26" s="118">
        <v>200</v>
      </c>
      <c r="F26" s="118">
        <v>400</v>
      </c>
      <c r="G26" s="118">
        <v>500</v>
      </c>
      <c r="H26" s="118">
        <v>600</v>
      </c>
      <c r="I26" s="118">
        <v>800</v>
      </c>
      <c r="J26" s="191" t="s">
        <v>89</v>
      </c>
    </row>
    <row r="27" spans="2:10" ht="30" x14ac:dyDescent="0.25">
      <c r="B27" s="189"/>
      <c r="C27" s="190"/>
      <c r="D27" s="119" t="s">
        <v>90</v>
      </c>
      <c r="E27" s="120" t="s">
        <v>91</v>
      </c>
      <c r="F27" s="119" t="s">
        <v>92</v>
      </c>
      <c r="G27" s="119" t="s">
        <v>93</v>
      </c>
      <c r="H27" s="119" t="s">
        <v>94</v>
      </c>
      <c r="I27" s="119" t="s">
        <v>95</v>
      </c>
      <c r="J27" s="192"/>
    </row>
    <row r="28" spans="2:10" x14ac:dyDescent="0.25">
      <c r="B28" s="5" t="s">
        <v>96</v>
      </c>
      <c r="C28" s="5"/>
      <c r="D28" s="143" t="s">
        <v>97</v>
      </c>
      <c r="E28" s="144"/>
      <c r="F28" s="144"/>
      <c r="G28" s="144"/>
      <c r="H28" s="144"/>
      <c r="I28" s="145"/>
      <c r="J28" s="7"/>
    </row>
    <row r="29" spans="2:10" x14ac:dyDescent="0.25">
      <c r="B29" s="8"/>
      <c r="C29" s="8" t="s">
        <v>98</v>
      </c>
      <c r="D29" s="26">
        <f>SUMIFS('Grades 9-12 Narrative'!$G:$G,'Grades 9-12 Narrative'!$A:$A,Sheet1!$R$1,'Grades 9-12 Narrative'!$B:$B,Sheet1!$Q$1)</f>
        <v>0</v>
      </c>
      <c r="E29" s="26">
        <f>SUMIFS('Grades 9-12 Narrative'!$G:$G,'Grades 9-12 Narrative'!$A:$A,Sheet1!$R$1,'Grades 9-12 Narrative'!$B:$B,Sheet1!$Q$2)</f>
        <v>0</v>
      </c>
      <c r="F29" s="23">
        <f>SUMIFS('Grades 9-12 Narrative'!$G:$G,'Grades 9-12 Narrative'!$A:$A,Sheet1!$R$1,'Grades 9-12 Narrative'!$B:$B,Sheet1!$Q$3)</f>
        <v>0</v>
      </c>
      <c r="G29" s="23">
        <f>SUMIFS('Grades 9-12 Narrative'!$G:$G,'Grades 9-12 Narrative'!$A:$A,Sheet1!$R$1,'Grades 9-12 Narrative'!$B:$B,Sheet1!$Q$4)</f>
        <v>0</v>
      </c>
      <c r="H29" s="18"/>
      <c r="I29" s="18"/>
      <c r="J29" s="24">
        <f>SUM(D29:G29)</f>
        <v>0</v>
      </c>
    </row>
    <row r="30" spans="2:10" x14ac:dyDescent="0.25">
      <c r="B30" s="8"/>
      <c r="C30" s="8" t="s">
        <v>99</v>
      </c>
      <c r="D30" s="26">
        <f>SUMIFS('Grades 9-12 Narrative'!$G:$G,'Grades 9-12 Narrative'!$A:$A,Sheet1!$R$1,'Grades 9-12 Narrative'!$B:$B,Sheet1!$Q$5)</f>
        <v>0</v>
      </c>
      <c r="E30" s="26">
        <f>SUMIFS('Grades 9-12 Narrative'!$G:$G,'Grades 9-12 Narrative'!$A:$A,Sheet1!$R$1,'Grades 9-12 Narrative'!$B:$B,Sheet1!$Q$6)</f>
        <v>0</v>
      </c>
      <c r="F30" s="23">
        <f>SUMIFS('Grades 9-12 Narrative'!$G:$G,'Grades 9-12 Narrative'!$A:$A,Sheet1!$R$1,'Grades 9-12 Narrative'!$B:$B,Sheet1!$Q$7)</f>
        <v>0</v>
      </c>
      <c r="G30" s="23">
        <f>SUMIFS('Grades 9-12 Narrative'!$G:$G,'Grades 9-12 Narrative'!$A:$A,Sheet1!$R$1,'Grades 9-12 Narrative'!$B:$B,Sheet1!$Q$8)</f>
        <v>0</v>
      </c>
      <c r="H30" s="18"/>
      <c r="I30" s="18"/>
      <c r="J30" s="24">
        <f>SUM(D30:G30)</f>
        <v>0</v>
      </c>
    </row>
    <row r="31" spans="2:10" x14ac:dyDescent="0.25">
      <c r="B31" s="8"/>
      <c r="C31" s="8" t="s">
        <v>100</v>
      </c>
      <c r="D31" s="26">
        <f>SUMIFS('Grades 9-12 Narrative'!$G:$G,'Grades 9-12 Narrative'!$A:$A,Sheet1!$R$1,'Grades 9-12 Narrative'!$B:$B,Sheet1!$Q$9)</f>
        <v>0</v>
      </c>
      <c r="E31" s="26">
        <f>SUMIFS('Grades 9-12 Narrative'!$G:$G,'Grades 9-12 Narrative'!$A:$A,Sheet1!$R$1,'Grades 9-12 Narrative'!$B:$B,Sheet1!$Q$10)</f>
        <v>0</v>
      </c>
      <c r="F31" s="23">
        <f>SUMIFS('Grades 9-12 Narrative'!$G:$G,'Grades 9-12 Narrative'!$A:$A,Sheet1!$R$1,'Grades 9-12 Narrative'!$B:$B,Sheet1!$Q$11)</f>
        <v>0</v>
      </c>
      <c r="G31" s="23">
        <f>SUMIFS('Grades 9-12 Narrative'!$G:$G,'Grades 9-12 Narrative'!$A:$A,Sheet1!$R$1,'Grades 9-12 Narrative'!$B:$B,Sheet1!$Q$12)</f>
        <v>0</v>
      </c>
      <c r="H31" s="18"/>
      <c r="I31" s="18"/>
      <c r="J31" s="24">
        <f>SUM(D31:G31)</f>
        <v>0</v>
      </c>
    </row>
    <row r="32" spans="2:10" x14ac:dyDescent="0.25">
      <c r="B32" s="8"/>
      <c r="C32" s="8" t="s">
        <v>101</v>
      </c>
      <c r="D32" s="23">
        <f>SUMIFS('Grades 9-12 Narrative'!$G:$G,'Grades 9-12 Narrative'!$A:$A,Sheet1!$R$1,'Grades 9-12 Narrative'!$B:$B,Sheet1!$Q$13)</f>
        <v>0</v>
      </c>
      <c r="E32" s="23">
        <f>SUMIFS('Grades 9-12 Narrative'!$G:$G,'Grades 9-12 Narrative'!$A:$A,Sheet1!$R$1,'Grades 9-12 Narrative'!$B:$B,Sheet1!$Q$14)</f>
        <v>0</v>
      </c>
      <c r="F32" s="23">
        <f>SUMIFS('Grades 9-12 Narrative'!$G:$G,'Grades 9-12 Narrative'!$A:$A,Sheet1!$R$1,'Grades 9-12 Narrative'!$B:$B,Sheet1!$Q$15)</f>
        <v>0</v>
      </c>
      <c r="G32" s="23">
        <f>SUMIFS('Grades 9-12 Narrative'!$G:$G,'Grades 9-12 Narrative'!$A:$A,Sheet1!$R$1,'Grades 9-12 Narrative'!$B:$B,Sheet1!$Q$16)</f>
        <v>0</v>
      </c>
      <c r="H32" s="18"/>
      <c r="I32" s="18"/>
      <c r="J32" s="24">
        <f>SUM(D32:G32)</f>
        <v>0</v>
      </c>
    </row>
    <row r="33" spans="2:10" x14ac:dyDescent="0.25">
      <c r="B33" s="11" t="s">
        <v>102</v>
      </c>
      <c r="C33" s="5"/>
      <c r="D33" s="143" t="s">
        <v>97</v>
      </c>
      <c r="E33" s="144"/>
      <c r="F33" s="144"/>
      <c r="G33" s="144"/>
      <c r="H33" s="144"/>
      <c r="I33" s="145"/>
      <c r="J33" s="7"/>
    </row>
    <row r="34" spans="2:10" x14ac:dyDescent="0.25">
      <c r="B34" s="8"/>
      <c r="C34" s="8" t="s">
        <v>103</v>
      </c>
      <c r="D34" s="23">
        <f>SUMIFS('Grades 9-12 Narrative'!$G:$G,'Grades 9-12 Narrative'!$A:$A,Sheet1!$R$1,'Grades 9-12 Narrative'!$B:$B,Sheet1!$Q$17)</f>
        <v>0</v>
      </c>
      <c r="E34" s="23">
        <f>SUMIFS('Grades 9-12 Narrative'!$G:$G,'Grades 9-12 Narrative'!$A:$A,Sheet1!$R$1,'Grades 9-12 Narrative'!$B:$B,Sheet1!$Q$18)</f>
        <v>0</v>
      </c>
      <c r="F34" s="23">
        <f>SUMIFS('Grades 9-12 Narrative'!$G:$G,'Grades 9-12 Narrative'!$A:$A,Sheet1!$R$1,'Grades 9-12 Narrative'!$B:$B,Sheet1!$Q$19)</f>
        <v>0</v>
      </c>
      <c r="G34" s="23">
        <f>SUMIFS('Grades 9-12 Narrative'!$G:$G,'Grades 9-12 Narrative'!$A:$A,Sheet1!$R$1,'Grades 9-12 Narrative'!$B:$B,Sheet1!$Q$20)</f>
        <v>0</v>
      </c>
      <c r="H34" s="18"/>
      <c r="I34" s="18"/>
      <c r="J34" s="24">
        <f t="shared" ref="J34" si="4">SUM(D34:G34)</f>
        <v>0</v>
      </c>
    </row>
    <row r="35" spans="2:10" x14ac:dyDescent="0.25">
      <c r="B35" s="8"/>
      <c r="C35" s="8" t="s">
        <v>104</v>
      </c>
      <c r="D35" s="23">
        <f>SUMIFS('Grades 9-12 Narrative'!$G:$G,'Grades 9-12 Narrative'!$A:$A,Sheet1!$R$1,'Grades 9-12 Narrative'!$B:$B,Sheet1!$Q$21)</f>
        <v>0</v>
      </c>
      <c r="E35" s="23">
        <f>SUMIFS('Grades 9-12 Narrative'!$G:$G,'Grades 9-12 Narrative'!$A:$A,Sheet1!$R$1,'Grades 9-12 Narrative'!$B:$B,Sheet1!$Q$22)</f>
        <v>0</v>
      </c>
      <c r="F35" s="23">
        <f>SUMIFS('Grades 9-12 Narrative'!$G:$G,'Grades 9-12 Narrative'!$A:$A,Sheet1!$R$1,'Grades 9-12 Narrative'!$B:$B,Sheet1!$Q$23)</f>
        <v>0</v>
      </c>
      <c r="G35" s="23">
        <f>SUMIFS('Grades 9-12 Narrative'!$G:$G,'Grades 9-12 Narrative'!$A:$A,Sheet1!$R$1,'Grades 9-12 Narrative'!$B:$B,Sheet1!$Q$24)</f>
        <v>0</v>
      </c>
      <c r="H35" s="18"/>
      <c r="I35" s="18"/>
      <c r="J35" s="24">
        <f>SUM(D35:G35)</f>
        <v>0</v>
      </c>
    </row>
    <row r="36" spans="2:10" x14ac:dyDescent="0.25">
      <c r="B36" s="8"/>
      <c r="C36" s="8" t="s">
        <v>105</v>
      </c>
      <c r="D36" s="18"/>
      <c r="E36" s="18"/>
      <c r="F36" s="23">
        <f>SUMIFS('Grades 9-12 Narrative'!$G:$G,'Grades 9-12 Narrative'!$A:$A,Sheet1!$R$1,'Grades 9-12 Narrative'!$B:$B,Sheet1!$Q$25)</f>
        <v>0</v>
      </c>
      <c r="G36" s="23">
        <f>SUMIFS('Grades 9-12 Narrative'!$G:$G,'Grades 9-12 Narrative'!$A:$A,Sheet1!$R$1,'Grades 9-12 Narrative'!$B:$B,Sheet1!$Q$26)</f>
        <v>0</v>
      </c>
      <c r="H36" s="18"/>
      <c r="I36" s="18"/>
      <c r="J36" s="24">
        <f>SUM(F36:G36)</f>
        <v>0</v>
      </c>
    </row>
    <row r="37" spans="2:10" x14ac:dyDescent="0.25">
      <c r="B37" s="155" t="s">
        <v>106</v>
      </c>
      <c r="C37" s="156"/>
      <c r="D37" s="12"/>
      <c r="E37" s="12"/>
      <c r="F37" s="12"/>
      <c r="G37" s="12"/>
      <c r="H37" s="12"/>
      <c r="I37" s="23">
        <f>SUMIFS('Grades 9-12 Narrative'!$G:$G,'Grades 9-12 Narrative'!$A:$A,Sheet1!$R$1,'Grades 9-12 Narrative'!$B:$B,Sheet1!$Q$33)</f>
        <v>0</v>
      </c>
      <c r="J37" s="24">
        <f>I37</f>
        <v>0</v>
      </c>
    </row>
    <row r="38" spans="2:10" x14ac:dyDescent="0.25">
      <c r="B38" s="5" t="s">
        <v>107</v>
      </c>
      <c r="C38" s="5"/>
      <c r="D38" s="143" t="s">
        <v>97</v>
      </c>
      <c r="E38" s="144"/>
      <c r="F38" s="144"/>
      <c r="G38" s="144"/>
      <c r="H38" s="144"/>
      <c r="I38" s="145"/>
      <c r="J38" s="7"/>
    </row>
    <row r="39" spans="2:10" x14ac:dyDescent="0.25">
      <c r="B39" s="8"/>
      <c r="C39" s="8" t="s">
        <v>108</v>
      </c>
      <c r="D39" s="18"/>
      <c r="E39" s="18"/>
      <c r="F39" s="23">
        <f>SUMIFS('Grades 9-12 Narrative'!$G:$G,'Grades 9-12 Narrative'!$A:$A,Sheet1!$R$1,'Grades 9-12 Narrative'!$B:$B,Sheet1!$Q$27)</f>
        <v>0</v>
      </c>
      <c r="G39" s="23">
        <f>SUMIFS('Grades 9-12 Narrative'!$G:$G,'Grades 9-12 Narrative'!$A:$A,Sheet1!$R$1,'Grades 9-12 Narrative'!$B:$B,Sheet1!$Q$28)</f>
        <v>0</v>
      </c>
      <c r="H39" s="18"/>
      <c r="I39" s="18"/>
      <c r="J39" s="24">
        <f>SUM(F39:G39)</f>
        <v>0</v>
      </c>
    </row>
    <row r="40" spans="2:10" x14ac:dyDescent="0.25">
      <c r="B40" s="5" t="s">
        <v>109</v>
      </c>
      <c r="C40" s="5"/>
      <c r="D40" s="143" t="s">
        <v>97</v>
      </c>
      <c r="E40" s="144"/>
      <c r="F40" s="144"/>
      <c r="G40" s="144"/>
      <c r="H40" s="144"/>
      <c r="I40" s="145"/>
      <c r="J40" s="7"/>
    </row>
    <row r="41" spans="2:10" x14ac:dyDescent="0.25">
      <c r="B41" s="8"/>
      <c r="C41" s="8" t="s">
        <v>110</v>
      </c>
      <c r="D41" s="23">
        <f>SUMIFS('Grades 9-12 Narrative'!$G:$G,'Grades 9-12 Narrative'!$A:$A,Sheet1!$R$1,'Grades 9-12 Narrative'!$B:$B,Sheet1!$Q$29)</f>
        <v>0</v>
      </c>
      <c r="E41" s="23">
        <f>SUMIFS('Grades 9-12 Narrative'!$G:$G,'Grades 9-12 Narrative'!$A:$A,Sheet1!$R$1,'Grades 9-12 Narrative'!$B:$B,Sheet1!$Q$30)</f>
        <v>0</v>
      </c>
      <c r="F41" s="23">
        <f>SUMIFS('Grades 9-12 Narrative'!$G:$G,'Grades 9-12 Narrative'!$A:$A,Sheet1!$R$1,'Grades 9-12 Narrative'!$B:$B,Sheet1!$Q$31)</f>
        <v>0</v>
      </c>
      <c r="G41" s="23">
        <f>SUMIFS('Grades 9-12 Narrative'!$G:$G,'Grades 9-12 Narrative'!$A:$A,Sheet1!$R$1,'Grades 9-12 Narrative'!$B:$B,Sheet1!$Q$32)</f>
        <v>0</v>
      </c>
      <c r="H41" s="18"/>
      <c r="I41" s="18"/>
      <c r="J41" s="24">
        <f>SUM(D41:G41)</f>
        <v>0</v>
      </c>
    </row>
    <row r="42" spans="2:10" x14ac:dyDescent="0.25">
      <c r="B42" s="141" t="s">
        <v>89</v>
      </c>
      <c r="C42" s="142"/>
      <c r="D42" s="10"/>
      <c r="E42" s="10"/>
      <c r="F42" s="10"/>
      <c r="G42" s="10"/>
      <c r="H42" s="10"/>
      <c r="I42" s="10"/>
      <c r="J42" s="24">
        <f>SUM(J29:J41)</f>
        <v>0</v>
      </c>
    </row>
    <row r="43" spans="2:10" x14ac:dyDescent="0.25">
      <c r="B43" s="6"/>
      <c r="C43" s="6"/>
      <c r="D43" s="6"/>
      <c r="E43" s="6"/>
      <c r="F43" s="6"/>
      <c r="G43" s="6"/>
      <c r="H43" s="13" t="s">
        <v>111</v>
      </c>
      <c r="I43" s="13"/>
      <c r="J43" s="22">
        <f>'Grades 9-12 Narrative'!E2</f>
        <v>0</v>
      </c>
    </row>
    <row r="44" spans="2:10" x14ac:dyDescent="0.25">
      <c r="B44" s="6"/>
      <c r="C44" s="6"/>
      <c r="D44" s="6"/>
      <c r="E44" s="6"/>
      <c r="F44" s="6"/>
      <c r="G44" s="6"/>
      <c r="H44" s="13" t="s">
        <v>112</v>
      </c>
      <c r="I44" s="13"/>
      <c r="J44" s="24">
        <f>J43-J42</f>
        <v>0</v>
      </c>
    </row>
    <row r="47" spans="2:10" x14ac:dyDescent="0.25">
      <c r="B47" s="184" t="s">
        <v>114</v>
      </c>
      <c r="C47" s="185"/>
      <c r="D47" s="185" t="s">
        <v>87</v>
      </c>
      <c r="E47" s="185"/>
      <c r="F47" s="185"/>
      <c r="G47" s="185"/>
      <c r="H47" s="185"/>
      <c r="I47" s="185"/>
      <c r="J47" s="186"/>
    </row>
    <row r="48" spans="2:10" x14ac:dyDescent="0.25">
      <c r="B48" s="187" t="s">
        <v>88</v>
      </c>
      <c r="C48" s="188"/>
      <c r="D48" s="118">
        <v>100</v>
      </c>
      <c r="E48" s="118">
        <v>200</v>
      </c>
      <c r="F48" s="118">
        <v>400</v>
      </c>
      <c r="G48" s="118">
        <v>500</v>
      </c>
      <c r="H48" s="118">
        <v>600</v>
      </c>
      <c r="I48" s="118">
        <v>800</v>
      </c>
      <c r="J48" s="191" t="s">
        <v>89</v>
      </c>
    </row>
    <row r="49" spans="2:10" ht="30" x14ac:dyDescent="0.25">
      <c r="B49" s="189"/>
      <c r="C49" s="190"/>
      <c r="D49" s="119" t="s">
        <v>90</v>
      </c>
      <c r="E49" s="120" t="s">
        <v>91</v>
      </c>
      <c r="F49" s="119" t="s">
        <v>92</v>
      </c>
      <c r="G49" s="119" t="s">
        <v>93</v>
      </c>
      <c r="H49" s="119" t="s">
        <v>94</v>
      </c>
      <c r="I49" s="119" t="s">
        <v>95</v>
      </c>
      <c r="J49" s="192"/>
    </row>
    <row r="50" spans="2:10" x14ac:dyDescent="0.25">
      <c r="B50" s="5" t="s">
        <v>96</v>
      </c>
      <c r="C50" s="5"/>
      <c r="D50" s="143" t="s">
        <v>97</v>
      </c>
      <c r="E50" s="144"/>
      <c r="F50" s="144"/>
      <c r="G50" s="144"/>
      <c r="H50" s="144"/>
      <c r="I50" s="145"/>
      <c r="J50" s="7"/>
    </row>
    <row r="51" spans="2:10" x14ac:dyDescent="0.25">
      <c r="B51" s="8"/>
      <c r="C51" s="8" t="s">
        <v>98</v>
      </c>
      <c r="D51" s="26">
        <f>SUMIFS('Grades 9-12 Narrative'!$G:$G,'Grades 9-12 Narrative'!$A:$A,Sheet1!$R$2,'Grades 9-12 Narrative'!$B:$B,Sheet1!$Q$1)</f>
        <v>0</v>
      </c>
      <c r="E51" s="26">
        <f>SUMIFS('Grades 9-12 Narrative'!$G:$G,'Grades 9-12 Narrative'!$A:$A,Sheet1!$R$2,'Grades 9-12 Narrative'!$B:$B,Sheet1!$Q$2)</f>
        <v>0</v>
      </c>
      <c r="F51" s="23">
        <f>SUMIFS('Grades 9-12 Narrative'!$G:$G,'Grades 9-12 Narrative'!$A:$A,Sheet1!$R$2,'Grades 9-12 Narrative'!$B:$B,Sheet1!$Q$3)</f>
        <v>0</v>
      </c>
      <c r="G51" s="23">
        <f>SUMIFS('Grades 9-12 Narrative'!$G:$G,'Grades 9-12 Narrative'!$A:$A,Sheet1!$R$2,'Grades 9-12 Narrative'!$B:$B,Sheet1!$Q$4)</f>
        <v>0</v>
      </c>
      <c r="H51" s="18"/>
      <c r="I51" s="18"/>
      <c r="J51" s="24">
        <f>SUM(D51:G51)</f>
        <v>0</v>
      </c>
    </row>
    <row r="52" spans="2:10" x14ac:dyDescent="0.25">
      <c r="B52" s="8"/>
      <c r="C52" s="8" t="s">
        <v>99</v>
      </c>
      <c r="D52" s="26">
        <f>SUMIFS('Grades 9-12 Narrative'!$G:$G,'Grades 9-12 Narrative'!$A:$A,Sheet1!$R$2,'Grades 9-12 Narrative'!$B:$B,Sheet1!$Q$5)</f>
        <v>0</v>
      </c>
      <c r="E52" s="26">
        <f>SUMIFS('Grades 9-12 Narrative'!$G:$G,'Grades 9-12 Narrative'!$A:$A,Sheet1!$R$2,'Grades 9-12 Narrative'!$B:$B,Sheet1!$Q$6)</f>
        <v>0</v>
      </c>
      <c r="F52" s="23">
        <f>SUMIFS('Grades 9-12 Narrative'!$G:$G,'Grades 9-12 Narrative'!$A:$A,Sheet1!$R$2,'Grades 9-12 Narrative'!$B:$B,Sheet1!$Q$7)</f>
        <v>0</v>
      </c>
      <c r="G52" s="23">
        <f>SUMIFS('Grades 9-12 Narrative'!$G:$G,'Grades 9-12 Narrative'!$A:$A,Sheet1!$R$2,'Grades 9-12 Narrative'!$B:$B,Sheet1!$Q$8)</f>
        <v>0</v>
      </c>
      <c r="H52" s="18"/>
      <c r="I52" s="18"/>
      <c r="J52" s="24">
        <f>SUM(D52:G52)</f>
        <v>0</v>
      </c>
    </row>
    <row r="53" spans="2:10" x14ac:dyDescent="0.25">
      <c r="B53" s="8"/>
      <c r="C53" s="8" t="s">
        <v>100</v>
      </c>
      <c r="D53" s="26">
        <f>SUMIFS('Grades 9-12 Narrative'!$G:$G,'Grades 9-12 Narrative'!$A:$A,Sheet1!$R$2,'Grades 9-12 Narrative'!$B:$B,Sheet1!$Q$9)</f>
        <v>0</v>
      </c>
      <c r="E53" s="26">
        <f>SUMIFS('Grades 9-12 Narrative'!$G:$G,'Grades 9-12 Narrative'!$A:$A,Sheet1!$R$2,'Grades 9-12 Narrative'!$B:$B,Sheet1!$Q$10)</f>
        <v>0</v>
      </c>
      <c r="F53" s="23">
        <f>SUMIFS('Grades 9-12 Narrative'!$G:$G,'Grades 9-12 Narrative'!$A:$A,Sheet1!$R$2,'Grades 9-12 Narrative'!$B:$B,Sheet1!$Q$11)</f>
        <v>0</v>
      </c>
      <c r="G53" s="23">
        <f>SUMIFS('Grades 9-12 Narrative'!$G:$G,'Grades 9-12 Narrative'!$A:$A,Sheet1!$R$2,'Grades 9-12 Narrative'!$B:$B,Sheet1!$Q$12)</f>
        <v>0</v>
      </c>
      <c r="H53" s="18"/>
      <c r="I53" s="18"/>
      <c r="J53" s="24">
        <f>SUM(D53:G53)</f>
        <v>0</v>
      </c>
    </row>
    <row r="54" spans="2:10" x14ac:dyDescent="0.25">
      <c r="B54" s="8"/>
      <c r="C54" s="8" t="s">
        <v>101</v>
      </c>
      <c r="D54" s="23">
        <f>SUMIFS('Grades 9-12 Narrative'!$G:$G,'Grades 9-12 Narrative'!$A:$A,Sheet1!$R$2,'Grades 9-12 Narrative'!$B:$B,Sheet1!$Q$13)</f>
        <v>0</v>
      </c>
      <c r="E54" s="23">
        <f>SUMIFS('Grades 9-12 Narrative'!$G:$G,'Grades 9-12 Narrative'!$A:$A,Sheet1!$R$2,'Grades 9-12 Narrative'!$B:$B,Sheet1!$Q$14)</f>
        <v>0</v>
      </c>
      <c r="F54" s="23">
        <f>SUMIFS('Grades 9-12 Narrative'!$G:$G,'Grades 9-12 Narrative'!$A:$A,Sheet1!$R$2,'Grades 9-12 Narrative'!$B:$B,Sheet1!$Q$15)</f>
        <v>0</v>
      </c>
      <c r="G54" s="23">
        <f>SUMIFS('Grades 9-12 Narrative'!$G:$G,'Grades 9-12 Narrative'!$A:$A,Sheet1!$R$2,'Grades 9-12 Narrative'!$B:$B,Sheet1!$Q$16)</f>
        <v>0</v>
      </c>
      <c r="H54" s="18"/>
      <c r="I54" s="18"/>
      <c r="J54" s="24">
        <f>SUM(D54:G54)</f>
        <v>0</v>
      </c>
    </row>
    <row r="55" spans="2:10" x14ac:dyDescent="0.25">
      <c r="B55" s="11" t="s">
        <v>102</v>
      </c>
      <c r="C55" s="5"/>
      <c r="D55" s="143" t="s">
        <v>97</v>
      </c>
      <c r="E55" s="144"/>
      <c r="F55" s="144"/>
      <c r="G55" s="144"/>
      <c r="H55" s="144"/>
      <c r="I55" s="145"/>
      <c r="J55" s="7"/>
    </row>
    <row r="56" spans="2:10" x14ac:dyDescent="0.25">
      <c r="B56" s="8"/>
      <c r="C56" s="8" t="s">
        <v>103</v>
      </c>
      <c r="D56" s="23">
        <f>SUMIFS('Grades 9-12 Narrative'!$G:$G,'Grades 9-12 Narrative'!$A:$A,Sheet1!$R$2,'Grades 9-12 Narrative'!$B:$B,Sheet1!$Q$17)</f>
        <v>0</v>
      </c>
      <c r="E56" s="23">
        <f>SUMIFS('Grades 9-12 Narrative'!$G:$G,'Grades 9-12 Narrative'!$A:$A,Sheet1!$R$2,'Grades 9-12 Narrative'!$B:$B,Sheet1!$Q$18)</f>
        <v>0</v>
      </c>
      <c r="F56" s="23">
        <f>SUMIFS('Grades 9-12 Narrative'!$G:$G,'Grades 9-12 Narrative'!$A:$A,Sheet1!$R$2,'Grades 9-12 Narrative'!$B:$B,Sheet1!$Q$19)</f>
        <v>0</v>
      </c>
      <c r="G56" s="23">
        <f>SUMIFS('Grades 9-12 Narrative'!$G:$G,'Grades 9-12 Narrative'!$A:$A,Sheet1!$R$2,'Grades 9-12 Narrative'!$B:$B,Sheet1!$Q$20)</f>
        <v>0</v>
      </c>
      <c r="H56" s="18"/>
      <c r="I56" s="18"/>
      <c r="J56" s="24">
        <f t="shared" ref="J56:J57" si="5">SUM(D56:G56)</f>
        <v>0</v>
      </c>
    </row>
    <row r="57" spans="2:10" x14ac:dyDescent="0.25">
      <c r="B57" s="8"/>
      <c r="C57" s="8" t="s">
        <v>104</v>
      </c>
      <c r="D57" s="23">
        <f>SUMIFS('Grades 9-12 Narrative'!$G:$G,'Grades 9-12 Narrative'!$A:$A,Sheet1!$R$2,'Grades 9-12 Narrative'!$B:$B,Sheet1!$Q$21)</f>
        <v>0</v>
      </c>
      <c r="E57" s="23">
        <f>SUMIFS('Grades 9-12 Narrative'!$G:$G,'Grades 9-12 Narrative'!$A:$A,Sheet1!$R$2,'Grades 9-12 Narrative'!$B:$B,Sheet1!$Q$22)</f>
        <v>0</v>
      </c>
      <c r="F57" s="23">
        <f>SUMIFS('Grades 9-12 Narrative'!$G:$G,'Grades 9-12 Narrative'!$A:$A,Sheet1!$R$2,'Grades 9-12 Narrative'!$B:$B,Sheet1!$Q$23)</f>
        <v>0</v>
      </c>
      <c r="G57" s="23">
        <f>SUMIFS('Grades 9-12 Narrative'!$G:$G,'Grades 9-12 Narrative'!$A:$A,Sheet1!$R$2,'Grades 9-12 Narrative'!$B:$B,Sheet1!$Q$24)</f>
        <v>0</v>
      </c>
      <c r="H57" s="18"/>
      <c r="I57" s="18"/>
      <c r="J57" s="24">
        <f t="shared" si="5"/>
        <v>0</v>
      </c>
    </row>
    <row r="58" spans="2:10" x14ac:dyDescent="0.25">
      <c r="B58" s="8"/>
      <c r="C58" s="8" t="s">
        <v>105</v>
      </c>
      <c r="D58" s="18"/>
      <c r="E58" s="18"/>
      <c r="F58" s="23">
        <f>SUMIFS('Grades 9-12 Narrative'!$G:$G,'Grades 9-12 Narrative'!$A:$A,Sheet1!$R$2,'Grades 9-12 Narrative'!$B:$B,Sheet1!$Q$25)</f>
        <v>0</v>
      </c>
      <c r="G58" s="23">
        <f>SUMIFS('Grades 9-12 Narrative'!$G:$G,'Grades 9-12 Narrative'!$A:$A,Sheet1!$R$2,'Grades 9-12 Narrative'!$B:$B,Sheet1!$Q$26)</f>
        <v>0</v>
      </c>
      <c r="H58" s="18"/>
      <c r="I58" s="18"/>
      <c r="J58" s="24">
        <f>SUM(F58:G58)</f>
        <v>0</v>
      </c>
    </row>
    <row r="59" spans="2:10" x14ac:dyDescent="0.25">
      <c r="B59" s="155" t="s">
        <v>106</v>
      </c>
      <c r="C59" s="156"/>
      <c r="D59" s="12"/>
      <c r="E59" s="12"/>
      <c r="F59" s="12"/>
      <c r="G59" s="12"/>
      <c r="H59" s="12"/>
      <c r="I59" s="23">
        <f>SUMIFS('Grades 9-12 Narrative'!$G:$G,'Grades 9-12 Narrative'!$A:$A,Sheet1!$R$2,'Grades 9-12 Narrative'!$B:$B,Sheet1!$Q$33)</f>
        <v>0</v>
      </c>
      <c r="J59" s="24">
        <f>I59</f>
        <v>0</v>
      </c>
    </row>
    <row r="60" spans="2:10" x14ac:dyDescent="0.25">
      <c r="B60" s="5" t="s">
        <v>107</v>
      </c>
      <c r="C60" s="5"/>
      <c r="D60" s="143" t="s">
        <v>97</v>
      </c>
      <c r="E60" s="144"/>
      <c r="F60" s="144"/>
      <c r="G60" s="144"/>
      <c r="H60" s="144"/>
      <c r="I60" s="145"/>
      <c r="J60" s="7"/>
    </row>
    <row r="61" spans="2:10" x14ac:dyDescent="0.25">
      <c r="B61" s="8"/>
      <c r="C61" s="8" t="s">
        <v>108</v>
      </c>
      <c r="D61" s="18"/>
      <c r="E61" s="18"/>
      <c r="F61" s="23">
        <f>SUMIFS('Grades 9-12 Narrative'!$G:$G,'Grades 9-12 Narrative'!$A:$A,Sheet1!$R$2,'Grades 9-12 Narrative'!$B:$B,Sheet1!$Q$27)</f>
        <v>0</v>
      </c>
      <c r="G61" s="23">
        <f>SUMIFS('Grades 9-12 Narrative'!$G:$G,'Grades 9-12 Narrative'!$A:$A,Sheet1!$R$2,'Grades 9-12 Narrative'!$B:$B,Sheet1!$Q$28)</f>
        <v>0</v>
      </c>
      <c r="H61" s="18"/>
      <c r="I61" s="18"/>
      <c r="J61" s="24">
        <f>SUM(F61:G61)</f>
        <v>0</v>
      </c>
    </row>
    <row r="62" spans="2:10" x14ac:dyDescent="0.25">
      <c r="B62" s="5" t="s">
        <v>109</v>
      </c>
      <c r="C62" s="5"/>
      <c r="D62" s="143" t="s">
        <v>97</v>
      </c>
      <c r="E62" s="144"/>
      <c r="F62" s="144"/>
      <c r="G62" s="144"/>
      <c r="H62" s="144"/>
      <c r="I62" s="145"/>
      <c r="J62" s="7"/>
    </row>
    <row r="63" spans="2:10" x14ac:dyDescent="0.25">
      <c r="B63" s="8"/>
      <c r="C63" s="8" t="s">
        <v>110</v>
      </c>
      <c r="D63" s="23">
        <f>SUMIFS('Grades 9-12 Narrative'!$G:$G,'Grades 9-12 Narrative'!$A:$A,Sheet1!$R$2,'Grades 9-12 Narrative'!$B:$B,Sheet1!$Q$29)</f>
        <v>0</v>
      </c>
      <c r="E63" s="23">
        <f>SUMIFS('Grades 9-12 Narrative'!$G:$G,'Grades 9-12 Narrative'!$A:$A,Sheet1!$R$2,'Grades 9-12 Narrative'!$B:$B,Sheet1!$Q$30)</f>
        <v>0</v>
      </c>
      <c r="F63" s="23">
        <f>SUMIFS('Grades 9-12 Narrative'!$G:$G,'Grades 9-12 Narrative'!$A:$A,Sheet1!$R$2,'Grades 9-12 Narrative'!$B:$B,Sheet1!$Q$31)</f>
        <v>0</v>
      </c>
      <c r="G63" s="23">
        <f>SUMIFS('Grades 9-12 Narrative'!$G:$G,'Grades 9-12 Narrative'!$A:$A,Sheet1!$R$2,'Grades 9-12 Narrative'!$B:$B,Sheet1!$Q$32)</f>
        <v>0</v>
      </c>
      <c r="H63" s="18"/>
      <c r="I63" s="18"/>
      <c r="J63" s="24">
        <f>SUM(D63:G63)</f>
        <v>0</v>
      </c>
    </row>
    <row r="64" spans="2:10" x14ac:dyDescent="0.25">
      <c r="B64" s="141" t="s">
        <v>89</v>
      </c>
      <c r="C64" s="142"/>
      <c r="D64" s="10"/>
      <c r="E64" s="10"/>
      <c r="F64" s="10"/>
      <c r="G64" s="10"/>
      <c r="H64" s="10"/>
      <c r="I64" s="10"/>
      <c r="J64" s="24">
        <f>SUM(J51:J63)</f>
        <v>0</v>
      </c>
    </row>
    <row r="65" spans="2:10" x14ac:dyDescent="0.25">
      <c r="B65" s="6"/>
      <c r="C65" s="6"/>
      <c r="D65" s="6"/>
      <c r="E65" s="6"/>
      <c r="F65" s="6"/>
      <c r="G65" s="6"/>
      <c r="H65" s="13" t="s">
        <v>111</v>
      </c>
      <c r="I65" s="13"/>
      <c r="J65" s="24">
        <f>'Grades 9-12 Narrative'!E3</f>
        <v>0</v>
      </c>
    </row>
    <row r="66" spans="2:10" x14ac:dyDescent="0.25">
      <c r="B66" s="6"/>
      <c r="C66" s="6"/>
      <c r="D66" s="6"/>
      <c r="E66" s="6"/>
      <c r="F66" s="6"/>
      <c r="G66" s="6"/>
      <c r="H66" s="13" t="s">
        <v>112</v>
      </c>
      <c r="I66" s="13"/>
      <c r="J66" s="24">
        <f>J65-J64</f>
        <v>0</v>
      </c>
    </row>
    <row r="69" spans="2:10" x14ac:dyDescent="0.25">
      <c r="B69" s="184" t="s">
        <v>115</v>
      </c>
      <c r="C69" s="185"/>
      <c r="D69" s="185" t="s">
        <v>87</v>
      </c>
      <c r="E69" s="185"/>
      <c r="F69" s="185"/>
      <c r="G69" s="185"/>
      <c r="H69" s="185"/>
      <c r="I69" s="185"/>
      <c r="J69" s="186"/>
    </row>
    <row r="70" spans="2:10" x14ac:dyDescent="0.25">
      <c r="B70" s="187" t="s">
        <v>88</v>
      </c>
      <c r="C70" s="188"/>
      <c r="D70" s="118">
        <v>100</v>
      </c>
      <c r="E70" s="118">
        <v>200</v>
      </c>
      <c r="F70" s="118">
        <v>400</v>
      </c>
      <c r="G70" s="118">
        <v>500</v>
      </c>
      <c r="H70" s="118">
        <v>600</v>
      </c>
      <c r="I70" s="118">
        <v>800</v>
      </c>
      <c r="J70" s="191" t="s">
        <v>89</v>
      </c>
    </row>
    <row r="71" spans="2:10" ht="30" x14ac:dyDescent="0.25">
      <c r="B71" s="189"/>
      <c r="C71" s="190"/>
      <c r="D71" s="119" t="s">
        <v>90</v>
      </c>
      <c r="E71" s="120" t="s">
        <v>91</v>
      </c>
      <c r="F71" s="119" t="s">
        <v>92</v>
      </c>
      <c r="G71" s="119" t="s">
        <v>93</v>
      </c>
      <c r="H71" s="119" t="s">
        <v>94</v>
      </c>
      <c r="I71" s="119" t="s">
        <v>95</v>
      </c>
      <c r="J71" s="192"/>
    </row>
    <row r="72" spans="2:10" x14ac:dyDescent="0.25">
      <c r="B72" s="5" t="s">
        <v>96</v>
      </c>
      <c r="C72" s="5"/>
      <c r="D72" s="143" t="s">
        <v>97</v>
      </c>
      <c r="E72" s="144"/>
      <c r="F72" s="144"/>
      <c r="G72" s="144"/>
      <c r="H72" s="144"/>
      <c r="I72" s="145"/>
      <c r="J72" s="7"/>
    </row>
    <row r="73" spans="2:10" x14ac:dyDescent="0.25">
      <c r="B73" s="8"/>
      <c r="C73" s="8" t="s">
        <v>98</v>
      </c>
      <c r="D73" s="26">
        <f>SUMIFS('Grades 9-12 Narrative'!$G:$G,'Grades 9-12 Narrative'!$A:$A,Sheet1!$R$3,'Grades 9-12 Narrative'!$B:$B,Sheet1!$Q$1)</f>
        <v>0</v>
      </c>
      <c r="E73" s="26">
        <f>SUMIFS('Grades 9-12 Narrative'!$G:$G,'Grades 9-12 Narrative'!$A:$A,Sheet1!$R$3,'Grades 9-12 Narrative'!$B:$B,Sheet1!$Q$2)</f>
        <v>0</v>
      </c>
      <c r="F73" s="23">
        <f>SUMIFS('Grades 9-12 Narrative'!$G:$G,'Grades 9-12 Narrative'!$A:$A,Sheet1!$R$3,'Grades 9-12 Narrative'!$B:$B,Sheet1!$Q$3)</f>
        <v>0</v>
      </c>
      <c r="G73" s="23">
        <f>SUMIFS('Grades 9-12 Narrative'!$G:$G,'Grades 9-12 Narrative'!$A:$A,Sheet1!$R$3,'Grades 9-12 Narrative'!$B:$B,Sheet1!$Q$4)</f>
        <v>0</v>
      </c>
      <c r="H73" s="18"/>
      <c r="I73" s="18"/>
      <c r="J73" s="24">
        <f>SUM(D73:G73)</f>
        <v>0</v>
      </c>
    </row>
    <row r="74" spans="2:10" x14ac:dyDescent="0.25">
      <c r="B74" s="8"/>
      <c r="C74" s="8" t="s">
        <v>99</v>
      </c>
      <c r="D74" s="26">
        <f>SUMIFS('Grades 9-12 Narrative'!$G:$G,'Grades 9-12 Narrative'!$A:$A,Sheet1!$R$3,'Grades 9-12 Narrative'!$B:$B,Sheet1!$Q$5)</f>
        <v>0</v>
      </c>
      <c r="E74" s="26">
        <f>SUMIFS('Grades 9-12 Narrative'!$G:$G,'Grades 9-12 Narrative'!$A:$A,Sheet1!$R$3,'Grades 9-12 Narrative'!$B:$B,Sheet1!$Q$6)</f>
        <v>0</v>
      </c>
      <c r="F74" s="23">
        <f>SUMIFS('Grades 9-12 Narrative'!$G:$G,'Grades 9-12 Narrative'!$A:$A,Sheet1!$R$3,'Grades 9-12 Narrative'!$B:$B,Sheet1!$Q$7)</f>
        <v>0</v>
      </c>
      <c r="G74" s="23">
        <f>SUMIFS('Grades 9-12 Narrative'!$G:$G,'Grades 9-12 Narrative'!$A:$A,Sheet1!$R$3,'Grades 9-12 Narrative'!$B:$B,Sheet1!$Q$8)</f>
        <v>0</v>
      </c>
      <c r="H74" s="18"/>
      <c r="I74" s="18"/>
      <c r="J74" s="24">
        <f>SUM(D74:G74)</f>
        <v>0</v>
      </c>
    </row>
    <row r="75" spans="2:10" x14ac:dyDescent="0.25">
      <c r="B75" s="8"/>
      <c r="C75" s="8" t="s">
        <v>100</v>
      </c>
      <c r="D75" s="26">
        <f>SUMIFS('Grades 9-12 Narrative'!$G:$G,'Grades 9-12 Narrative'!$A:$A,Sheet1!$R$3,'Grades 9-12 Narrative'!$B:$B,Sheet1!$Q$9)</f>
        <v>0</v>
      </c>
      <c r="E75" s="26">
        <f>SUMIFS('Grades 9-12 Narrative'!$G:$G,'Grades 9-12 Narrative'!$A:$A,Sheet1!$R$3,'Grades 9-12 Narrative'!$B:$B,Sheet1!$Q$10)</f>
        <v>0</v>
      </c>
      <c r="F75" s="23">
        <f>SUMIFS('Grades 9-12 Narrative'!$G:$G,'Grades 9-12 Narrative'!$A:$A,Sheet1!$R$3,'Grades 9-12 Narrative'!$B:$B,Sheet1!$Q$11)</f>
        <v>0</v>
      </c>
      <c r="G75" s="23">
        <f>SUMIFS('Grades 9-12 Narrative'!$G:$G,'Grades 9-12 Narrative'!$A:$A,Sheet1!$R$3,'Grades 9-12 Narrative'!$B:$B,Sheet1!$Q$12)</f>
        <v>0</v>
      </c>
      <c r="H75" s="18"/>
      <c r="I75" s="18"/>
      <c r="J75" s="24">
        <f>SUM(D75:G75)</f>
        <v>0</v>
      </c>
    </row>
    <row r="76" spans="2:10" x14ac:dyDescent="0.25">
      <c r="B76" s="8"/>
      <c r="C76" s="8" t="s">
        <v>101</v>
      </c>
      <c r="D76" s="23">
        <f>SUMIFS('Grades 9-12 Narrative'!$G:$G,'Grades 9-12 Narrative'!$A:$A,Sheet1!$R$3,'Grades 9-12 Narrative'!$B:$B,Sheet1!$Q$13)</f>
        <v>0</v>
      </c>
      <c r="E76" s="23">
        <f>SUMIFS('Grades 9-12 Narrative'!$G:$G,'Grades 9-12 Narrative'!$A:$A,Sheet1!$R$3,'Grades 9-12 Narrative'!$B:$B,Sheet1!$Q$14)</f>
        <v>0</v>
      </c>
      <c r="F76" s="23">
        <f>SUMIFS('Grades 9-12 Narrative'!$G:$G,'Grades 9-12 Narrative'!$A:$A,Sheet1!$R$3,'Grades 9-12 Narrative'!$B:$B,Sheet1!$Q$15)</f>
        <v>0</v>
      </c>
      <c r="G76" s="23">
        <f>SUMIFS('Grades 9-12 Narrative'!$G:$G,'Grades 9-12 Narrative'!$A:$A,Sheet1!$R$3,'Grades 9-12 Narrative'!$B:$B,Sheet1!$Q$16)</f>
        <v>0</v>
      </c>
      <c r="H76" s="18"/>
      <c r="I76" s="18"/>
      <c r="J76" s="24">
        <f>SUM(D76:G76)</f>
        <v>0</v>
      </c>
    </row>
    <row r="77" spans="2:10" x14ac:dyDescent="0.25">
      <c r="B77" s="11" t="s">
        <v>102</v>
      </c>
      <c r="C77" s="5"/>
      <c r="D77" s="143" t="s">
        <v>97</v>
      </c>
      <c r="E77" s="144"/>
      <c r="F77" s="144"/>
      <c r="G77" s="144"/>
      <c r="H77" s="144"/>
      <c r="I77" s="145"/>
      <c r="J77" s="7"/>
    </row>
    <row r="78" spans="2:10" x14ac:dyDescent="0.25">
      <c r="B78" s="8"/>
      <c r="C78" s="8" t="s">
        <v>103</v>
      </c>
      <c r="D78" s="23">
        <f>SUMIFS('Grades 9-12 Narrative'!$G:$G,'Grades 9-12 Narrative'!$A:$A,Sheet1!$R$3,'Grades 9-12 Narrative'!$B:$B,Sheet1!$Q$17)</f>
        <v>0</v>
      </c>
      <c r="E78" s="23">
        <f>SUMIFS('Grades 9-12 Narrative'!$G:$G,'Grades 9-12 Narrative'!$A:$A,Sheet1!$R$3,'Grades 9-12 Narrative'!$B:$B,Sheet1!$Q$18)</f>
        <v>0</v>
      </c>
      <c r="F78" s="23">
        <f>SUMIFS('Grades 9-12 Narrative'!$G:$G,'Grades 9-12 Narrative'!$A:$A,Sheet1!$R$3,'Grades 9-12 Narrative'!$B:$B,Sheet1!$Q$19)</f>
        <v>0</v>
      </c>
      <c r="G78" s="23">
        <f>SUMIFS('Grades 9-12 Narrative'!$G:$G,'Grades 9-12 Narrative'!$A:$A,Sheet1!$R$3,'Grades 9-12 Narrative'!$B:$B,Sheet1!$Q$20)</f>
        <v>0</v>
      </c>
      <c r="H78" s="18"/>
      <c r="I78" s="18"/>
      <c r="J78" s="24">
        <f t="shared" ref="J78:J79" si="6">SUM(D78:G78)</f>
        <v>0</v>
      </c>
    </row>
    <row r="79" spans="2:10" x14ac:dyDescent="0.25">
      <c r="B79" s="8"/>
      <c r="C79" s="8" t="s">
        <v>104</v>
      </c>
      <c r="D79" s="23">
        <f>SUMIFS('Grades 9-12 Narrative'!$G:$G,'Grades 9-12 Narrative'!$A:$A,Sheet1!$R$3,'Grades 9-12 Narrative'!$B:$B,Sheet1!$Q$21)</f>
        <v>0</v>
      </c>
      <c r="E79" s="23">
        <f>SUMIFS('Grades 9-12 Narrative'!$G:$G,'Grades 9-12 Narrative'!$A:$A,Sheet1!$R$3,'Grades 9-12 Narrative'!$B:$B,Sheet1!$Q$22)</f>
        <v>0</v>
      </c>
      <c r="F79" s="23">
        <f>SUMIFS('Grades 9-12 Narrative'!$G:$G,'Grades 9-12 Narrative'!$A:$A,Sheet1!$R$3,'Grades 9-12 Narrative'!$B:$B,Sheet1!$Q$23)</f>
        <v>0</v>
      </c>
      <c r="G79" s="23">
        <f>SUMIFS('Grades 9-12 Narrative'!$G:$G,'Grades 9-12 Narrative'!$A:$A,Sheet1!$R$3,'Grades 9-12 Narrative'!$B:$B,Sheet1!$Q$24)</f>
        <v>0</v>
      </c>
      <c r="H79" s="18"/>
      <c r="I79" s="18"/>
      <c r="J79" s="24">
        <f t="shared" si="6"/>
        <v>0</v>
      </c>
    </row>
    <row r="80" spans="2:10" x14ac:dyDescent="0.25">
      <c r="B80" s="8"/>
      <c r="C80" s="8" t="s">
        <v>105</v>
      </c>
      <c r="D80" s="18"/>
      <c r="E80" s="18"/>
      <c r="F80" s="23">
        <f>SUMIFS('Grades 9-12 Narrative'!$G:$G,'Grades 9-12 Narrative'!$A:$A,Sheet1!$R$3,'Grades 9-12 Narrative'!$B:$B,Sheet1!$Q$25)</f>
        <v>0</v>
      </c>
      <c r="G80" s="23">
        <f>SUMIFS('Grades 9-12 Narrative'!$G:$G,'Grades 9-12 Narrative'!$A:$A,Sheet1!$R$3,'Grades 9-12 Narrative'!$B:$B,Sheet1!$Q$26)</f>
        <v>0</v>
      </c>
      <c r="H80" s="18"/>
      <c r="I80" s="18"/>
      <c r="J80" s="24">
        <f>SUM(F80:G80)</f>
        <v>0</v>
      </c>
    </row>
    <row r="81" spans="2:10" x14ac:dyDescent="0.25">
      <c r="B81" s="155" t="s">
        <v>106</v>
      </c>
      <c r="C81" s="156"/>
      <c r="D81" s="12"/>
      <c r="E81" s="12"/>
      <c r="F81" s="12"/>
      <c r="G81" s="12"/>
      <c r="H81" s="12"/>
      <c r="I81" s="23">
        <f>SUMIFS('Grades 9-12 Narrative'!$G:$G,'Grades 9-12 Narrative'!$A:$A,Sheet1!$R$3,'Grades 9-12 Narrative'!$B:$B,Sheet1!$Q$33)</f>
        <v>0</v>
      </c>
      <c r="J81" s="24">
        <f>I81</f>
        <v>0</v>
      </c>
    </row>
    <row r="82" spans="2:10" x14ac:dyDescent="0.25">
      <c r="B82" s="5" t="s">
        <v>107</v>
      </c>
      <c r="C82" s="5"/>
      <c r="D82" s="143" t="s">
        <v>97</v>
      </c>
      <c r="E82" s="144"/>
      <c r="F82" s="144"/>
      <c r="G82" s="144"/>
      <c r="H82" s="144"/>
      <c r="I82" s="145"/>
      <c r="J82" s="7"/>
    </row>
    <row r="83" spans="2:10" x14ac:dyDescent="0.25">
      <c r="B83" s="8"/>
      <c r="C83" s="8" t="s">
        <v>108</v>
      </c>
      <c r="D83" s="18"/>
      <c r="E83" s="18"/>
      <c r="F83" s="23">
        <f>SUMIFS('Grades 9-12 Narrative'!$G:$G,'Grades 9-12 Narrative'!$A:$A,Sheet1!$R$3,'Grades 9-12 Narrative'!$B:$B,Sheet1!$Q$27)</f>
        <v>0</v>
      </c>
      <c r="G83" s="23">
        <f>SUMIFS('Grades 9-12 Narrative'!$G:$G,'Grades 9-12 Narrative'!$A:$A,Sheet1!$R$3,'Grades 9-12 Narrative'!$B:$B,Sheet1!$Q$28)</f>
        <v>0</v>
      </c>
      <c r="H83" s="18"/>
      <c r="I83" s="18"/>
      <c r="J83" s="24">
        <f>SUM(F83:G83)</f>
        <v>0</v>
      </c>
    </row>
    <row r="84" spans="2:10" x14ac:dyDescent="0.25">
      <c r="B84" s="5" t="s">
        <v>109</v>
      </c>
      <c r="C84" s="5"/>
      <c r="D84" s="143" t="s">
        <v>97</v>
      </c>
      <c r="E84" s="144"/>
      <c r="F84" s="144"/>
      <c r="G84" s="144"/>
      <c r="H84" s="144"/>
      <c r="I84" s="145"/>
      <c r="J84" s="7"/>
    </row>
    <row r="85" spans="2:10" x14ac:dyDescent="0.25">
      <c r="B85" s="8"/>
      <c r="C85" s="8" t="s">
        <v>110</v>
      </c>
      <c r="D85" s="23">
        <f>SUMIFS('Grades 9-12 Narrative'!$G:$G,'Grades 9-12 Narrative'!$A:$A,Sheet1!$R$3,'Grades 9-12 Narrative'!$B:$B,Sheet1!$Q$29)</f>
        <v>0</v>
      </c>
      <c r="E85" s="23">
        <f>SUMIFS('Grades 9-12 Narrative'!$G:$G,'Grades 9-12 Narrative'!$A:$A,Sheet1!$R$3,'Grades 9-12 Narrative'!$B:$B,Sheet1!$Q$30)</f>
        <v>0</v>
      </c>
      <c r="F85" s="23">
        <f>SUMIFS('Grades 9-12 Narrative'!$G:$G,'Grades 9-12 Narrative'!$A:$A,Sheet1!$R$3,'Grades 9-12 Narrative'!$B:$B,Sheet1!$Q$31)</f>
        <v>0</v>
      </c>
      <c r="G85" s="23">
        <f>SUMIFS('Grades 9-12 Narrative'!$G:$G,'Grades 9-12 Narrative'!$A:$A,Sheet1!$R$3,'Grades 9-12 Narrative'!$B:$B,Sheet1!$Q$32)</f>
        <v>0</v>
      </c>
      <c r="H85" s="18"/>
      <c r="I85" s="18"/>
      <c r="J85" s="24">
        <f>SUM(D85:G85)</f>
        <v>0</v>
      </c>
    </row>
    <row r="86" spans="2:10" x14ac:dyDescent="0.25">
      <c r="B86" s="141" t="s">
        <v>89</v>
      </c>
      <c r="C86" s="142"/>
      <c r="D86" s="10"/>
      <c r="E86" s="10"/>
      <c r="F86" s="10"/>
      <c r="G86" s="10"/>
      <c r="H86" s="10"/>
      <c r="I86" s="10"/>
      <c r="J86" s="24">
        <f>SUM(J73:J85)</f>
        <v>0</v>
      </c>
    </row>
    <row r="87" spans="2:10" x14ac:dyDescent="0.25">
      <c r="B87" s="6"/>
      <c r="C87" s="6"/>
      <c r="D87" s="6"/>
      <c r="E87" s="6"/>
      <c r="F87" s="6"/>
      <c r="G87" s="6"/>
      <c r="H87" s="13" t="s">
        <v>111</v>
      </c>
      <c r="I87" s="13"/>
      <c r="J87" s="24">
        <f>'Grades 9-12 Narrative'!E4</f>
        <v>0</v>
      </c>
    </row>
    <row r="88" spans="2:10" x14ac:dyDescent="0.25">
      <c r="B88" s="6"/>
      <c r="C88" s="6"/>
      <c r="D88" s="6"/>
      <c r="E88" s="6"/>
      <c r="F88" s="6"/>
      <c r="G88" s="6"/>
      <c r="H88" s="13" t="s">
        <v>112</v>
      </c>
      <c r="I88" s="13"/>
      <c r="J88" s="24">
        <f>J87-J86</f>
        <v>0</v>
      </c>
    </row>
    <row r="91" spans="2:10" x14ac:dyDescent="0.25">
      <c r="B91" s="184" t="s">
        <v>116</v>
      </c>
      <c r="C91" s="185"/>
      <c r="D91" s="185" t="s">
        <v>87</v>
      </c>
      <c r="E91" s="185"/>
      <c r="F91" s="185"/>
      <c r="G91" s="185"/>
      <c r="H91" s="185"/>
      <c r="I91" s="185"/>
      <c r="J91" s="186"/>
    </row>
    <row r="92" spans="2:10" x14ac:dyDescent="0.25">
      <c r="B92" s="187" t="s">
        <v>88</v>
      </c>
      <c r="C92" s="188"/>
      <c r="D92" s="118">
        <v>100</v>
      </c>
      <c r="E92" s="118">
        <v>200</v>
      </c>
      <c r="F92" s="118">
        <v>400</v>
      </c>
      <c r="G92" s="118">
        <v>500</v>
      </c>
      <c r="H92" s="118">
        <v>600</v>
      </c>
      <c r="I92" s="118">
        <v>800</v>
      </c>
      <c r="J92" s="191" t="s">
        <v>89</v>
      </c>
    </row>
    <row r="93" spans="2:10" ht="30" x14ac:dyDescent="0.25">
      <c r="B93" s="189"/>
      <c r="C93" s="190"/>
      <c r="D93" s="119" t="s">
        <v>90</v>
      </c>
      <c r="E93" s="120" t="s">
        <v>91</v>
      </c>
      <c r="F93" s="119" t="s">
        <v>92</v>
      </c>
      <c r="G93" s="119" t="s">
        <v>93</v>
      </c>
      <c r="H93" s="119" t="s">
        <v>94</v>
      </c>
      <c r="I93" s="119" t="s">
        <v>95</v>
      </c>
      <c r="J93" s="192"/>
    </row>
    <row r="94" spans="2:10" x14ac:dyDescent="0.25">
      <c r="B94" s="5" t="s">
        <v>96</v>
      </c>
      <c r="C94" s="5"/>
      <c r="D94" s="143" t="s">
        <v>97</v>
      </c>
      <c r="E94" s="144"/>
      <c r="F94" s="144"/>
      <c r="G94" s="144"/>
      <c r="H94" s="144"/>
      <c r="I94" s="145"/>
      <c r="J94" s="7"/>
    </row>
    <row r="95" spans="2:10" x14ac:dyDescent="0.25">
      <c r="B95" s="8"/>
      <c r="C95" s="8" t="s">
        <v>98</v>
      </c>
      <c r="D95" s="26">
        <f>SUMIFS('Grades 9-12 Narrative'!$G:$G,'Grades 9-12 Narrative'!$A:$A,Sheet1!$R$4,'Grades 9-12 Narrative'!$B:$B,Sheet1!$Q$1)</f>
        <v>0</v>
      </c>
      <c r="E95" s="26">
        <f>SUMIFS('Grades 9-12 Narrative'!$G:$G,'Grades 9-12 Narrative'!$A:$A,Sheet1!$R$4,'Grades 9-12 Narrative'!$B:$B,Sheet1!$Q$2)</f>
        <v>0</v>
      </c>
      <c r="F95" s="23">
        <f>SUMIFS('Grades 9-12 Narrative'!$G:$G,'Grades 9-12 Narrative'!$A:$A,Sheet1!$R$4,'Grades 9-12 Narrative'!$B:$B,Sheet1!$Q$3)</f>
        <v>0</v>
      </c>
      <c r="G95" s="23">
        <f>SUMIFS('Grades 9-12 Narrative'!$G:$G,'Grades 9-12 Narrative'!$A:$A,Sheet1!$R$4,'Grades 9-12 Narrative'!$B:$B,Sheet1!$Q$4)</f>
        <v>0</v>
      </c>
      <c r="H95" s="18"/>
      <c r="I95" s="18"/>
      <c r="J95" s="24">
        <f>SUM(D95:G95)</f>
        <v>0</v>
      </c>
    </row>
    <row r="96" spans="2:10" x14ac:dyDescent="0.25">
      <c r="B96" s="8"/>
      <c r="C96" s="8" t="s">
        <v>99</v>
      </c>
      <c r="D96" s="26">
        <f>SUMIFS('Grades 9-12 Narrative'!$G:$G,'Grades 9-12 Narrative'!$A:$A,Sheet1!$R$4,'Grades 9-12 Narrative'!$B:$B,Sheet1!$Q$5)</f>
        <v>0</v>
      </c>
      <c r="E96" s="26">
        <f>SUMIFS('Grades 9-12 Narrative'!$G:$G,'Grades 9-12 Narrative'!$A:$A,Sheet1!$R$4,'Grades 9-12 Narrative'!$B:$B,Sheet1!$Q$6)</f>
        <v>0</v>
      </c>
      <c r="F96" s="23">
        <f>SUMIFS('Grades 9-12 Narrative'!$G:$G,'Grades 9-12 Narrative'!$A:$A,Sheet1!$R$4,'Grades 9-12 Narrative'!$B:$B,Sheet1!$Q$7)</f>
        <v>0</v>
      </c>
      <c r="G96" s="23">
        <f>SUMIFS('Grades 9-12 Narrative'!$G:$G,'Grades 9-12 Narrative'!$A:$A,Sheet1!$R$4,'Grades 9-12 Narrative'!$B:$B,Sheet1!$Q$8)</f>
        <v>0</v>
      </c>
      <c r="H96" s="18"/>
      <c r="I96" s="18"/>
      <c r="J96" s="24">
        <f>SUM(D96:G96)</f>
        <v>0</v>
      </c>
    </row>
    <row r="97" spans="2:10" x14ac:dyDescent="0.25">
      <c r="B97" s="8"/>
      <c r="C97" s="8" t="s">
        <v>100</v>
      </c>
      <c r="D97" s="26">
        <f>SUMIFS('Grades 9-12 Narrative'!$G:$G,'Grades 9-12 Narrative'!$A:$A,Sheet1!$R$4,'Grades 9-12 Narrative'!$B:$B,Sheet1!$Q$9)</f>
        <v>0</v>
      </c>
      <c r="E97" s="26">
        <f>SUMIFS('Grades 9-12 Narrative'!$G:$G,'Grades 9-12 Narrative'!$A:$A,Sheet1!$R$4,'Grades 9-12 Narrative'!$B:$B,Sheet1!$Q$10)</f>
        <v>0</v>
      </c>
      <c r="F97" s="23">
        <f>SUMIFS('Grades 9-12 Narrative'!$G:$G,'Grades 9-12 Narrative'!$A:$A,Sheet1!$R$4,'Grades 9-12 Narrative'!$B:$B,Sheet1!$Q$11)</f>
        <v>0</v>
      </c>
      <c r="G97" s="23">
        <f>SUMIFS('Grades 9-12 Narrative'!$G:$G,'Grades 9-12 Narrative'!$A:$A,Sheet1!$R$4,'Grades 9-12 Narrative'!$B:$B,Sheet1!$Q$12)</f>
        <v>0</v>
      </c>
      <c r="H97" s="18"/>
      <c r="I97" s="18"/>
      <c r="J97" s="24">
        <f>SUM(D97:G97)</f>
        <v>0</v>
      </c>
    </row>
    <row r="98" spans="2:10" x14ac:dyDescent="0.25">
      <c r="B98" s="8"/>
      <c r="C98" s="8" t="s">
        <v>101</v>
      </c>
      <c r="D98" s="23">
        <f>SUMIFS('Grades 9-12 Narrative'!$G:$G,'Grades 9-12 Narrative'!$A:$A,Sheet1!$R$4,'Grades 9-12 Narrative'!$B:$B,Sheet1!$Q$13)</f>
        <v>0</v>
      </c>
      <c r="E98" s="23">
        <f>SUMIFS('Grades 9-12 Narrative'!$G:$G,'Grades 9-12 Narrative'!$A:$A,Sheet1!$R$4,'Grades 9-12 Narrative'!$B:$B,Sheet1!$Q$14)</f>
        <v>0</v>
      </c>
      <c r="F98" s="23">
        <f>SUMIFS('Grades 9-12 Narrative'!$G:$G,'Grades 9-12 Narrative'!$A:$A,Sheet1!$R$4,'Grades 9-12 Narrative'!$B:$B,Sheet1!$Q$15)</f>
        <v>0</v>
      </c>
      <c r="G98" s="23">
        <f>SUMIFS('Grades 9-12 Narrative'!$G:$G,'Grades 9-12 Narrative'!$A:$A,Sheet1!$R$4,'Grades 9-12 Narrative'!$B:$B,Sheet1!$Q$16)</f>
        <v>0</v>
      </c>
      <c r="H98" s="18"/>
      <c r="I98" s="18"/>
      <c r="J98" s="24">
        <f>SUM(D98:G98)</f>
        <v>0</v>
      </c>
    </row>
    <row r="99" spans="2:10" x14ac:dyDescent="0.25">
      <c r="B99" s="11" t="s">
        <v>102</v>
      </c>
      <c r="C99" s="5"/>
      <c r="D99" s="143" t="s">
        <v>97</v>
      </c>
      <c r="E99" s="144"/>
      <c r="F99" s="144"/>
      <c r="G99" s="144"/>
      <c r="H99" s="144"/>
      <c r="I99" s="145"/>
      <c r="J99" s="7"/>
    </row>
    <row r="100" spans="2:10" x14ac:dyDescent="0.25">
      <c r="B100" s="8"/>
      <c r="C100" s="8" t="s">
        <v>103</v>
      </c>
      <c r="D100" s="23">
        <f>SUMIFS('Grades 9-12 Narrative'!$G:$G,'Grades 9-12 Narrative'!$A:$A,Sheet1!$R$4,'Grades 9-12 Narrative'!$B:$B,Sheet1!$Q$17)</f>
        <v>0</v>
      </c>
      <c r="E100" s="23">
        <f>SUMIFS('Grades 9-12 Narrative'!$G:$G,'Grades 9-12 Narrative'!$A:$A,Sheet1!$R$4,'Grades 9-12 Narrative'!$B:$B,Sheet1!$Q$18)</f>
        <v>0</v>
      </c>
      <c r="F100" s="23">
        <f>SUMIFS('Grades 9-12 Narrative'!$G:$G,'Grades 9-12 Narrative'!$A:$A,Sheet1!$R$4,'Grades 9-12 Narrative'!$B:$B,Sheet1!$Q$19)</f>
        <v>0</v>
      </c>
      <c r="G100" s="23">
        <f>SUMIFS('Grades 9-12 Narrative'!$G:$G,'Grades 9-12 Narrative'!$A:$A,Sheet1!$R$4,'Grades 9-12 Narrative'!$B:$B,Sheet1!$Q$20)</f>
        <v>0</v>
      </c>
      <c r="H100" s="18"/>
      <c r="I100" s="18"/>
      <c r="J100" s="24">
        <f t="shared" ref="J100:J101" si="7">SUM(D100:G100)</f>
        <v>0</v>
      </c>
    </row>
    <row r="101" spans="2:10" x14ac:dyDescent="0.25">
      <c r="B101" s="8"/>
      <c r="C101" s="8" t="s">
        <v>104</v>
      </c>
      <c r="D101" s="23">
        <f>SUMIFS('Grades 9-12 Narrative'!$G:$G,'Grades 9-12 Narrative'!$A:$A,Sheet1!$R$4,'Grades 9-12 Narrative'!$B:$B,Sheet1!$Q$21)</f>
        <v>0</v>
      </c>
      <c r="E101" s="23">
        <f>SUMIFS('Grades 9-12 Narrative'!$G:$G,'Grades 9-12 Narrative'!$A:$A,Sheet1!$R$4,'Grades 9-12 Narrative'!$B:$B,Sheet1!$Q$22)</f>
        <v>0</v>
      </c>
      <c r="F101" s="23">
        <f>SUMIFS('Grades 9-12 Narrative'!$G:$G,'Grades 9-12 Narrative'!$A:$A,Sheet1!$R$4,'Grades 9-12 Narrative'!$B:$B,Sheet1!$Q$23)</f>
        <v>0</v>
      </c>
      <c r="G101" s="23">
        <f>SUMIFS('Grades 9-12 Narrative'!$G:$G,'Grades 9-12 Narrative'!$A:$A,Sheet1!$R$4,'Grades 9-12 Narrative'!$B:$B,Sheet1!$Q$24)</f>
        <v>0</v>
      </c>
      <c r="H101" s="18"/>
      <c r="I101" s="18"/>
      <c r="J101" s="24">
        <f t="shared" si="7"/>
        <v>0</v>
      </c>
    </row>
    <row r="102" spans="2:10" x14ac:dyDescent="0.25">
      <c r="B102" s="8"/>
      <c r="C102" s="8" t="s">
        <v>105</v>
      </c>
      <c r="D102" s="18"/>
      <c r="E102" s="18"/>
      <c r="F102" s="23">
        <f>SUMIFS('Grades 9-12 Narrative'!$G:$G,'Grades 9-12 Narrative'!$A:$A,Sheet1!$R$4,'Grades 9-12 Narrative'!$B:$B,Sheet1!$Q$25)</f>
        <v>0</v>
      </c>
      <c r="G102" s="23">
        <f>SUMIFS('Grades 9-12 Narrative'!$G:$G,'Grades 9-12 Narrative'!$A:$A,Sheet1!$R$4,'Grades 9-12 Narrative'!$B:$B,Sheet1!$Q$26)</f>
        <v>0</v>
      </c>
      <c r="H102" s="18"/>
      <c r="I102" s="18"/>
      <c r="J102" s="24">
        <f>SUM(F102:G102)</f>
        <v>0</v>
      </c>
    </row>
    <row r="103" spans="2:10" x14ac:dyDescent="0.25">
      <c r="B103" s="155" t="s">
        <v>106</v>
      </c>
      <c r="C103" s="156"/>
      <c r="D103" s="12"/>
      <c r="E103" s="12"/>
      <c r="F103" s="12"/>
      <c r="G103" s="12"/>
      <c r="H103" s="12"/>
      <c r="I103" s="23">
        <f>SUMIFS('Grades 9-12 Narrative'!$G:$G,'Grades 9-12 Narrative'!$A:$A,Sheet1!$R$4,'Grades 9-12 Narrative'!$B:$B,Sheet1!$Q$33)</f>
        <v>0</v>
      </c>
      <c r="J103" s="24">
        <f>I103</f>
        <v>0</v>
      </c>
    </row>
    <row r="104" spans="2:10" x14ac:dyDescent="0.25">
      <c r="B104" s="5" t="s">
        <v>107</v>
      </c>
      <c r="C104" s="5"/>
      <c r="D104" s="143" t="s">
        <v>97</v>
      </c>
      <c r="E104" s="144"/>
      <c r="F104" s="144"/>
      <c r="G104" s="144"/>
      <c r="H104" s="144"/>
      <c r="I104" s="145"/>
      <c r="J104" s="7"/>
    </row>
    <row r="105" spans="2:10" x14ac:dyDescent="0.25">
      <c r="B105" s="8"/>
      <c r="C105" s="8" t="s">
        <v>108</v>
      </c>
      <c r="D105" s="18"/>
      <c r="E105" s="18"/>
      <c r="F105" s="23">
        <f>SUMIFS('Grades 9-12 Narrative'!$G:$G,'Grades 9-12 Narrative'!$A:$A,Sheet1!$R$4,'Grades 9-12 Narrative'!$B:$B,Sheet1!$Q$27)</f>
        <v>0</v>
      </c>
      <c r="G105" s="23">
        <f>SUMIFS('Grades 9-12 Narrative'!$G:$G,'Grades 9-12 Narrative'!$A:$A,Sheet1!$R$4,'Grades 9-12 Narrative'!$B:$B,Sheet1!$Q$28)</f>
        <v>0</v>
      </c>
      <c r="H105" s="18"/>
      <c r="I105" s="18"/>
      <c r="J105" s="24">
        <f>SUM(F105:G105)</f>
        <v>0</v>
      </c>
    </row>
    <row r="106" spans="2:10" x14ac:dyDescent="0.25">
      <c r="B106" s="5" t="s">
        <v>109</v>
      </c>
      <c r="C106" s="5"/>
      <c r="D106" s="143" t="s">
        <v>97</v>
      </c>
      <c r="E106" s="144"/>
      <c r="F106" s="144"/>
      <c r="G106" s="144"/>
      <c r="H106" s="144"/>
      <c r="I106" s="145"/>
      <c r="J106" s="7"/>
    </row>
    <row r="107" spans="2:10" x14ac:dyDescent="0.25">
      <c r="B107" s="8"/>
      <c r="C107" s="8" t="s">
        <v>110</v>
      </c>
      <c r="D107" s="23">
        <f>SUMIFS('Grades 9-12 Narrative'!$G:$G,'Grades 9-12 Narrative'!$A:$A,Sheet1!$R$4,'Grades 9-12 Narrative'!$B:$B,Sheet1!$Q$29)</f>
        <v>0</v>
      </c>
      <c r="E107" s="23">
        <f>SUMIFS('Grades 9-12 Narrative'!$G:$G,'Grades 9-12 Narrative'!$A:$A,Sheet1!$R$4,'Grades 9-12 Narrative'!$B:$B,Sheet1!$Q$30)</f>
        <v>0</v>
      </c>
      <c r="F107" s="23">
        <f>SUMIFS('Grades 9-12 Narrative'!$G:$G,'Grades 9-12 Narrative'!$A:$A,Sheet1!$R$4,'Grades 9-12 Narrative'!$B:$B,Sheet1!$Q$31)</f>
        <v>0</v>
      </c>
      <c r="G107" s="23">
        <f>SUMIFS('Grades 9-12 Narrative'!$G:$G,'Grades 9-12 Narrative'!$A:$A,Sheet1!$R$4,'Grades 9-12 Narrative'!$B:$B,Sheet1!$Q$32)</f>
        <v>0</v>
      </c>
      <c r="H107" s="18"/>
      <c r="I107" s="18"/>
      <c r="J107" s="24">
        <f>SUM(D107:G107)</f>
        <v>0</v>
      </c>
    </row>
    <row r="108" spans="2:10" x14ac:dyDescent="0.25">
      <c r="B108" s="141" t="s">
        <v>89</v>
      </c>
      <c r="C108" s="142"/>
      <c r="D108" s="10"/>
      <c r="E108" s="10"/>
      <c r="F108" s="10"/>
      <c r="G108" s="10"/>
      <c r="H108" s="10"/>
      <c r="I108" s="10"/>
      <c r="J108" s="24">
        <f>SUM(J95:J107)</f>
        <v>0</v>
      </c>
    </row>
    <row r="109" spans="2:10" x14ac:dyDescent="0.25">
      <c r="B109" s="6"/>
      <c r="C109" s="6"/>
      <c r="D109" s="6"/>
      <c r="E109" s="6"/>
      <c r="F109" s="6"/>
      <c r="G109" s="6"/>
      <c r="H109" s="13" t="s">
        <v>111</v>
      </c>
      <c r="I109" s="13"/>
      <c r="J109" s="24">
        <f>'Grades 9-12 Narrative'!E5</f>
        <v>0</v>
      </c>
    </row>
    <row r="110" spans="2:10" x14ac:dyDescent="0.25">
      <c r="B110" s="6"/>
      <c r="C110" s="6"/>
      <c r="D110" s="6"/>
      <c r="E110" s="6"/>
      <c r="F110" s="6"/>
      <c r="G110" s="6"/>
      <c r="H110" s="13" t="s">
        <v>112</v>
      </c>
      <c r="I110" s="13"/>
      <c r="J110" s="24">
        <f>J109-J108</f>
        <v>0</v>
      </c>
    </row>
    <row r="113" spans="2:10" x14ac:dyDescent="0.25">
      <c r="B113" s="184" t="s">
        <v>117</v>
      </c>
      <c r="C113" s="185"/>
      <c r="D113" s="185" t="s">
        <v>87</v>
      </c>
      <c r="E113" s="185"/>
      <c r="F113" s="185"/>
      <c r="G113" s="185"/>
      <c r="H113" s="185"/>
      <c r="I113" s="185"/>
      <c r="J113" s="186"/>
    </row>
    <row r="114" spans="2:10" x14ac:dyDescent="0.25">
      <c r="B114" s="187" t="s">
        <v>88</v>
      </c>
      <c r="C114" s="188"/>
      <c r="D114" s="118">
        <v>100</v>
      </c>
      <c r="E114" s="118">
        <v>200</v>
      </c>
      <c r="F114" s="118">
        <v>400</v>
      </c>
      <c r="G114" s="118">
        <v>500</v>
      </c>
      <c r="H114" s="118">
        <v>600</v>
      </c>
      <c r="I114" s="118">
        <v>800</v>
      </c>
      <c r="J114" s="191" t="s">
        <v>89</v>
      </c>
    </row>
    <row r="115" spans="2:10" ht="30" x14ac:dyDescent="0.25">
      <c r="B115" s="189"/>
      <c r="C115" s="190"/>
      <c r="D115" s="119" t="s">
        <v>90</v>
      </c>
      <c r="E115" s="120" t="s">
        <v>91</v>
      </c>
      <c r="F115" s="119" t="s">
        <v>92</v>
      </c>
      <c r="G115" s="119" t="s">
        <v>93</v>
      </c>
      <c r="H115" s="119" t="s">
        <v>94</v>
      </c>
      <c r="I115" s="119" t="s">
        <v>95</v>
      </c>
      <c r="J115" s="192"/>
    </row>
    <row r="116" spans="2:10" x14ac:dyDescent="0.25">
      <c r="B116" s="5" t="s">
        <v>96</v>
      </c>
      <c r="C116" s="5"/>
      <c r="D116" s="143" t="s">
        <v>97</v>
      </c>
      <c r="E116" s="144"/>
      <c r="F116" s="144"/>
      <c r="G116" s="144"/>
      <c r="H116" s="144"/>
      <c r="I116" s="145"/>
      <c r="J116" s="7"/>
    </row>
    <row r="117" spans="2:10" x14ac:dyDescent="0.25">
      <c r="B117" s="8"/>
      <c r="C117" s="8" t="s">
        <v>98</v>
      </c>
      <c r="D117" s="26">
        <f>SUMIFS('Grades 9-12 Narrative'!$G:$G,'Grades 9-12 Narrative'!$A:$A,Sheet1!$R$5,'Grades 9-12 Narrative'!$B:$B,Sheet1!$Q$1)</f>
        <v>0</v>
      </c>
      <c r="E117" s="26">
        <f>SUMIFS('Grades 9-12 Narrative'!$G:$G,'Grades 9-12 Narrative'!$A:$A,Sheet1!$R$5,'Grades 9-12 Narrative'!$B:$B,Sheet1!$Q$2)</f>
        <v>0</v>
      </c>
      <c r="F117" s="23">
        <f>SUMIFS('Grades 9-12 Narrative'!$G:$G,'Grades 9-12 Narrative'!$A:$A,Sheet1!$R$5,'Grades 9-12 Narrative'!$B:$B,Sheet1!$Q$3)</f>
        <v>0</v>
      </c>
      <c r="G117" s="23">
        <f>SUMIFS('Grades 9-12 Narrative'!$G:$G,'Grades 9-12 Narrative'!$A:$A,Sheet1!$R$5,'Grades 9-12 Narrative'!$B:$B,Sheet1!$Q$4)</f>
        <v>0</v>
      </c>
      <c r="H117" s="18"/>
      <c r="I117" s="18"/>
      <c r="J117" s="24">
        <f>SUM(D117:G117)</f>
        <v>0</v>
      </c>
    </row>
    <row r="118" spans="2:10" x14ac:dyDescent="0.25">
      <c r="B118" s="8"/>
      <c r="C118" s="8" t="s">
        <v>99</v>
      </c>
      <c r="D118" s="26">
        <f>SUMIFS('Grades 9-12 Narrative'!$G:$G,'Grades 9-12 Narrative'!$A:$A,Sheet1!$R$5,'Grades 9-12 Narrative'!$B:$B,Sheet1!$Q$5)</f>
        <v>0</v>
      </c>
      <c r="E118" s="26">
        <f>SUMIFS('Grades 9-12 Narrative'!$G:$G,'Grades 9-12 Narrative'!$A:$A,Sheet1!$R$5,'Grades 9-12 Narrative'!$B:$B,Sheet1!$Q$6)</f>
        <v>0</v>
      </c>
      <c r="F118" s="23">
        <f>SUMIFS('Grades 9-12 Narrative'!$G:$G,'Grades 9-12 Narrative'!$A:$A,Sheet1!$R$5,'Grades 9-12 Narrative'!$B:$B,Sheet1!$Q$7)</f>
        <v>0</v>
      </c>
      <c r="G118" s="23">
        <f>SUMIFS('Grades 9-12 Narrative'!$G:$G,'Grades 9-12 Narrative'!$A:$A,Sheet1!$R$5,'Grades 9-12 Narrative'!$B:$B,Sheet1!$Q$8)</f>
        <v>0</v>
      </c>
      <c r="H118" s="18"/>
      <c r="I118" s="18"/>
      <c r="J118" s="24">
        <f>SUM(D118:G118)</f>
        <v>0</v>
      </c>
    </row>
    <row r="119" spans="2:10" x14ac:dyDescent="0.25">
      <c r="B119" s="8"/>
      <c r="C119" s="8" t="s">
        <v>100</v>
      </c>
      <c r="D119" s="26">
        <f>SUMIFS('Grades 9-12 Narrative'!$G:$G,'Grades 9-12 Narrative'!$A:$A,Sheet1!$R$5,'Grades 9-12 Narrative'!$B:$B,Sheet1!$Q$9)</f>
        <v>0</v>
      </c>
      <c r="E119" s="26">
        <f>SUMIFS('Grades 9-12 Narrative'!$G:$G,'Grades 9-12 Narrative'!$A:$A,Sheet1!$R$5,'Grades 9-12 Narrative'!$B:$B,Sheet1!$Q$10)</f>
        <v>0</v>
      </c>
      <c r="F119" s="23">
        <f>SUMIFS('Grades 9-12 Narrative'!$G:$G,'Grades 9-12 Narrative'!$A:$A,Sheet1!$R$5,'Grades 9-12 Narrative'!$B:$B,Sheet1!$Q$11)</f>
        <v>0</v>
      </c>
      <c r="G119" s="23">
        <f>SUMIFS('Grades 9-12 Narrative'!$G:$G,'Grades 9-12 Narrative'!$A:$A,Sheet1!$R$5,'Grades 9-12 Narrative'!$B:$B,Sheet1!$Q$12)</f>
        <v>0</v>
      </c>
      <c r="H119" s="18"/>
      <c r="I119" s="18"/>
      <c r="J119" s="24">
        <f>SUM(D119:G119)</f>
        <v>0</v>
      </c>
    </row>
    <row r="120" spans="2:10" x14ac:dyDescent="0.25">
      <c r="B120" s="8"/>
      <c r="C120" s="8" t="s">
        <v>101</v>
      </c>
      <c r="D120" s="23">
        <f>SUMIFS('Grades 9-12 Narrative'!$G:$G,'Grades 9-12 Narrative'!$A:$A,Sheet1!$R$5,'Grades 9-12 Narrative'!$B:$B,Sheet1!$Q$13)</f>
        <v>0</v>
      </c>
      <c r="E120" s="23">
        <f>SUMIFS('Grades 9-12 Narrative'!$G:$G,'Grades 9-12 Narrative'!$A:$A,Sheet1!$R$5,'Grades 9-12 Narrative'!$B:$B,Sheet1!$Q$14)</f>
        <v>0</v>
      </c>
      <c r="F120" s="23">
        <f>SUMIFS('Grades 9-12 Narrative'!$G:$G,'Grades 9-12 Narrative'!$A:$A,Sheet1!$R$5,'Grades 9-12 Narrative'!$B:$B,Sheet1!$Q$15)</f>
        <v>0</v>
      </c>
      <c r="G120" s="23">
        <f>SUMIFS('Grades 9-12 Narrative'!$G:$G,'Grades 9-12 Narrative'!$A:$A,Sheet1!$R$5,'Grades 9-12 Narrative'!$B:$B,Sheet1!$Q$16)</f>
        <v>0</v>
      </c>
      <c r="H120" s="18"/>
      <c r="I120" s="18"/>
      <c r="J120" s="24">
        <f>SUM(D120:G120)</f>
        <v>0</v>
      </c>
    </row>
    <row r="121" spans="2:10" x14ac:dyDescent="0.25">
      <c r="B121" s="11" t="s">
        <v>102</v>
      </c>
      <c r="C121" s="5"/>
      <c r="D121" s="143" t="s">
        <v>97</v>
      </c>
      <c r="E121" s="144"/>
      <c r="F121" s="144"/>
      <c r="G121" s="144"/>
      <c r="H121" s="144"/>
      <c r="I121" s="145"/>
      <c r="J121" s="7"/>
    </row>
    <row r="122" spans="2:10" x14ac:dyDescent="0.25">
      <c r="B122" s="8"/>
      <c r="C122" s="8" t="s">
        <v>103</v>
      </c>
      <c r="D122" s="23">
        <f>SUMIFS('Grades 9-12 Narrative'!$G:$G,'Grades 9-12 Narrative'!$A:$A,Sheet1!$R$5,'Grades 9-12 Narrative'!$B:$B,Sheet1!$Q$17)</f>
        <v>0</v>
      </c>
      <c r="E122" s="23">
        <f>SUMIFS('Grades 9-12 Narrative'!$G:$G,'Grades 9-12 Narrative'!$A:$A,Sheet1!$R$5,'Grades 9-12 Narrative'!$B:$B,Sheet1!$Q$18)</f>
        <v>0</v>
      </c>
      <c r="F122" s="23">
        <f>SUMIFS('Grades 9-12 Narrative'!$G:$G,'Grades 9-12 Narrative'!$A:$A,Sheet1!$R$5,'Grades 9-12 Narrative'!$B:$B,Sheet1!$Q$19)</f>
        <v>0</v>
      </c>
      <c r="G122" s="23">
        <f>SUMIFS('Grades 9-12 Narrative'!$G:$G,'Grades 9-12 Narrative'!$A:$A,Sheet1!$R$5,'Grades 9-12 Narrative'!$B:$B,Sheet1!$Q$20)</f>
        <v>0</v>
      </c>
      <c r="H122" s="18"/>
      <c r="I122" s="18"/>
      <c r="J122" s="24">
        <f t="shared" ref="J122:J123" si="8">SUM(D122:G122)</f>
        <v>0</v>
      </c>
    </row>
    <row r="123" spans="2:10" x14ac:dyDescent="0.25">
      <c r="B123" s="8"/>
      <c r="C123" s="8" t="s">
        <v>104</v>
      </c>
      <c r="D123" s="23">
        <f>SUMIFS('Grades 9-12 Narrative'!$G:$G,'Grades 9-12 Narrative'!$A:$A,Sheet1!$R$5,'Grades 9-12 Narrative'!$B:$B,Sheet1!$Q$21)</f>
        <v>0</v>
      </c>
      <c r="E123" s="23">
        <f>SUMIFS('Grades 9-12 Narrative'!$G:$G,'Grades 9-12 Narrative'!$A:$A,Sheet1!$R$5,'Grades 9-12 Narrative'!$B:$B,Sheet1!$Q$22)</f>
        <v>0</v>
      </c>
      <c r="F123" s="23">
        <f>SUMIFS('Grades 9-12 Narrative'!$G:$G,'Grades 9-12 Narrative'!$A:$A,Sheet1!$R$5,'Grades 9-12 Narrative'!$B:$B,Sheet1!$Q$23)</f>
        <v>0</v>
      </c>
      <c r="G123" s="23">
        <f>SUMIFS('Grades 9-12 Narrative'!$G:$G,'Grades 9-12 Narrative'!$A:$A,Sheet1!$R$5,'Grades 9-12 Narrative'!$B:$B,Sheet1!$Q$24)</f>
        <v>0</v>
      </c>
      <c r="H123" s="18"/>
      <c r="I123" s="18"/>
      <c r="J123" s="24">
        <f t="shared" si="8"/>
        <v>0</v>
      </c>
    </row>
    <row r="124" spans="2:10" x14ac:dyDescent="0.25">
      <c r="B124" s="8"/>
      <c r="C124" s="8" t="s">
        <v>105</v>
      </c>
      <c r="D124" s="18"/>
      <c r="E124" s="18"/>
      <c r="F124" s="23">
        <f>SUMIFS('Grades 9-12 Narrative'!$G:$G,'Grades 9-12 Narrative'!$A:$A,Sheet1!$R$5,'Grades 9-12 Narrative'!$B:$B,Sheet1!$Q$25)</f>
        <v>0</v>
      </c>
      <c r="G124" s="23">
        <f>SUMIFS('Grades 9-12 Narrative'!$G:$G,'Grades 9-12 Narrative'!$A:$A,Sheet1!$R$5,'Grades 9-12 Narrative'!$B:$B,Sheet1!$Q$26)</f>
        <v>0</v>
      </c>
      <c r="H124" s="18"/>
      <c r="I124" s="18"/>
      <c r="J124" s="24">
        <f>SUM(F124:G124)</f>
        <v>0</v>
      </c>
    </row>
    <row r="125" spans="2:10" x14ac:dyDescent="0.25">
      <c r="B125" s="155" t="s">
        <v>106</v>
      </c>
      <c r="C125" s="156"/>
      <c r="D125" s="12"/>
      <c r="E125" s="12"/>
      <c r="F125" s="12"/>
      <c r="G125" s="12"/>
      <c r="H125" s="12"/>
      <c r="I125" s="23">
        <f>SUMIFS('Grades 9-12 Narrative'!$G:$G,'Grades 9-12 Narrative'!$A:$A,Sheet1!$R$5,'Grades 9-12 Narrative'!$B:$B,Sheet1!$Q$33)</f>
        <v>0</v>
      </c>
      <c r="J125" s="24">
        <f>I125</f>
        <v>0</v>
      </c>
    </row>
    <row r="126" spans="2:10" x14ac:dyDescent="0.25">
      <c r="B126" s="5" t="s">
        <v>107</v>
      </c>
      <c r="C126" s="5"/>
      <c r="D126" s="143" t="s">
        <v>97</v>
      </c>
      <c r="E126" s="144"/>
      <c r="F126" s="144"/>
      <c r="G126" s="144"/>
      <c r="H126" s="144"/>
      <c r="I126" s="145"/>
      <c r="J126" s="7"/>
    </row>
    <row r="127" spans="2:10" x14ac:dyDescent="0.25">
      <c r="B127" s="8"/>
      <c r="C127" s="8" t="s">
        <v>108</v>
      </c>
      <c r="D127" s="18"/>
      <c r="E127" s="18"/>
      <c r="F127" s="23">
        <f>SUMIFS('Grades 9-12 Narrative'!$G:$G,'Grades 9-12 Narrative'!$A:$A,Sheet1!$R$5,'Grades 9-12 Narrative'!$B:$B,Sheet1!$Q$27)</f>
        <v>0</v>
      </c>
      <c r="G127" s="23">
        <f>SUMIFS('Grades 9-12 Narrative'!$G:$G,'Grades 9-12 Narrative'!$A:$A,Sheet1!$R$5,'Grades 9-12 Narrative'!$B:$B,Sheet1!$Q$28)</f>
        <v>0</v>
      </c>
      <c r="H127" s="18"/>
      <c r="I127" s="18"/>
      <c r="J127" s="24">
        <f>SUM(F127:G127)</f>
        <v>0</v>
      </c>
    </row>
    <row r="128" spans="2:10" x14ac:dyDescent="0.25">
      <c r="B128" s="5" t="s">
        <v>109</v>
      </c>
      <c r="C128" s="5"/>
      <c r="D128" s="143" t="s">
        <v>97</v>
      </c>
      <c r="E128" s="144"/>
      <c r="F128" s="144"/>
      <c r="G128" s="144"/>
      <c r="H128" s="144"/>
      <c r="I128" s="145"/>
      <c r="J128" s="7"/>
    </row>
    <row r="129" spans="2:10" x14ac:dyDescent="0.25">
      <c r="B129" s="8"/>
      <c r="C129" s="8" t="s">
        <v>110</v>
      </c>
      <c r="D129" s="23">
        <f>SUMIFS('Grades 9-12 Narrative'!$G:$G,'Grades 9-12 Narrative'!$A:$A,Sheet1!$R$5,'Grades 9-12 Narrative'!$B:$B,Sheet1!$Q$29)</f>
        <v>0</v>
      </c>
      <c r="E129" s="23">
        <f>SUMIFS('Grades 9-12 Narrative'!$G:$G,'Grades 9-12 Narrative'!$A:$A,Sheet1!$R$5,'Grades 9-12 Narrative'!$B:$B,Sheet1!$Q$30)</f>
        <v>0</v>
      </c>
      <c r="F129" s="23">
        <f>SUMIFS('Grades 9-12 Narrative'!$G:$G,'Grades 9-12 Narrative'!$A:$A,Sheet1!$R$5,'Grades 9-12 Narrative'!$B:$B,Sheet1!$Q$31)</f>
        <v>0</v>
      </c>
      <c r="G129" s="23">
        <f>SUMIFS('Grades 9-12 Narrative'!$G:$G,'Grades 9-12 Narrative'!$A:$A,Sheet1!$R$5,'Grades 9-12 Narrative'!$B:$B,Sheet1!$Q$32)</f>
        <v>0</v>
      </c>
      <c r="H129" s="18"/>
      <c r="I129" s="18"/>
      <c r="J129" s="24">
        <f>SUM(D129:G129)</f>
        <v>0</v>
      </c>
    </row>
    <row r="130" spans="2:10" x14ac:dyDescent="0.25">
      <c r="B130" s="141" t="s">
        <v>89</v>
      </c>
      <c r="C130" s="142"/>
      <c r="D130" s="10"/>
      <c r="E130" s="10"/>
      <c r="F130" s="10"/>
      <c r="G130" s="10"/>
      <c r="H130" s="10"/>
      <c r="I130" s="10"/>
      <c r="J130" s="24">
        <f>SUM(J117:J129)</f>
        <v>0</v>
      </c>
    </row>
    <row r="131" spans="2:10" x14ac:dyDescent="0.25">
      <c r="B131" s="6"/>
      <c r="C131" s="6"/>
      <c r="D131" s="6"/>
      <c r="E131" s="6"/>
      <c r="F131" s="6"/>
      <c r="G131" s="6"/>
      <c r="H131" s="13" t="s">
        <v>111</v>
      </c>
      <c r="I131" s="13"/>
      <c r="J131" s="24">
        <f>'Grades 9-12 Narrative'!E6</f>
        <v>0</v>
      </c>
    </row>
    <row r="132" spans="2:10" x14ac:dyDescent="0.25">
      <c r="B132" s="6"/>
      <c r="C132" s="6"/>
      <c r="D132" s="6"/>
      <c r="E132" s="6"/>
      <c r="F132" s="6"/>
      <c r="G132" s="6"/>
      <c r="H132" s="13" t="s">
        <v>112</v>
      </c>
      <c r="I132" s="13"/>
      <c r="J132" s="24">
        <f>J131-J130</f>
        <v>0</v>
      </c>
    </row>
  </sheetData>
  <sheetProtection sheet="1" objects="1" scenarios="1"/>
  <mergeCells count="60">
    <mergeCell ref="D11:I11"/>
    <mergeCell ref="B3:C3"/>
    <mergeCell ref="D3:J3"/>
    <mergeCell ref="B4:C5"/>
    <mergeCell ref="J4:J5"/>
    <mergeCell ref="D6:I6"/>
    <mergeCell ref="D38:I38"/>
    <mergeCell ref="B15:C15"/>
    <mergeCell ref="D16:I16"/>
    <mergeCell ref="D18:I18"/>
    <mergeCell ref="B20:C20"/>
    <mergeCell ref="B25:C25"/>
    <mergeCell ref="D25:J25"/>
    <mergeCell ref="B26:C27"/>
    <mergeCell ref="J26:J27"/>
    <mergeCell ref="D28:I28"/>
    <mergeCell ref="D33:I33"/>
    <mergeCell ref="B37:C37"/>
    <mergeCell ref="D40:I40"/>
    <mergeCell ref="B42:C42"/>
    <mergeCell ref="B47:C47"/>
    <mergeCell ref="D47:J47"/>
    <mergeCell ref="B48:C49"/>
    <mergeCell ref="J48:J49"/>
    <mergeCell ref="D77:I77"/>
    <mergeCell ref="D50:I50"/>
    <mergeCell ref="D55:I55"/>
    <mergeCell ref="B59:C59"/>
    <mergeCell ref="D60:I60"/>
    <mergeCell ref="D62:I62"/>
    <mergeCell ref="B64:C64"/>
    <mergeCell ref="B69:C69"/>
    <mergeCell ref="D69:J69"/>
    <mergeCell ref="B70:C71"/>
    <mergeCell ref="J70:J71"/>
    <mergeCell ref="D72:I72"/>
    <mergeCell ref="D104:I104"/>
    <mergeCell ref="B81:C81"/>
    <mergeCell ref="D82:I82"/>
    <mergeCell ref="D84:I84"/>
    <mergeCell ref="B86:C86"/>
    <mergeCell ref="B91:C91"/>
    <mergeCell ref="D91:J91"/>
    <mergeCell ref="B92:C93"/>
    <mergeCell ref="J92:J93"/>
    <mergeCell ref="D94:I94"/>
    <mergeCell ref="D99:I99"/>
    <mergeCell ref="B103:C103"/>
    <mergeCell ref="B130:C130"/>
    <mergeCell ref="D106:I106"/>
    <mergeCell ref="B108:C108"/>
    <mergeCell ref="B113:C113"/>
    <mergeCell ref="D113:J113"/>
    <mergeCell ref="B114:C115"/>
    <mergeCell ref="J114:J115"/>
    <mergeCell ref="D116:I116"/>
    <mergeCell ref="D121:I121"/>
    <mergeCell ref="B125:C125"/>
    <mergeCell ref="D126:I126"/>
    <mergeCell ref="D128:I128"/>
  </mergeCells>
  <conditionalFormatting sqref="K44">
    <cfRule type="containsText" dxfId="7" priority="5" operator="containsText" text="&quot;high&quot;">
      <formula>NOT(ISERROR(SEARCH("""high""",K44)))</formula>
    </cfRule>
  </conditionalFormatting>
  <conditionalFormatting sqref="K66">
    <cfRule type="containsText" dxfId="6" priority="4" operator="containsText" text="&quot;high&quot;">
      <formula>NOT(ISERROR(SEARCH("""high""",K66)))</formula>
    </cfRule>
  </conditionalFormatting>
  <conditionalFormatting sqref="K88">
    <cfRule type="containsText" dxfId="5" priority="3" operator="containsText" text="&quot;high&quot;">
      <formula>NOT(ISERROR(SEARCH("""high""",K88)))</formula>
    </cfRule>
  </conditionalFormatting>
  <conditionalFormatting sqref="K110">
    <cfRule type="containsText" dxfId="4" priority="2" operator="containsText" text="&quot;high&quot;">
      <formula>NOT(ISERROR(SEARCH("""high""",K110)))</formula>
    </cfRule>
  </conditionalFormatting>
  <conditionalFormatting sqref="K132">
    <cfRule type="containsText" dxfId="3" priority="1" operator="containsText" text="&quot;high&quot;">
      <formula>NOT(ISERROR(SEARCH("""high""",K132)))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22F2-8F46-43BC-A308-CE01029C459E}">
  <dimension ref="A1:K921"/>
  <sheetViews>
    <sheetView workbookViewId="0">
      <selection activeCell="G6" sqref="G6"/>
    </sheetView>
  </sheetViews>
  <sheetFormatPr defaultRowHeight="15" x14ac:dyDescent="0.25"/>
  <cols>
    <col min="1" max="1" width="15.85546875" style="14" customWidth="1"/>
    <col min="2" max="2" width="15.140625" customWidth="1"/>
    <col min="3" max="3" width="23.5703125" customWidth="1"/>
    <col min="4" max="4" width="19.42578125" style="14" customWidth="1"/>
    <col min="5" max="5" width="16.42578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44.45" customHeight="1" thickBot="1" x14ac:dyDescent="0.3">
      <c r="A1" s="31" t="s">
        <v>5</v>
      </c>
      <c r="B1" s="32">
        <f>'Total Request'!I5</f>
        <v>0</v>
      </c>
      <c r="C1" s="70"/>
      <c r="D1" s="72" t="s">
        <v>121</v>
      </c>
      <c r="E1" s="72" t="s">
        <v>122</v>
      </c>
      <c r="F1" s="73" t="s">
        <v>123</v>
      </c>
      <c r="G1" s="74" t="s">
        <v>124</v>
      </c>
      <c r="H1" s="25"/>
    </row>
    <row r="2" spans="1:11" x14ac:dyDescent="0.25">
      <c r="A2" s="28" t="s">
        <v>125</v>
      </c>
      <c r="B2" s="29"/>
      <c r="C2" s="71" t="s">
        <v>81</v>
      </c>
      <c r="D2" s="78">
        <f>'Total Request'!I6</f>
        <v>0</v>
      </c>
      <c r="E2" s="79">
        <f>'Grades 9-12 Budget'!J42</f>
        <v>0</v>
      </c>
      <c r="F2" s="80">
        <f>IF($H$2&lt;0,"Q1 2026 Budget is too high. "&amp;"Reduce by "&amp;H2,IF(G2="Yes",0,H2))</f>
        <v>0</v>
      </c>
      <c r="G2" s="81" t="s">
        <v>126</v>
      </c>
      <c r="H2" s="27">
        <f>'Total Request'!I6-'Grades 9-12 Budget'!J42</f>
        <v>0</v>
      </c>
      <c r="I2" s="27">
        <f>IF(G2="Yes",0,(H2+IF(G1="Yes",H1,0)))</f>
        <v>0</v>
      </c>
      <c r="J2" s="21"/>
    </row>
    <row r="3" spans="1:11" ht="17.45" customHeight="1" x14ac:dyDescent="0.25">
      <c r="A3" s="168" t="str">
        <f>Sheet1!AI1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71" t="s">
        <v>82</v>
      </c>
      <c r="D3" s="75">
        <f>'Total Request'!I7</f>
        <v>0</v>
      </c>
      <c r="E3" s="74">
        <f>'Grades 9-12 Budget'!J64</f>
        <v>0</v>
      </c>
      <c r="F3" s="76">
        <f>IF($H$3&lt;0,"Q2-4 2026 Budget is too high. Reduce by "&amp;TEXT(H3,"$0,000"),IF(H3&lt;0,H3,IF(G3="Yes",0,(H3+IF(G2="Yes",I2,0)))))</f>
        <v>0</v>
      </c>
      <c r="G3" s="77" t="s">
        <v>126</v>
      </c>
      <c r="H3" s="27">
        <f>'Total Request'!I7-'Grades 9-12 Narrative'!E3+IF(G2="Yes",H2,0)</f>
        <v>0</v>
      </c>
      <c r="I3" s="27">
        <f>IF(G3="Yes",0,(H3+IF(G2="Yes",H2,0)))</f>
        <v>0</v>
      </c>
      <c r="J3" s="21"/>
    </row>
    <row r="4" spans="1:11" ht="17.45" customHeight="1" x14ac:dyDescent="0.25">
      <c r="A4" s="168"/>
      <c r="B4" s="169"/>
      <c r="C4" s="71" t="s">
        <v>83</v>
      </c>
      <c r="D4" s="78">
        <f>'Total Request'!I8</f>
        <v>0</v>
      </c>
      <c r="E4" s="79">
        <f>'Grades 9-12 Budget'!J86</f>
        <v>0</v>
      </c>
      <c r="F4" s="80">
        <f>IF($H$4&lt;0,"2027 Budget is too high. Reduce by "&amp;TEXT(H4,"$0,000"),IF(H4&lt;0,H4,IF(G4="Yes",0,(H4+IF(G3="Yes",I3,0)))))</f>
        <v>0</v>
      </c>
      <c r="G4" s="81" t="s">
        <v>126</v>
      </c>
      <c r="H4" s="27">
        <f>'Total Request'!I8-'Grades 9-12 Narrative'!E4+IF(G3="Yes",H3,0)</f>
        <v>0</v>
      </c>
      <c r="I4" s="27">
        <f>IF(G4="Yes",0,(H4+IF(G3="Yes",H3,0)))</f>
        <v>0</v>
      </c>
      <c r="J4" s="21"/>
    </row>
    <row r="5" spans="1:11" ht="17.45" customHeight="1" x14ac:dyDescent="0.25">
      <c r="A5" s="168"/>
      <c r="B5" s="169"/>
      <c r="C5" s="71" t="s">
        <v>84</v>
      </c>
      <c r="D5" s="75">
        <f>'Total Request'!I9</f>
        <v>0</v>
      </c>
      <c r="E5" s="74">
        <f>'Grades 9-12 Budget'!J108</f>
        <v>0</v>
      </c>
      <c r="F5" s="76">
        <f>IF(H$5&lt;0,"2028 Budget is too high. Reduce by "&amp;TEXT(H5,"$0,000"),IF(H5&lt;0,H5,IF(G5="Yes",0,(H5+IF(G4="Yes",I4,0)))))</f>
        <v>0</v>
      </c>
      <c r="G5" s="77" t="s">
        <v>126</v>
      </c>
      <c r="H5" s="27">
        <f>'Total Request'!I9-'Grades 9-12 Narrative'!E5+IF(G4="Yes",H4,0)</f>
        <v>0</v>
      </c>
      <c r="I5" s="27">
        <f>IF(G5="Yes",0,(H5+IF(G4="Yes",H4,0)))</f>
        <v>0</v>
      </c>
      <c r="J5" s="21"/>
    </row>
    <row r="6" spans="1:11" ht="17.45" customHeight="1" thickBot="1" x14ac:dyDescent="0.3">
      <c r="A6" s="170"/>
      <c r="B6" s="171"/>
      <c r="C6" s="71" t="s">
        <v>85</v>
      </c>
      <c r="D6" s="82">
        <f>'Total Request'!I10</f>
        <v>0</v>
      </c>
      <c r="E6" s="83">
        <f>'Grades 9-12 Budget'!J130</f>
        <v>0</v>
      </c>
      <c r="F6" s="80">
        <f>IF($H$6&lt;0,"2029 Budget is too high. Reduce by "&amp;TEXT(H6,"$0,000"),IF(H6&lt;0,H6,IF(G6="Yes",0,(H6+IF(G5="Yes",I5,0)))))</f>
        <v>0</v>
      </c>
      <c r="G6" s="131"/>
      <c r="H6" s="27">
        <f>'Total Request'!I10-'Grades 9-12 Narrative'!E6+IF(G5="Yes",H5,0)</f>
        <v>0</v>
      </c>
      <c r="I6" s="27">
        <f>IF(G6="Yes",0,(H6+IF(G5="Yes",H5,0)))</f>
        <v>0</v>
      </c>
      <c r="J6" s="21"/>
      <c r="K6" s="21"/>
    </row>
    <row r="7" spans="1:11" ht="32.450000000000003" customHeight="1" thickBot="1" x14ac:dyDescent="0.3">
      <c r="D7" s="33" t="s">
        <v>127</v>
      </c>
      <c r="E7" s="34">
        <f>SUM(E2:E6)</f>
        <v>0</v>
      </c>
      <c r="F7" s="14" t="str">
        <f>IF(SUM(G9:G921)&gt;'Total Request'!I5,"Planned expenses are greater than the total request for the grade-band.","")</f>
        <v/>
      </c>
      <c r="G7"/>
      <c r="H7"/>
    </row>
    <row r="8" spans="1:11" ht="33.6" customHeight="1" x14ac:dyDescent="0.25">
      <c r="A8" s="136" t="s">
        <v>128</v>
      </c>
      <c r="B8" s="193" t="s">
        <v>129</v>
      </c>
      <c r="C8" s="193"/>
      <c r="D8" s="194" t="s">
        <v>130</v>
      </c>
      <c r="E8" s="194"/>
      <c r="F8" s="194"/>
      <c r="G8" s="136" t="s">
        <v>131</v>
      </c>
      <c r="H8" s="136" t="s">
        <v>132</v>
      </c>
    </row>
    <row r="9" spans="1:11" ht="57.95" customHeight="1" x14ac:dyDescent="0.25">
      <c r="A9" s="133"/>
      <c r="B9" s="167"/>
      <c r="C9" s="167"/>
      <c r="D9" s="167"/>
      <c r="E9" s="167"/>
      <c r="F9" s="167"/>
      <c r="G9" s="133"/>
      <c r="H9" s="133"/>
    </row>
    <row r="10" spans="1:11" ht="57.95" customHeight="1" x14ac:dyDescent="0.25">
      <c r="A10" s="133"/>
      <c r="B10" s="167"/>
      <c r="C10" s="167"/>
      <c r="D10" s="167"/>
      <c r="E10" s="167"/>
      <c r="F10" s="167"/>
      <c r="G10" s="133"/>
      <c r="H10" s="133"/>
    </row>
    <row r="11" spans="1:11" ht="57.95" customHeight="1" x14ac:dyDescent="0.25">
      <c r="A11" s="133"/>
      <c r="B11" s="167"/>
      <c r="C11" s="167"/>
      <c r="D11" s="167"/>
      <c r="E11" s="167"/>
      <c r="F11" s="167"/>
      <c r="G11" s="133"/>
      <c r="H11" s="133"/>
    </row>
    <row r="12" spans="1:11" ht="57.95" customHeight="1" x14ac:dyDescent="0.25">
      <c r="A12" s="133"/>
      <c r="B12" s="167"/>
      <c r="C12" s="167"/>
      <c r="D12" s="167"/>
      <c r="E12" s="167"/>
      <c r="F12" s="167"/>
      <c r="G12" s="133"/>
      <c r="H12" s="133"/>
    </row>
    <row r="13" spans="1:11" ht="57.95" customHeight="1" x14ac:dyDescent="0.25">
      <c r="A13" s="133"/>
      <c r="B13" s="167"/>
      <c r="C13" s="167"/>
      <c r="D13" s="167"/>
      <c r="E13" s="167"/>
      <c r="F13" s="167"/>
      <c r="G13" s="133"/>
      <c r="H13" s="133"/>
    </row>
    <row r="14" spans="1:11" ht="57.95" customHeight="1" x14ac:dyDescent="0.25">
      <c r="A14" s="133"/>
      <c r="B14" s="167"/>
      <c r="C14" s="167"/>
      <c r="D14" s="167"/>
      <c r="E14" s="167"/>
      <c r="F14" s="167"/>
      <c r="G14" s="133"/>
      <c r="H14" s="133"/>
    </row>
    <row r="15" spans="1:11" ht="57.95" customHeight="1" x14ac:dyDescent="0.25">
      <c r="A15" s="133"/>
      <c r="B15" s="167"/>
      <c r="C15" s="167"/>
      <c r="D15" s="167"/>
      <c r="E15" s="167"/>
      <c r="F15" s="167"/>
      <c r="G15" s="133"/>
      <c r="H15" s="133"/>
    </row>
    <row r="16" spans="1:11" ht="57.95" customHeight="1" x14ac:dyDescent="0.25">
      <c r="A16" s="133"/>
      <c r="B16" s="167"/>
      <c r="C16" s="167"/>
      <c r="D16" s="167"/>
      <c r="E16" s="167"/>
      <c r="F16" s="167"/>
      <c r="G16" s="133"/>
      <c r="H16" s="133"/>
    </row>
    <row r="17" spans="1:8" ht="57.95" customHeight="1" x14ac:dyDescent="0.25">
      <c r="A17" s="133"/>
      <c r="B17" s="167"/>
      <c r="C17" s="167"/>
      <c r="D17" s="167"/>
      <c r="E17" s="167"/>
      <c r="F17" s="167"/>
      <c r="G17" s="133"/>
      <c r="H17" s="133"/>
    </row>
    <row r="18" spans="1:8" ht="57.95" customHeight="1" x14ac:dyDescent="0.25">
      <c r="A18" s="133"/>
      <c r="B18" s="167"/>
      <c r="C18" s="167"/>
      <c r="D18" s="167"/>
      <c r="E18" s="167"/>
      <c r="F18" s="167"/>
      <c r="G18" s="133"/>
      <c r="H18" s="133"/>
    </row>
    <row r="19" spans="1:8" ht="57.95" customHeight="1" x14ac:dyDescent="0.25">
      <c r="A19" s="133"/>
      <c r="B19" s="167"/>
      <c r="C19" s="167"/>
      <c r="D19" s="167"/>
      <c r="E19" s="167"/>
      <c r="F19" s="167"/>
      <c r="G19" s="133"/>
      <c r="H19" s="133"/>
    </row>
    <row r="20" spans="1:8" ht="57.95" customHeight="1" x14ac:dyDescent="0.25">
      <c r="A20" s="133"/>
      <c r="B20" s="167"/>
      <c r="C20" s="167"/>
      <c r="D20" s="167"/>
      <c r="E20" s="167"/>
      <c r="F20" s="167"/>
      <c r="G20" s="133"/>
      <c r="H20" s="133"/>
    </row>
    <row r="21" spans="1:8" ht="57.95" customHeight="1" x14ac:dyDescent="0.25">
      <c r="A21" s="133"/>
      <c r="B21" s="167"/>
      <c r="C21" s="167"/>
      <c r="D21" s="167"/>
      <c r="E21" s="167"/>
      <c r="F21" s="167"/>
      <c r="G21" s="133"/>
      <c r="H21" s="133"/>
    </row>
    <row r="22" spans="1:8" ht="57.95" customHeight="1" x14ac:dyDescent="0.25">
      <c r="A22" s="133"/>
      <c r="B22" s="167"/>
      <c r="C22" s="167"/>
      <c r="D22" s="167"/>
      <c r="E22" s="167"/>
      <c r="F22" s="167"/>
      <c r="G22" s="133"/>
      <c r="H22" s="133"/>
    </row>
    <row r="23" spans="1:8" ht="57.95" customHeight="1" x14ac:dyDescent="0.25">
      <c r="A23" s="133"/>
      <c r="B23" s="167"/>
      <c r="C23" s="167"/>
      <c r="D23" s="167"/>
      <c r="E23" s="167"/>
      <c r="F23" s="167"/>
      <c r="G23" s="133"/>
      <c r="H23" s="133"/>
    </row>
    <row r="24" spans="1:8" ht="57.95" customHeight="1" x14ac:dyDescent="0.25">
      <c r="A24" s="133"/>
      <c r="B24" s="167"/>
      <c r="C24" s="167"/>
      <c r="D24" s="167"/>
      <c r="E24" s="167"/>
      <c r="F24" s="167"/>
      <c r="G24" s="133"/>
      <c r="H24" s="133"/>
    </row>
    <row r="25" spans="1:8" ht="57.95" customHeight="1" x14ac:dyDescent="0.25">
      <c r="A25" s="133"/>
      <c r="B25" s="167"/>
      <c r="C25" s="167"/>
      <c r="D25" s="167"/>
      <c r="E25" s="167"/>
      <c r="F25" s="167"/>
      <c r="G25" s="133"/>
      <c r="H25" s="133"/>
    </row>
    <row r="26" spans="1:8" ht="57.95" customHeight="1" x14ac:dyDescent="0.25">
      <c r="A26" s="133"/>
      <c r="B26" s="167"/>
      <c r="C26" s="167"/>
      <c r="D26" s="167"/>
      <c r="E26" s="167"/>
      <c r="F26" s="167"/>
      <c r="G26" s="133"/>
      <c r="H26" s="133"/>
    </row>
    <row r="27" spans="1:8" ht="57.95" customHeight="1" x14ac:dyDescent="0.25">
      <c r="A27" s="133"/>
      <c r="B27" s="167"/>
      <c r="C27" s="167"/>
      <c r="D27" s="167"/>
      <c r="E27" s="167"/>
      <c r="F27" s="167"/>
      <c r="G27" s="133"/>
      <c r="H27" s="133"/>
    </row>
    <row r="28" spans="1:8" ht="57.95" customHeight="1" x14ac:dyDescent="0.25">
      <c r="A28" s="133"/>
      <c r="B28" s="167"/>
      <c r="C28" s="167"/>
      <c r="D28" s="167"/>
      <c r="E28" s="167"/>
      <c r="F28" s="167"/>
      <c r="G28" s="133"/>
      <c r="H28" s="133"/>
    </row>
    <row r="29" spans="1:8" ht="57.95" customHeight="1" x14ac:dyDescent="0.25">
      <c r="A29" s="133"/>
      <c r="B29" s="167"/>
      <c r="C29" s="167"/>
      <c r="D29" s="167"/>
      <c r="E29" s="167"/>
      <c r="F29" s="167"/>
      <c r="G29" s="133"/>
      <c r="H29" s="133"/>
    </row>
    <row r="30" spans="1:8" ht="57.95" customHeight="1" x14ac:dyDescent="0.25">
      <c r="A30" s="133"/>
      <c r="B30" s="167"/>
      <c r="C30" s="167"/>
      <c r="D30" s="167"/>
      <c r="E30" s="167"/>
      <c r="F30" s="167"/>
      <c r="G30" s="133"/>
      <c r="H30" s="133"/>
    </row>
    <row r="31" spans="1:8" ht="57.95" customHeight="1" x14ac:dyDescent="0.25">
      <c r="A31" s="133"/>
      <c r="B31" s="167"/>
      <c r="C31" s="167"/>
      <c r="D31" s="167"/>
      <c r="E31" s="167"/>
      <c r="F31" s="167"/>
      <c r="G31" s="133"/>
      <c r="H31" s="133"/>
    </row>
    <row r="32" spans="1:8" ht="57.95" customHeight="1" x14ac:dyDescent="0.25">
      <c r="A32" s="133"/>
      <c r="B32" s="167"/>
      <c r="C32" s="167"/>
      <c r="D32" s="167"/>
      <c r="E32" s="167"/>
      <c r="F32" s="167"/>
      <c r="G32" s="133"/>
      <c r="H32" s="133"/>
    </row>
    <row r="33" spans="1:8" ht="57.95" customHeight="1" x14ac:dyDescent="0.25">
      <c r="A33" s="133"/>
      <c r="B33" s="167"/>
      <c r="C33" s="167"/>
      <c r="D33" s="167"/>
      <c r="E33" s="167"/>
      <c r="F33" s="167"/>
      <c r="G33" s="133"/>
      <c r="H33" s="133"/>
    </row>
    <row r="34" spans="1:8" ht="57.95" customHeight="1" x14ac:dyDescent="0.25">
      <c r="A34" s="133"/>
      <c r="B34" s="167"/>
      <c r="C34" s="167"/>
      <c r="D34" s="167"/>
      <c r="E34" s="167"/>
      <c r="F34" s="167"/>
      <c r="G34" s="133"/>
      <c r="H34" s="133"/>
    </row>
    <row r="35" spans="1:8" ht="57.95" customHeight="1" x14ac:dyDescent="0.25">
      <c r="A35" s="133"/>
      <c r="B35" s="167"/>
      <c r="C35" s="167"/>
      <c r="D35" s="167"/>
      <c r="E35" s="167"/>
      <c r="F35" s="167"/>
      <c r="G35" s="133"/>
      <c r="H35" s="133"/>
    </row>
    <row r="36" spans="1:8" ht="57.95" customHeight="1" x14ac:dyDescent="0.25">
      <c r="A36" s="133"/>
      <c r="B36" s="167"/>
      <c r="C36" s="167"/>
      <c r="D36" s="167"/>
      <c r="E36" s="167"/>
      <c r="F36" s="167"/>
      <c r="G36" s="133"/>
      <c r="H36" s="133"/>
    </row>
    <row r="37" spans="1:8" ht="57.95" customHeight="1" x14ac:dyDescent="0.25">
      <c r="A37" s="133"/>
      <c r="B37" s="167"/>
      <c r="C37" s="167"/>
      <c r="D37" s="167"/>
      <c r="E37" s="167"/>
      <c r="F37" s="167"/>
      <c r="G37" s="133"/>
      <c r="H37" s="133"/>
    </row>
    <row r="38" spans="1:8" ht="57.95" customHeight="1" x14ac:dyDescent="0.25">
      <c r="A38" s="133"/>
      <c r="B38" s="167"/>
      <c r="C38" s="167"/>
      <c r="D38" s="167"/>
      <c r="E38" s="167"/>
      <c r="F38" s="167"/>
      <c r="G38" s="133"/>
      <c r="H38" s="133"/>
    </row>
    <row r="39" spans="1:8" ht="57.95" customHeight="1" x14ac:dyDescent="0.25">
      <c r="A39" s="133"/>
      <c r="B39" s="167"/>
      <c r="C39" s="167"/>
      <c r="D39" s="167"/>
      <c r="E39" s="167"/>
      <c r="F39" s="167"/>
      <c r="G39" s="133"/>
      <c r="H39" s="133"/>
    </row>
    <row r="40" spans="1:8" ht="57.95" customHeight="1" x14ac:dyDescent="0.25">
      <c r="A40" s="133"/>
      <c r="B40" s="167"/>
      <c r="C40" s="167"/>
      <c r="D40" s="167"/>
      <c r="E40" s="167"/>
      <c r="F40" s="167"/>
      <c r="G40" s="133"/>
      <c r="H40" s="133"/>
    </row>
    <row r="41" spans="1:8" ht="57.95" customHeight="1" x14ac:dyDescent="0.25">
      <c r="A41" s="133"/>
      <c r="B41" s="167"/>
      <c r="C41" s="167"/>
      <c r="D41" s="167"/>
      <c r="E41" s="167"/>
      <c r="F41" s="167"/>
      <c r="G41" s="133"/>
      <c r="H41" s="133"/>
    </row>
    <row r="42" spans="1:8" ht="57.95" customHeight="1" x14ac:dyDescent="0.25">
      <c r="A42" s="133"/>
      <c r="B42" s="167"/>
      <c r="C42" s="167"/>
      <c r="D42" s="167"/>
      <c r="E42" s="167"/>
      <c r="F42" s="167"/>
      <c r="G42" s="133"/>
      <c r="H42" s="133"/>
    </row>
    <row r="43" spans="1:8" ht="57.95" customHeight="1" x14ac:dyDescent="0.25">
      <c r="A43" s="133"/>
      <c r="B43" s="167"/>
      <c r="C43" s="167"/>
      <c r="D43" s="167"/>
      <c r="E43" s="167"/>
      <c r="F43" s="167"/>
      <c r="G43" s="133"/>
      <c r="H43" s="133"/>
    </row>
    <row r="44" spans="1:8" ht="57.95" customHeight="1" x14ac:dyDescent="0.25">
      <c r="A44" s="133"/>
      <c r="B44" s="167"/>
      <c r="C44" s="167"/>
      <c r="D44" s="167"/>
      <c r="E44" s="167"/>
      <c r="F44" s="167"/>
      <c r="G44" s="133"/>
      <c r="H44" s="133"/>
    </row>
    <row r="45" spans="1:8" ht="57.95" customHeight="1" x14ac:dyDescent="0.25">
      <c r="A45" s="133"/>
      <c r="B45" s="167"/>
      <c r="C45" s="167"/>
      <c r="D45" s="167"/>
      <c r="E45" s="167"/>
      <c r="F45" s="167"/>
      <c r="G45" s="133"/>
      <c r="H45" s="133"/>
    </row>
    <row r="46" spans="1:8" ht="57.95" customHeight="1" x14ac:dyDescent="0.25">
      <c r="A46" s="133"/>
      <c r="B46" s="167"/>
      <c r="C46" s="167"/>
      <c r="D46" s="167"/>
      <c r="E46" s="167"/>
      <c r="F46" s="167"/>
      <c r="G46" s="133"/>
      <c r="H46" s="133"/>
    </row>
    <row r="47" spans="1:8" ht="57.95" customHeight="1" x14ac:dyDescent="0.25">
      <c r="A47" s="133"/>
      <c r="B47" s="167"/>
      <c r="C47" s="167"/>
      <c r="D47" s="167"/>
      <c r="E47" s="167"/>
      <c r="F47" s="167"/>
      <c r="G47" s="133"/>
      <c r="H47" s="133"/>
    </row>
    <row r="48" spans="1:8" ht="57.95" customHeight="1" x14ac:dyDescent="0.25">
      <c r="A48" s="133"/>
      <c r="B48" s="167"/>
      <c r="C48" s="167"/>
      <c r="D48" s="167"/>
      <c r="E48" s="167"/>
      <c r="F48" s="167"/>
      <c r="G48" s="133"/>
      <c r="H48" s="133"/>
    </row>
    <row r="49" spans="1:8" ht="57.95" customHeight="1" x14ac:dyDescent="0.25">
      <c r="A49" s="133"/>
      <c r="B49" s="167"/>
      <c r="C49" s="167"/>
      <c r="D49" s="167"/>
      <c r="E49" s="167"/>
      <c r="F49" s="167"/>
      <c r="G49" s="133"/>
      <c r="H49" s="133"/>
    </row>
    <row r="50" spans="1:8" ht="57.95" customHeight="1" x14ac:dyDescent="0.25">
      <c r="A50" s="133"/>
      <c r="B50" s="167"/>
      <c r="C50" s="167"/>
      <c r="D50" s="167"/>
      <c r="E50" s="167"/>
      <c r="F50" s="167"/>
      <c r="G50" s="133"/>
      <c r="H50" s="133"/>
    </row>
    <row r="51" spans="1:8" ht="57.95" customHeight="1" x14ac:dyDescent="0.25">
      <c r="A51" s="133"/>
      <c r="B51" s="167"/>
      <c r="C51" s="167"/>
      <c r="D51" s="167"/>
      <c r="E51" s="167"/>
      <c r="F51" s="167"/>
      <c r="G51" s="133"/>
      <c r="H51" s="133"/>
    </row>
    <row r="52" spans="1:8" ht="57.95" customHeight="1" x14ac:dyDescent="0.25">
      <c r="A52" s="133"/>
      <c r="B52" s="167"/>
      <c r="C52" s="167"/>
      <c r="D52" s="167"/>
      <c r="E52" s="167"/>
      <c r="F52" s="167"/>
      <c r="G52" s="133"/>
      <c r="H52" s="133"/>
    </row>
    <row r="53" spans="1:8" ht="57.95" customHeight="1" x14ac:dyDescent="0.25">
      <c r="A53" s="133"/>
      <c r="B53" s="167"/>
      <c r="C53" s="167"/>
      <c r="D53" s="167"/>
      <c r="E53" s="167"/>
      <c r="F53" s="167"/>
      <c r="G53" s="133"/>
      <c r="H53" s="133"/>
    </row>
    <row r="54" spans="1:8" ht="57.95" customHeight="1" x14ac:dyDescent="0.25">
      <c r="A54" s="133"/>
      <c r="B54" s="167"/>
      <c r="C54" s="167"/>
      <c r="D54" s="167"/>
      <c r="E54" s="167"/>
      <c r="F54" s="167"/>
      <c r="G54" s="133"/>
      <c r="H54" s="133"/>
    </row>
    <row r="55" spans="1:8" ht="57.95" customHeight="1" x14ac:dyDescent="0.25">
      <c r="A55" s="133"/>
      <c r="B55" s="167"/>
      <c r="C55" s="167"/>
      <c r="D55" s="167"/>
      <c r="E55" s="167"/>
      <c r="F55" s="167"/>
      <c r="G55" s="133"/>
      <c r="H55" s="133"/>
    </row>
    <row r="56" spans="1:8" ht="57.95" customHeight="1" x14ac:dyDescent="0.25">
      <c r="A56" s="133"/>
      <c r="B56" s="167"/>
      <c r="C56" s="167"/>
      <c r="D56" s="167"/>
      <c r="E56" s="167"/>
      <c r="F56" s="167"/>
      <c r="G56" s="133"/>
      <c r="H56" s="133"/>
    </row>
    <row r="57" spans="1:8" ht="57.95" customHeight="1" x14ac:dyDescent="0.25">
      <c r="A57" s="133"/>
      <c r="B57" s="167"/>
      <c r="C57" s="167"/>
      <c r="D57" s="167"/>
      <c r="E57" s="167"/>
      <c r="F57" s="167"/>
      <c r="G57" s="133"/>
      <c r="H57" s="133"/>
    </row>
    <row r="58" spans="1:8" ht="57.95" customHeight="1" x14ac:dyDescent="0.25">
      <c r="A58" s="133"/>
      <c r="B58" s="167"/>
      <c r="C58" s="167"/>
      <c r="D58" s="167"/>
      <c r="E58" s="167"/>
      <c r="F58" s="167"/>
      <c r="G58" s="133"/>
      <c r="H58" s="133"/>
    </row>
    <row r="59" spans="1:8" ht="57.95" customHeight="1" x14ac:dyDescent="0.25">
      <c r="A59" s="133"/>
      <c r="B59" s="167"/>
      <c r="C59" s="167"/>
      <c r="D59" s="167"/>
      <c r="E59" s="167"/>
      <c r="F59" s="167"/>
      <c r="G59" s="133"/>
      <c r="H59" s="133"/>
    </row>
    <row r="60" spans="1:8" ht="57.95" customHeight="1" x14ac:dyDescent="0.25">
      <c r="A60" s="133"/>
      <c r="B60" s="167"/>
      <c r="C60" s="167"/>
      <c r="D60" s="167"/>
      <c r="E60" s="167"/>
      <c r="F60" s="167"/>
      <c r="G60" s="133"/>
      <c r="H60" s="133"/>
    </row>
    <row r="61" spans="1:8" ht="57.95" customHeight="1" x14ac:dyDescent="0.25">
      <c r="A61" s="133"/>
      <c r="B61" s="167"/>
      <c r="C61" s="167"/>
      <c r="D61" s="167"/>
      <c r="E61" s="167"/>
      <c r="F61" s="167"/>
      <c r="G61" s="133"/>
      <c r="H61" s="133"/>
    </row>
    <row r="62" spans="1:8" ht="57.95" customHeight="1" x14ac:dyDescent="0.25">
      <c r="A62" s="133"/>
      <c r="B62" s="167"/>
      <c r="C62" s="167"/>
      <c r="D62" s="167"/>
      <c r="E62" s="167"/>
      <c r="F62" s="167"/>
      <c r="G62" s="133"/>
      <c r="H62" s="133"/>
    </row>
    <row r="63" spans="1:8" ht="57.95" customHeight="1" x14ac:dyDescent="0.25">
      <c r="A63" s="133"/>
      <c r="B63" s="167"/>
      <c r="C63" s="167"/>
      <c r="D63" s="167"/>
      <c r="E63" s="167"/>
      <c r="F63" s="167"/>
      <c r="G63" s="133"/>
      <c r="H63" s="133"/>
    </row>
    <row r="64" spans="1:8" ht="57.95" customHeight="1" x14ac:dyDescent="0.25">
      <c r="A64" s="133"/>
      <c r="B64" s="167"/>
      <c r="C64" s="167"/>
      <c r="D64" s="167"/>
      <c r="E64" s="167"/>
      <c r="F64" s="167"/>
      <c r="G64" s="133"/>
      <c r="H64" s="133"/>
    </row>
    <row r="65" spans="1:8" ht="57.95" customHeight="1" x14ac:dyDescent="0.25">
      <c r="A65" s="133"/>
      <c r="B65" s="167"/>
      <c r="C65" s="167"/>
      <c r="D65" s="167"/>
      <c r="E65" s="167"/>
      <c r="F65" s="167"/>
      <c r="G65" s="133"/>
      <c r="H65" s="133"/>
    </row>
    <row r="66" spans="1:8" ht="57.95" customHeight="1" x14ac:dyDescent="0.25">
      <c r="A66" s="133"/>
      <c r="B66" s="167"/>
      <c r="C66" s="167"/>
      <c r="D66" s="167"/>
      <c r="E66" s="167"/>
      <c r="F66" s="167"/>
      <c r="G66" s="133"/>
      <c r="H66" s="133"/>
    </row>
    <row r="67" spans="1:8" ht="57.95" customHeight="1" x14ac:dyDescent="0.25">
      <c r="A67" s="133"/>
      <c r="B67" s="167"/>
      <c r="C67" s="167"/>
      <c r="D67" s="167"/>
      <c r="E67" s="167"/>
      <c r="F67" s="167"/>
      <c r="G67" s="133"/>
      <c r="H67" s="133"/>
    </row>
    <row r="68" spans="1:8" ht="57.95" customHeight="1" x14ac:dyDescent="0.25">
      <c r="A68" s="133"/>
      <c r="B68" s="167"/>
      <c r="C68" s="167"/>
      <c r="D68" s="167"/>
      <c r="E68" s="167"/>
      <c r="F68" s="167"/>
      <c r="G68" s="133"/>
      <c r="H68" s="133"/>
    </row>
    <row r="69" spans="1:8" ht="57.95" customHeight="1" x14ac:dyDescent="0.25">
      <c r="A69" s="133"/>
      <c r="B69" s="167"/>
      <c r="C69" s="167"/>
      <c r="D69" s="167"/>
      <c r="E69" s="167"/>
      <c r="F69" s="167"/>
      <c r="G69" s="133"/>
      <c r="H69" s="133"/>
    </row>
    <row r="70" spans="1:8" ht="57.95" customHeight="1" x14ac:dyDescent="0.25">
      <c r="A70" s="133"/>
      <c r="B70" s="167"/>
      <c r="C70" s="167"/>
      <c r="D70" s="167"/>
      <c r="E70" s="167"/>
      <c r="F70" s="167"/>
      <c r="G70" s="133"/>
      <c r="H70" s="133"/>
    </row>
    <row r="71" spans="1:8" ht="57.95" customHeight="1" x14ac:dyDescent="0.25">
      <c r="A71" s="133"/>
      <c r="B71" s="167"/>
      <c r="C71" s="167"/>
      <c r="D71" s="167"/>
      <c r="E71" s="167"/>
      <c r="F71" s="167"/>
      <c r="G71" s="133"/>
      <c r="H71" s="133"/>
    </row>
    <row r="72" spans="1:8" ht="57.95" customHeight="1" x14ac:dyDescent="0.25">
      <c r="A72" s="133"/>
      <c r="B72" s="167"/>
      <c r="C72" s="167"/>
      <c r="D72" s="167"/>
      <c r="E72" s="167"/>
      <c r="F72" s="167"/>
      <c r="G72" s="133"/>
      <c r="H72" s="133"/>
    </row>
    <row r="73" spans="1:8" ht="57.95" customHeight="1" x14ac:dyDescent="0.25">
      <c r="A73" s="133"/>
      <c r="B73" s="167"/>
      <c r="C73" s="167"/>
      <c r="D73" s="167"/>
      <c r="E73" s="167"/>
      <c r="F73" s="167"/>
      <c r="G73" s="133"/>
      <c r="H73" s="133"/>
    </row>
    <row r="74" spans="1:8" ht="57.95" customHeight="1" x14ac:dyDescent="0.25">
      <c r="A74" s="133"/>
      <c r="B74" s="167"/>
      <c r="C74" s="167"/>
      <c r="D74" s="167"/>
      <c r="E74" s="167"/>
      <c r="F74" s="167"/>
      <c r="G74" s="133"/>
      <c r="H74" s="133"/>
    </row>
    <row r="75" spans="1:8" ht="57.95" customHeight="1" x14ac:dyDescent="0.25">
      <c r="A75" s="133"/>
      <c r="B75" s="167"/>
      <c r="C75" s="167"/>
      <c r="D75" s="167"/>
      <c r="E75" s="167"/>
      <c r="F75" s="167"/>
      <c r="G75" s="133"/>
      <c r="H75" s="133"/>
    </row>
    <row r="76" spans="1:8" ht="57.95" customHeight="1" x14ac:dyDescent="0.25">
      <c r="A76" s="133"/>
      <c r="B76" s="167"/>
      <c r="C76" s="167"/>
      <c r="D76" s="167"/>
      <c r="E76" s="167"/>
      <c r="F76" s="167"/>
      <c r="G76" s="133"/>
      <c r="H76" s="133"/>
    </row>
    <row r="77" spans="1:8" ht="57.95" customHeight="1" x14ac:dyDescent="0.25">
      <c r="A77" s="133"/>
      <c r="B77" s="167"/>
      <c r="C77" s="167"/>
      <c r="D77" s="167"/>
      <c r="E77" s="167"/>
      <c r="F77" s="167"/>
      <c r="G77" s="133"/>
      <c r="H77" s="133"/>
    </row>
    <row r="78" spans="1:8" ht="57.95" customHeight="1" x14ac:dyDescent="0.25">
      <c r="A78" s="133"/>
      <c r="B78" s="167"/>
      <c r="C78" s="167"/>
      <c r="D78" s="167"/>
      <c r="E78" s="167"/>
      <c r="F78" s="167"/>
      <c r="G78" s="133"/>
      <c r="H78" s="133"/>
    </row>
    <row r="79" spans="1:8" ht="57.95" customHeight="1" x14ac:dyDescent="0.25">
      <c r="A79" s="133"/>
      <c r="B79" s="167"/>
      <c r="C79" s="167"/>
      <c r="D79" s="167"/>
      <c r="E79" s="167"/>
      <c r="F79" s="167"/>
      <c r="G79" s="133"/>
      <c r="H79" s="133"/>
    </row>
    <row r="80" spans="1:8" ht="57.95" customHeight="1" x14ac:dyDescent="0.25">
      <c r="A80" s="133"/>
      <c r="B80" s="167"/>
      <c r="C80" s="167"/>
      <c r="D80" s="167"/>
      <c r="E80" s="167"/>
      <c r="F80" s="167"/>
      <c r="G80" s="133"/>
      <c r="H80" s="133"/>
    </row>
    <row r="81" spans="1:8" ht="57.95" customHeight="1" x14ac:dyDescent="0.25">
      <c r="A81" s="133"/>
      <c r="B81" s="167"/>
      <c r="C81" s="167"/>
      <c r="D81" s="167"/>
      <c r="E81" s="167"/>
      <c r="F81" s="167"/>
      <c r="G81" s="133"/>
      <c r="H81" s="133"/>
    </row>
    <row r="82" spans="1:8" ht="57.95" customHeight="1" x14ac:dyDescent="0.25">
      <c r="A82" s="133"/>
      <c r="B82" s="167"/>
      <c r="C82" s="167"/>
      <c r="D82" s="167"/>
      <c r="E82" s="167"/>
      <c r="F82" s="167"/>
      <c r="G82" s="133"/>
      <c r="H82" s="133"/>
    </row>
    <row r="83" spans="1:8" ht="57.95" customHeight="1" x14ac:dyDescent="0.25">
      <c r="A83" s="133"/>
      <c r="B83" s="167"/>
      <c r="C83" s="167"/>
      <c r="D83" s="167"/>
      <c r="E83" s="167"/>
      <c r="F83" s="167"/>
      <c r="G83" s="133"/>
      <c r="H83" s="133"/>
    </row>
    <row r="84" spans="1:8" ht="57.95" customHeight="1" x14ac:dyDescent="0.25">
      <c r="A84" s="133"/>
      <c r="B84" s="167"/>
      <c r="C84" s="167"/>
      <c r="D84" s="167"/>
      <c r="E84" s="167"/>
      <c r="F84" s="167"/>
      <c r="G84" s="133"/>
      <c r="H84" s="133"/>
    </row>
    <row r="85" spans="1:8" ht="57.95" customHeight="1" x14ac:dyDescent="0.25">
      <c r="A85" s="133"/>
      <c r="B85" s="167"/>
      <c r="C85" s="167"/>
      <c r="D85" s="167"/>
      <c r="E85" s="167"/>
      <c r="F85" s="167"/>
      <c r="G85" s="133"/>
      <c r="H85" s="133"/>
    </row>
    <row r="86" spans="1:8" ht="57.95" customHeight="1" x14ac:dyDescent="0.25">
      <c r="A86" s="133"/>
      <c r="B86" s="167"/>
      <c r="C86" s="167"/>
      <c r="D86" s="167"/>
      <c r="E86" s="167"/>
      <c r="F86" s="167"/>
      <c r="G86" s="133"/>
      <c r="H86" s="133"/>
    </row>
    <row r="87" spans="1:8" ht="57.95" customHeight="1" x14ac:dyDescent="0.25">
      <c r="A87" s="133"/>
      <c r="B87" s="167"/>
      <c r="C87" s="167"/>
      <c r="D87" s="167"/>
      <c r="E87" s="167"/>
      <c r="F87" s="167"/>
      <c r="G87" s="133"/>
      <c r="H87" s="133"/>
    </row>
    <row r="88" spans="1:8" ht="57.95" customHeight="1" x14ac:dyDescent="0.25">
      <c r="A88" s="133"/>
      <c r="B88" s="167"/>
      <c r="C88" s="167"/>
      <c r="D88" s="167"/>
      <c r="E88" s="167"/>
      <c r="F88" s="167"/>
      <c r="G88" s="133"/>
      <c r="H88" s="133"/>
    </row>
    <row r="89" spans="1:8" ht="57.95" customHeight="1" x14ac:dyDescent="0.25">
      <c r="A89" s="133"/>
      <c r="B89" s="167"/>
      <c r="C89" s="167"/>
      <c r="D89" s="167"/>
      <c r="E89" s="167"/>
      <c r="F89" s="167"/>
      <c r="G89" s="133"/>
      <c r="H89" s="133"/>
    </row>
    <row r="90" spans="1:8" ht="57.95" customHeight="1" x14ac:dyDescent="0.25">
      <c r="A90" s="133"/>
      <c r="B90" s="167"/>
      <c r="C90" s="167"/>
      <c r="D90" s="167"/>
      <c r="E90" s="167"/>
      <c r="F90" s="167"/>
      <c r="G90" s="133"/>
      <c r="H90" s="133"/>
    </row>
    <row r="91" spans="1:8" ht="57.95" customHeight="1" x14ac:dyDescent="0.25">
      <c r="A91" s="133"/>
      <c r="B91" s="167"/>
      <c r="C91" s="167"/>
      <c r="D91" s="167"/>
      <c r="E91" s="167"/>
      <c r="F91" s="167"/>
      <c r="G91" s="133"/>
      <c r="H91" s="133"/>
    </row>
    <row r="92" spans="1:8" ht="57.95" customHeight="1" x14ac:dyDescent="0.25">
      <c r="A92" s="133"/>
      <c r="B92" s="167"/>
      <c r="C92" s="167"/>
      <c r="D92" s="167"/>
      <c r="E92" s="167"/>
      <c r="F92" s="167"/>
      <c r="G92" s="133"/>
      <c r="H92" s="133"/>
    </row>
    <row r="93" spans="1:8" ht="57.95" customHeight="1" x14ac:dyDescent="0.25">
      <c r="A93" s="133"/>
      <c r="B93" s="167"/>
      <c r="C93" s="167"/>
      <c r="D93" s="167"/>
      <c r="E93" s="167"/>
      <c r="F93" s="167"/>
      <c r="G93" s="133"/>
      <c r="H93" s="133"/>
    </row>
    <row r="94" spans="1:8" ht="57.95" customHeight="1" x14ac:dyDescent="0.25">
      <c r="A94" s="133"/>
      <c r="B94" s="167"/>
      <c r="C94" s="167"/>
      <c r="D94" s="167"/>
      <c r="E94" s="167"/>
      <c r="F94" s="167"/>
      <c r="G94" s="133"/>
      <c r="H94" s="133"/>
    </row>
    <row r="95" spans="1:8" ht="57.95" customHeight="1" x14ac:dyDescent="0.25">
      <c r="A95" s="133"/>
      <c r="B95" s="167"/>
      <c r="C95" s="167"/>
      <c r="D95" s="167"/>
      <c r="E95" s="167"/>
      <c r="F95" s="167"/>
      <c r="G95" s="133"/>
      <c r="H95" s="133"/>
    </row>
    <row r="96" spans="1:8" ht="57.95" customHeight="1" x14ac:dyDescent="0.25">
      <c r="A96" s="133"/>
      <c r="B96" s="167"/>
      <c r="C96" s="167"/>
      <c r="D96" s="167"/>
      <c r="E96" s="167"/>
      <c r="F96" s="167"/>
      <c r="G96" s="133"/>
      <c r="H96" s="133"/>
    </row>
    <row r="97" spans="1:8" ht="57.95" customHeight="1" x14ac:dyDescent="0.25">
      <c r="A97" s="133"/>
      <c r="B97" s="167"/>
      <c r="C97" s="167"/>
      <c r="D97" s="167"/>
      <c r="E97" s="167"/>
      <c r="F97" s="167"/>
      <c r="G97" s="133"/>
      <c r="H97" s="133"/>
    </row>
    <row r="98" spans="1:8" ht="57.95" customHeight="1" x14ac:dyDescent="0.25">
      <c r="A98" s="133"/>
      <c r="B98" s="167"/>
      <c r="C98" s="167"/>
      <c r="D98" s="167"/>
      <c r="E98" s="167"/>
      <c r="F98" s="167"/>
      <c r="G98" s="133"/>
      <c r="H98" s="133"/>
    </row>
    <row r="99" spans="1:8" ht="57.95" customHeight="1" x14ac:dyDescent="0.25">
      <c r="A99" s="133"/>
      <c r="B99" s="167"/>
      <c r="C99" s="167"/>
      <c r="D99" s="167"/>
      <c r="E99" s="167"/>
      <c r="F99" s="167"/>
      <c r="G99" s="133"/>
      <c r="H99" s="133"/>
    </row>
    <row r="100" spans="1:8" ht="57.95" customHeight="1" x14ac:dyDescent="0.25">
      <c r="A100" s="133"/>
      <c r="B100" s="167"/>
      <c r="C100" s="167"/>
      <c r="D100" s="167"/>
      <c r="E100" s="167"/>
      <c r="F100" s="167"/>
      <c r="G100" s="133"/>
      <c r="H100" s="133"/>
    </row>
    <row r="101" spans="1:8" ht="57.95" customHeight="1" x14ac:dyDescent="0.25">
      <c r="A101" s="133"/>
      <c r="B101" s="167"/>
      <c r="C101" s="167"/>
      <c r="D101" s="167"/>
      <c r="E101" s="167"/>
      <c r="F101" s="167"/>
      <c r="G101" s="133"/>
      <c r="H101" s="133"/>
    </row>
    <row r="102" spans="1:8" ht="57.95" customHeight="1" x14ac:dyDescent="0.25">
      <c r="A102" s="133"/>
      <c r="B102" s="167"/>
      <c r="C102" s="167"/>
      <c r="D102" s="167"/>
      <c r="E102" s="167"/>
      <c r="F102" s="167"/>
      <c r="G102" s="133"/>
      <c r="H102" s="133"/>
    </row>
    <row r="103" spans="1:8" ht="57.95" customHeight="1" x14ac:dyDescent="0.25">
      <c r="A103" s="133"/>
      <c r="B103" s="167"/>
      <c r="C103" s="167"/>
      <c r="D103" s="167"/>
      <c r="E103" s="167"/>
      <c r="F103" s="167"/>
      <c r="G103" s="133"/>
      <c r="H103" s="133"/>
    </row>
    <row r="104" spans="1:8" ht="57.95" customHeight="1" x14ac:dyDescent="0.25">
      <c r="A104" s="133"/>
      <c r="B104" s="167"/>
      <c r="C104" s="167"/>
      <c r="D104" s="167"/>
      <c r="E104" s="167"/>
      <c r="F104" s="167"/>
      <c r="G104" s="133"/>
      <c r="H104" s="133"/>
    </row>
    <row r="105" spans="1:8" ht="57.95" customHeight="1" x14ac:dyDescent="0.25">
      <c r="A105" s="133"/>
      <c r="B105" s="167"/>
      <c r="C105" s="167"/>
      <c r="D105" s="167"/>
      <c r="E105" s="167"/>
      <c r="F105" s="167"/>
      <c r="G105" s="133"/>
      <c r="H105" s="133"/>
    </row>
    <row r="106" spans="1:8" ht="57.95" customHeight="1" x14ac:dyDescent="0.25">
      <c r="A106" s="133"/>
      <c r="B106" s="167"/>
      <c r="C106" s="167"/>
      <c r="D106" s="167"/>
      <c r="E106" s="167"/>
      <c r="F106" s="167"/>
      <c r="G106" s="133"/>
      <c r="H106" s="133"/>
    </row>
    <row r="107" spans="1:8" ht="57.95" customHeight="1" x14ac:dyDescent="0.25">
      <c r="A107" s="133"/>
      <c r="B107" s="167"/>
      <c r="C107" s="167"/>
      <c r="D107" s="167"/>
      <c r="E107" s="167"/>
      <c r="F107" s="167"/>
      <c r="G107" s="133"/>
      <c r="H107" s="133"/>
    </row>
    <row r="108" spans="1:8" ht="57.95" customHeight="1" x14ac:dyDescent="0.25">
      <c r="A108" s="133"/>
      <c r="B108" s="167"/>
      <c r="C108" s="167"/>
      <c r="D108" s="167"/>
      <c r="E108" s="167"/>
      <c r="F108" s="167"/>
      <c r="G108" s="133"/>
      <c r="H108" s="133"/>
    </row>
    <row r="109" spans="1:8" ht="57.95" customHeight="1" x14ac:dyDescent="0.25">
      <c r="A109" s="133"/>
      <c r="B109" s="167"/>
      <c r="C109" s="167"/>
      <c r="D109" s="167"/>
      <c r="E109" s="167"/>
      <c r="F109" s="167"/>
      <c r="G109" s="133"/>
      <c r="H109" s="133"/>
    </row>
    <row r="110" spans="1:8" ht="57.95" customHeight="1" x14ac:dyDescent="0.25">
      <c r="A110" s="133"/>
      <c r="B110" s="167"/>
      <c r="C110" s="167"/>
      <c r="D110" s="167"/>
      <c r="E110" s="167"/>
      <c r="F110" s="167"/>
      <c r="G110" s="133"/>
      <c r="H110" s="133"/>
    </row>
    <row r="111" spans="1:8" ht="57.95" customHeight="1" x14ac:dyDescent="0.25">
      <c r="A111" s="133"/>
      <c r="B111" s="167"/>
      <c r="C111" s="167"/>
      <c r="D111" s="167"/>
      <c r="E111" s="167"/>
      <c r="F111" s="167"/>
      <c r="G111" s="133"/>
      <c r="H111" s="133"/>
    </row>
    <row r="112" spans="1:8" ht="57.95" customHeight="1" x14ac:dyDescent="0.25">
      <c r="A112" s="133"/>
      <c r="B112" s="167"/>
      <c r="C112" s="167"/>
      <c r="D112" s="167"/>
      <c r="E112" s="167"/>
      <c r="F112" s="167"/>
      <c r="G112" s="133"/>
      <c r="H112" s="133"/>
    </row>
    <row r="113" spans="1:8" ht="57.95" customHeight="1" x14ac:dyDescent="0.25">
      <c r="A113" s="133"/>
      <c r="B113" s="167"/>
      <c r="C113" s="167"/>
      <c r="D113" s="167"/>
      <c r="E113" s="167"/>
      <c r="F113" s="167"/>
      <c r="G113" s="133"/>
      <c r="H113" s="133"/>
    </row>
    <row r="114" spans="1:8" ht="57.95" customHeight="1" x14ac:dyDescent="0.25">
      <c r="A114" s="133"/>
      <c r="B114" s="167"/>
      <c r="C114" s="167"/>
      <c r="D114" s="167"/>
      <c r="E114" s="167"/>
      <c r="F114" s="167"/>
      <c r="G114" s="133"/>
      <c r="H114" s="133"/>
    </row>
    <row r="115" spans="1:8" ht="57.95" customHeight="1" x14ac:dyDescent="0.25">
      <c r="A115" s="133"/>
      <c r="B115" s="167"/>
      <c r="C115" s="167"/>
      <c r="D115" s="167"/>
      <c r="E115" s="167"/>
      <c r="F115" s="167"/>
      <c r="G115" s="133"/>
      <c r="H115" s="133"/>
    </row>
    <row r="116" spans="1:8" ht="57.95" customHeight="1" x14ac:dyDescent="0.25">
      <c r="A116" s="133"/>
      <c r="B116" s="167"/>
      <c r="C116" s="167"/>
      <c r="D116" s="167"/>
      <c r="E116" s="167"/>
      <c r="F116" s="167"/>
      <c r="G116" s="133"/>
      <c r="H116" s="133"/>
    </row>
    <row r="117" spans="1:8" ht="57.95" customHeight="1" x14ac:dyDescent="0.25">
      <c r="A117" s="133"/>
      <c r="B117" s="167"/>
      <c r="C117" s="167"/>
      <c r="D117" s="167"/>
      <c r="E117" s="167"/>
      <c r="F117" s="167"/>
      <c r="G117" s="133"/>
      <c r="H117" s="133"/>
    </row>
    <row r="118" spans="1:8" ht="57.95" customHeight="1" x14ac:dyDescent="0.25">
      <c r="A118" s="133"/>
      <c r="B118" s="167"/>
      <c r="C118" s="167"/>
      <c r="D118" s="167"/>
      <c r="E118" s="167"/>
      <c r="F118" s="167"/>
      <c r="G118" s="133"/>
      <c r="H118" s="133"/>
    </row>
    <row r="119" spans="1:8" ht="57.95" customHeight="1" x14ac:dyDescent="0.25">
      <c r="A119" s="133"/>
      <c r="B119" s="167"/>
      <c r="C119" s="167"/>
      <c r="D119" s="167"/>
      <c r="E119" s="167"/>
      <c r="F119" s="167"/>
      <c r="G119" s="133"/>
      <c r="H119" s="133"/>
    </row>
    <row r="120" spans="1:8" ht="57.95" customHeight="1" x14ac:dyDescent="0.25">
      <c r="A120" s="133"/>
      <c r="B120" s="167"/>
      <c r="C120" s="167"/>
      <c r="D120" s="167"/>
      <c r="E120" s="167"/>
      <c r="F120" s="167"/>
      <c r="G120" s="133"/>
      <c r="H120" s="133"/>
    </row>
    <row r="121" spans="1:8" ht="57.95" customHeight="1" x14ac:dyDescent="0.25">
      <c r="A121" s="133"/>
      <c r="B121" s="167"/>
      <c r="C121" s="167"/>
      <c r="D121" s="167"/>
      <c r="E121" s="167"/>
      <c r="F121" s="167"/>
      <c r="G121" s="133"/>
      <c r="H121" s="133"/>
    </row>
    <row r="122" spans="1:8" ht="57.95" customHeight="1" x14ac:dyDescent="0.25">
      <c r="A122" s="133"/>
      <c r="B122" s="167"/>
      <c r="C122" s="167"/>
      <c r="D122" s="167"/>
      <c r="E122" s="167"/>
      <c r="F122" s="167"/>
      <c r="G122" s="133"/>
      <c r="H122" s="133"/>
    </row>
    <row r="123" spans="1:8" ht="57.95" customHeight="1" x14ac:dyDescent="0.25">
      <c r="A123" s="133"/>
      <c r="B123" s="167"/>
      <c r="C123" s="167"/>
      <c r="D123" s="167"/>
      <c r="E123" s="167"/>
      <c r="F123" s="167"/>
      <c r="G123" s="133"/>
      <c r="H123" s="133"/>
    </row>
    <row r="124" spans="1:8" ht="57.95" customHeight="1" x14ac:dyDescent="0.25">
      <c r="A124" s="133"/>
      <c r="B124" s="167"/>
      <c r="C124" s="167"/>
      <c r="D124" s="167"/>
      <c r="E124" s="167"/>
      <c r="F124" s="167"/>
      <c r="G124" s="133"/>
      <c r="H124" s="133"/>
    </row>
    <row r="125" spans="1:8" ht="57.95" customHeight="1" x14ac:dyDescent="0.25">
      <c r="A125" s="133"/>
      <c r="B125" s="167"/>
      <c r="C125" s="167"/>
      <c r="D125" s="167"/>
      <c r="E125" s="167"/>
      <c r="F125" s="167"/>
      <c r="G125" s="133"/>
      <c r="H125" s="133"/>
    </row>
    <row r="126" spans="1:8" ht="57.95" customHeight="1" x14ac:dyDescent="0.25">
      <c r="A126" s="133"/>
      <c r="B126" s="167"/>
      <c r="C126" s="167"/>
      <c r="D126" s="167"/>
      <c r="E126" s="167"/>
      <c r="F126" s="167"/>
      <c r="G126" s="133"/>
      <c r="H126" s="133"/>
    </row>
    <row r="127" spans="1:8" ht="57.95" customHeight="1" x14ac:dyDescent="0.25">
      <c r="A127" s="133"/>
      <c r="B127" s="167"/>
      <c r="C127" s="167"/>
      <c r="D127" s="167"/>
      <c r="E127" s="167"/>
      <c r="F127" s="167"/>
      <c r="G127" s="133"/>
      <c r="H127" s="133"/>
    </row>
    <row r="128" spans="1:8" ht="57.95" customHeight="1" x14ac:dyDescent="0.25">
      <c r="A128" s="133"/>
      <c r="B128" s="167"/>
      <c r="C128" s="167"/>
      <c r="D128" s="167"/>
      <c r="E128" s="167"/>
      <c r="F128" s="167"/>
      <c r="G128" s="133"/>
      <c r="H128" s="133"/>
    </row>
    <row r="129" spans="1:8" ht="57.95" customHeight="1" x14ac:dyDescent="0.25">
      <c r="A129" s="133"/>
      <c r="B129" s="167"/>
      <c r="C129" s="167"/>
      <c r="D129" s="167"/>
      <c r="E129" s="167"/>
      <c r="F129" s="167"/>
      <c r="G129" s="133"/>
      <c r="H129" s="133"/>
    </row>
    <row r="130" spans="1:8" ht="57.95" customHeight="1" x14ac:dyDescent="0.25">
      <c r="A130" s="133"/>
      <c r="B130" s="167"/>
      <c r="C130" s="167"/>
      <c r="D130" s="167"/>
      <c r="E130" s="167"/>
      <c r="F130" s="167"/>
      <c r="G130" s="133"/>
      <c r="H130" s="133"/>
    </row>
    <row r="131" spans="1:8" ht="57.95" customHeight="1" x14ac:dyDescent="0.25">
      <c r="A131" s="133"/>
      <c r="B131" s="167"/>
      <c r="C131" s="167"/>
      <c r="D131" s="167"/>
      <c r="E131" s="167"/>
      <c r="F131" s="167"/>
      <c r="G131" s="133"/>
      <c r="H131" s="133"/>
    </row>
    <row r="132" spans="1:8" ht="57.95" customHeight="1" x14ac:dyDescent="0.25">
      <c r="A132" s="133"/>
      <c r="B132" s="167"/>
      <c r="C132" s="167"/>
      <c r="D132" s="167"/>
      <c r="E132" s="167"/>
      <c r="F132" s="167"/>
      <c r="G132" s="133"/>
      <c r="H132" s="133"/>
    </row>
    <row r="133" spans="1:8" ht="57.95" customHeight="1" x14ac:dyDescent="0.25">
      <c r="A133" s="133"/>
      <c r="B133" s="167"/>
      <c r="C133" s="167"/>
      <c r="D133" s="167"/>
      <c r="E133" s="167"/>
      <c r="F133" s="167"/>
      <c r="G133" s="133"/>
      <c r="H133" s="133"/>
    </row>
    <row r="134" spans="1:8" ht="57.95" customHeight="1" x14ac:dyDescent="0.25">
      <c r="A134" s="133"/>
      <c r="B134" s="167"/>
      <c r="C134" s="167"/>
      <c r="D134" s="167"/>
      <c r="E134" s="167"/>
      <c r="F134" s="167"/>
      <c r="G134" s="133"/>
      <c r="H134" s="133"/>
    </row>
    <row r="135" spans="1:8" ht="57.95" customHeight="1" x14ac:dyDescent="0.25">
      <c r="A135" s="133"/>
      <c r="B135" s="167"/>
      <c r="C135" s="167"/>
      <c r="D135" s="167"/>
      <c r="E135" s="167"/>
      <c r="F135" s="167"/>
      <c r="G135" s="133"/>
      <c r="H135" s="133"/>
    </row>
    <row r="136" spans="1:8" ht="57.95" customHeight="1" x14ac:dyDescent="0.25">
      <c r="A136" s="133"/>
      <c r="B136" s="167"/>
      <c r="C136" s="167"/>
      <c r="D136" s="167"/>
      <c r="E136" s="167"/>
      <c r="F136" s="167"/>
      <c r="G136" s="133"/>
      <c r="H136" s="133"/>
    </row>
    <row r="137" spans="1:8" ht="57.95" customHeight="1" x14ac:dyDescent="0.25">
      <c r="A137" s="133"/>
      <c r="B137" s="167"/>
      <c r="C137" s="167"/>
      <c r="D137" s="167"/>
      <c r="E137" s="167"/>
      <c r="F137" s="167"/>
      <c r="G137" s="133"/>
      <c r="H137" s="133"/>
    </row>
    <row r="138" spans="1:8" ht="57.95" customHeight="1" x14ac:dyDescent="0.25">
      <c r="A138" s="133"/>
      <c r="B138" s="167"/>
      <c r="C138" s="167"/>
      <c r="D138" s="167"/>
      <c r="E138" s="167"/>
      <c r="F138" s="167"/>
      <c r="G138" s="133"/>
      <c r="H138" s="133"/>
    </row>
    <row r="139" spans="1:8" ht="57.95" customHeight="1" x14ac:dyDescent="0.25">
      <c r="A139" s="133"/>
      <c r="B139" s="167"/>
      <c r="C139" s="167"/>
      <c r="D139" s="167"/>
      <c r="E139" s="167"/>
      <c r="F139" s="167"/>
      <c r="G139" s="133"/>
      <c r="H139" s="133"/>
    </row>
    <row r="140" spans="1:8" ht="57.95" customHeight="1" x14ac:dyDescent="0.25">
      <c r="A140" s="133"/>
      <c r="B140" s="167"/>
      <c r="C140" s="167"/>
      <c r="D140" s="167"/>
      <c r="E140" s="167"/>
      <c r="F140" s="167"/>
      <c r="G140" s="133"/>
      <c r="H140" s="133"/>
    </row>
    <row r="141" spans="1:8" ht="57.95" customHeight="1" x14ac:dyDescent="0.25">
      <c r="A141" s="133"/>
      <c r="B141" s="167"/>
      <c r="C141" s="167"/>
      <c r="D141" s="167"/>
      <c r="E141" s="167"/>
      <c r="F141" s="167"/>
      <c r="G141" s="133"/>
      <c r="H141" s="133"/>
    </row>
    <row r="142" spans="1:8" ht="57.95" customHeight="1" x14ac:dyDescent="0.25">
      <c r="A142" s="133"/>
      <c r="B142" s="167"/>
      <c r="C142" s="167"/>
      <c r="D142" s="167"/>
      <c r="E142" s="167"/>
      <c r="F142" s="167"/>
      <c r="G142" s="133"/>
      <c r="H142" s="133"/>
    </row>
    <row r="143" spans="1:8" ht="57.95" customHeight="1" x14ac:dyDescent="0.25">
      <c r="A143" s="133"/>
      <c r="B143" s="167"/>
      <c r="C143" s="167"/>
      <c r="D143" s="167"/>
      <c r="E143" s="167"/>
      <c r="F143" s="167"/>
      <c r="G143" s="133"/>
      <c r="H143" s="133"/>
    </row>
    <row r="144" spans="1:8" ht="57.95" customHeight="1" x14ac:dyDescent="0.25">
      <c r="A144" s="133"/>
      <c r="B144" s="167"/>
      <c r="C144" s="167"/>
      <c r="D144" s="167"/>
      <c r="E144" s="167"/>
      <c r="F144" s="167"/>
      <c r="G144" s="133"/>
      <c r="H144" s="133"/>
    </row>
    <row r="145" spans="1:8" ht="57.95" customHeight="1" x14ac:dyDescent="0.25">
      <c r="A145" s="133"/>
      <c r="B145" s="167"/>
      <c r="C145" s="167"/>
      <c r="D145" s="167"/>
      <c r="E145" s="167"/>
      <c r="F145" s="167"/>
      <c r="G145" s="133"/>
      <c r="H145" s="133"/>
    </row>
    <row r="146" spans="1:8" ht="57.95" customHeight="1" x14ac:dyDescent="0.25">
      <c r="A146" s="133"/>
      <c r="B146" s="167"/>
      <c r="C146" s="167"/>
      <c r="D146" s="167"/>
      <c r="E146" s="167"/>
      <c r="F146" s="167"/>
      <c r="G146" s="133"/>
      <c r="H146" s="133"/>
    </row>
    <row r="147" spans="1:8" ht="57.95" customHeight="1" x14ac:dyDescent="0.25">
      <c r="A147" s="133"/>
      <c r="B147" s="167"/>
      <c r="C147" s="167"/>
      <c r="D147" s="167"/>
      <c r="E147" s="167"/>
      <c r="F147" s="167"/>
      <c r="G147" s="133"/>
      <c r="H147" s="133"/>
    </row>
    <row r="148" spans="1:8" ht="57.95" customHeight="1" x14ac:dyDescent="0.25">
      <c r="A148" s="133"/>
      <c r="B148" s="167"/>
      <c r="C148" s="167"/>
      <c r="D148" s="167"/>
      <c r="E148" s="167"/>
      <c r="F148" s="167"/>
      <c r="G148" s="133"/>
      <c r="H148" s="133"/>
    </row>
    <row r="149" spans="1:8" ht="57.95" customHeight="1" x14ac:dyDescent="0.25">
      <c r="A149" s="133"/>
      <c r="B149" s="167"/>
      <c r="C149" s="167"/>
      <c r="D149" s="167"/>
      <c r="E149" s="167"/>
      <c r="F149" s="167"/>
      <c r="G149" s="133"/>
      <c r="H149" s="133"/>
    </row>
    <row r="150" spans="1:8" ht="57.95" customHeight="1" x14ac:dyDescent="0.25">
      <c r="A150" s="133"/>
      <c r="B150" s="167"/>
      <c r="C150" s="167"/>
      <c r="D150" s="167"/>
      <c r="E150" s="167"/>
      <c r="F150" s="167"/>
      <c r="G150" s="133"/>
      <c r="H150" s="133"/>
    </row>
    <row r="151" spans="1:8" ht="57.95" customHeight="1" x14ac:dyDescent="0.25">
      <c r="A151" s="133"/>
      <c r="B151" s="167"/>
      <c r="C151" s="167"/>
      <c r="D151" s="167"/>
      <c r="E151" s="167"/>
      <c r="F151" s="167"/>
      <c r="G151" s="133"/>
      <c r="H151" s="133"/>
    </row>
    <row r="152" spans="1:8" ht="57.95" customHeight="1" x14ac:dyDescent="0.25">
      <c r="A152" s="133"/>
      <c r="B152" s="167"/>
      <c r="C152" s="167"/>
      <c r="D152" s="167"/>
      <c r="E152" s="167"/>
      <c r="F152" s="167"/>
      <c r="G152" s="133"/>
      <c r="H152" s="133"/>
    </row>
    <row r="153" spans="1:8" ht="57.95" customHeight="1" x14ac:dyDescent="0.25">
      <c r="A153" s="133"/>
      <c r="B153" s="167"/>
      <c r="C153" s="167"/>
      <c r="D153" s="167"/>
      <c r="E153" s="167"/>
      <c r="F153" s="167"/>
      <c r="G153" s="133"/>
      <c r="H153" s="133"/>
    </row>
    <row r="154" spans="1:8" ht="57.95" customHeight="1" x14ac:dyDescent="0.25">
      <c r="A154" s="133"/>
      <c r="B154" s="167"/>
      <c r="C154" s="167"/>
      <c r="D154" s="167"/>
      <c r="E154" s="167"/>
      <c r="F154" s="167"/>
      <c r="G154" s="133"/>
      <c r="H154" s="133"/>
    </row>
    <row r="155" spans="1:8" ht="57.95" customHeight="1" x14ac:dyDescent="0.25">
      <c r="A155" s="133"/>
      <c r="B155" s="167"/>
      <c r="C155" s="167"/>
      <c r="D155" s="167"/>
      <c r="E155" s="167"/>
      <c r="F155" s="167"/>
      <c r="G155" s="133"/>
      <c r="H155" s="133"/>
    </row>
    <row r="156" spans="1:8" ht="57.95" customHeight="1" x14ac:dyDescent="0.25">
      <c r="A156" s="133"/>
      <c r="B156" s="167"/>
      <c r="C156" s="167"/>
      <c r="D156" s="167"/>
      <c r="E156" s="167"/>
      <c r="F156" s="167"/>
      <c r="G156" s="133"/>
      <c r="H156" s="133"/>
    </row>
    <row r="157" spans="1:8" ht="57.95" customHeight="1" x14ac:dyDescent="0.25">
      <c r="A157" s="133"/>
      <c r="B157" s="167"/>
      <c r="C157" s="167"/>
      <c r="D157" s="167"/>
      <c r="E157" s="167"/>
      <c r="F157" s="167"/>
      <c r="G157" s="133"/>
      <c r="H157" s="133"/>
    </row>
    <row r="158" spans="1:8" ht="57.95" customHeight="1" x14ac:dyDescent="0.25">
      <c r="A158" s="133"/>
      <c r="B158" s="167"/>
      <c r="C158" s="167"/>
      <c r="D158" s="167"/>
      <c r="E158" s="167"/>
      <c r="F158" s="167"/>
      <c r="G158" s="133"/>
      <c r="H158" s="133"/>
    </row>
    <row r="159" spans="1:8" ht="57.95" customHeight="1" x14ac:dyDescent="0.25">
      <c r="A159" s="133"/>
      <c r="B159" s="167"/>
      <c r="C159" s="167"/>
      <c r="D159" s="167"/>
      <c r="E159" s="167"/>
      <c r="F159" s="167"/>
      <c r="G159" s="133"/>
      <c r="H159" s="133"/>
    </row>
    <row r="160" spans="1:8" ht="57.95" customHeight="1" x14ac:dyDescent="0.25">
      <c r="A160" s="133"/>
      <c r="B160" s="167"/>
      <c r="C160" s="167"/>
      <c r="D160" s="167"/>
      <c r="E160" s="167"/>
      <c r="F160" s="167"/>
      <c r="G160" s="133"/>
      <c r="H160" s="133"/>
    </row>
    <row r="161" spans="1:8" ht="57.95" customHeight="1" x14ac:dyDescent="0.25">
      <c r="A161" s="133"/>
      <c r="B161" s="167"/>
      <c r="C161" s="167"/>
      <c r="D161" s="167"/>
      <c r="E161" s="167"/>
      <c r="F161" s="167"/>
      <c r="G161" s="133"/>
      <c r="H161" s="133"/>
    </row>
    <row r="162" spans="1:8" ht="57.95" customHeight="1" x14ac:dyDescent="0.25">
      <c r="A162" s="133"/>
      <c r="B162" s="167"/>
      <c r="C162" s="167"/>
      <c r="D162" s="167"/>
      <c r="E162" s="167"/>
      <c r="F162" s="167"/>
      <c r="G162" s="133"/>
      <c r="H162" s="133"/>
    </row>
    <row r="163" spans="1:8" ht="57.95" customHeight="1" x14ac:dyDescent="0.25">
      <c r="A163" s="133"/>
      <c r="B163" s="167"/>
      <c r="C163" s="167"/>
      <c r="D163" s="167"/>
      <c r="E163" s="167"/>
      <c r="F163" s="167"/>
      <c r="G163" s="133"/>
      <c r="H163" s="133"/>
    </row>
    <row r="164" spans="1:8" ht="57.95" customHeight="1" x14ac:dyDescent="0.25">
      <c r="A164" s="133"/>
      <c r="B164" s="167"/>
      <c r="C164" s="167"/>
      <c r="D164" s="167"/>
      <c r="E164" s="167"/>
      <c r="F164" s="167"/>
      <c r="G164" s="133"/>
      <c r="H164" s="133"/>
    </row>
    <row r="165" spans="1:8" ht="57.95" customHeight="1" x14ac:dyDescent="0.25">
      <c r="A165" s="133"/>
      <c r="B165" s="167"/>
      <c r="C165" s="167"/>
      <c r="D165" s="167"/>
      <c r="E165" s="167"/>
      <c r="F165" s="167"/>
      <c r="G165" s="133"/>
      <c r="H165" s="133"/>
    </row>
    <row r="166" spans="1:8" ht="57.95" customHeight="1" x14ac:dyDescent="0.25">
      <c r="A166" s="133"/>
      <c r="B166" s="167"/>
      <c r="C166" s="167"/>
      <c r="D166" s="167"/>
      <c r="E166" s="167"/>
      <c r="F166" s="167"/>
      <c r="G166" s="133"/>
      <c r="H166" s="133"/>
    </row>
    <row r="167" spans="1:8" ht="57.95" customHeight="1" x14ac:dyDescent="0.25">
      <c r="A167" s="133"/>
      <c r="B167" s="167"/>
      <c r="C167" s="167"/>
      <c r="D167" s="167"/>
      <c r="E167" s="167"/>
      <c r="F167" s="167"/>
      <c r="G167" s="133"/>
      <c r="H167" s="133"/>
    </row>
    <row r="168" spans="1:8" ht="57.95" customHeight="1" x14ac:dyDescent="0.25">
      <c r="A168" s="133"/>
      <c r="B168" s="167"/>
      <c r="C168" s="167"/>
      <c r="D168" s="167"/>
      <c r="E168" s="167"/>
      <c r="F168" s="167"/>
      <c r="G168" s="133"/>
      <c r="H168" s="133"/>
    </row>
    <row r="169" spans="1:8" ht="57.95" customHeight="1" x14ac:dyDescent="0.25">
      <c r="A169" s="133"/>
      <c r="B169" s="167"/>
      <c r="C169" s="167"/>
      <c r="D169" s="167"/>
      <c r="E169" s="167"/>
      <c r="F169" s="167"/>
      <c r="G169" s="133"/>
      <c r="H169" s="133"/>
    </row>
    <row r="170" spans="1:8" ht="57.95" customHeight="1" x14ac:dyDescent="0.25">
      <c r="A170" s="133"/>
      <c r="B170" s="167"/>
      <c r="C170" s="167"/>
      <c r="D170" s="167"/>
      <c r="E170" s="167"/>
      <c r="F170" s="167"/>
      <c r="G170" s="133"/>
      <c r="H170" s="133"/>
    </row>
    <row r="171" spans="1:8" ht="57.95" customHeight="1" x14ac:dyDescent="0.25">
      <c r="A171" s="133"/>
      <c r="B171" s="167"/>
      <c r="C171" s="167"/>
      <c r="D171" s="167"/>
      <c r="E171" s="167"/>
      <c r="F171" s="167"/>
      <c r="G171" s="133"/>
      <c r="H171" s="133"/>
    </row>
    <row r="172" spans="1:8" ht="57.95" customHeight="1" x14ac:dyDescent="0.25">
      <c r="A172" s="133"/>
      <c r="B172" s="167"/>
      <c r="C172" s="167"/>
      <c r="D172" s="167"/>
      <c r="E172" s="167"/>
      <c r="F172" s="167"/>
      <c r="G172" s="133"/>
      <c r="H172" s="133"/>
    </row>
    <row r="173" spans="1:8" ht="57.95" customHeight="1" x14ac:dyDescent="0.25">
      <c r="A173" s="133"/>
      <c r="B173" s="167"/>
      <c r="C173" s="167"/>
      <c r="D173" s="167"/>
      <c r="E173" s="167"/>
      <c r="F173" s="167"/>
      <c r="G173" s="133"/>
      <c r="H173" s="133"/>
    </row>
    <row r="174" spans="1:8" ht="57.95" customHeight="1" x14ac:dyDescent="0.25">
      <c r="A174" s="133"/>
      <c r="B174" s="167"/>
      <c r="C174" s="167"/>
      <c r="D174" s="167"/>
      <c r="E174" s="167"/>
      <c r="F174" s="167"/>
      <c r="G174" s="133"/>
      <c r="H174" s="133"/>
    </row>
    <row r="175" spans="1:8" ht="57.95" customHeight="1" x14ac:dyDescent="0.25">
      <c r="A175" s="133"/>
      <c r="B175" s="167"/>
      <c r="C175" s="167"/>
      <c r="D175" s="167"/>
      <c r="E175" s="167"/>
      <c r="F175" s="167"/>
      <c r="G175" s="133"/>
      <c r="H175" s="133"/>
    </row>
    <row r="176" spans="1:8" ht="57.95" customHeight="1" x14ac:dyDescent="0.25">
      <c r="A176" s="133"/>
      <c r="B176" s="167"/>
      <c r="C176" s="167"/>
      <c r="D176" s="167"/>
      <c r="E176" s="167"/>
      <c r="F176" s="167"/>
      <c r="G176" s="133"/>
      <c r="H176" s="133"/>
    </row>
    <row r="177" spans="1:8" ht="57.95" customHeight="1" x14ac:dyDescent="0.25">
      <c r="A177" s="133"/>
      <c r="B177" s="167"/>
      <c r="C177" s="167"/>
      <c r="D177" s="167"/>
      <c r="E177" s="167"/>
      <c r="F177" s="167"/>
      <c r="G177" s="133"/>
      <c r="H177" s="133"/>
    </row>
    <row r="178" spans="1:8" ht="57.95" customHeight="1" x14ac:dyDescent="0.25">
      <c r="A178" s="133"/>
      <c r="B178" s="167"/>
      <c r="C178" s="167"/>
      <c r="D178" s="167"/>
      <c r="E178" s="167"/>
      <c r="F178" s="167"/>
      <c r="G178" s="133"/>
      <c r="H178" s="133"/>
    </row>
    <row r="179" spans="1:8" ht="57.95" customHeight="1" x14ac:dyDescent="0.25">
      <c r="A179" s="133"/>
      <c r="B179" s="167"/>
      <c r="C179" s="167"/>
      <c r="D179" s="167"/>
      <c r="E179" s="167"/>
      <c r="F179" s="167"/>
      <c r="G179" s="133"/>
      <c r="H179" s="133"/>
    </row>
    <row r="180" spans="1:8" ht="57.95" customHeight="1" x14ac:dyDescent="0.25">
      <c r="A180" s="133"/>
      <c r="B180" s="167"/>
      <c r="C180" s="167"/>
      <c r="D180" s="167"/>
      <c r="E180" s="167"/>
      <c r="F180" s="167"/>
      <c r="G180" s="133"/>
      <c r="H180" s="133"/>
    </row>
    <row r="181" spans="1:8" ht="57.95" customHeight="1" x14ac:dyDescent="0.25">
      <c r="A181" s="133"/>
      <c r="B181" s="167"/>
      <c r="C181" s="167"/>
      <c r="D181" s="167"/>
      <c r="E181" s="167"/>
      <c r="F181" s="167"/>
      <c r="G181" s="133"/>
      <c r="H181" s="133"/>
    </row>
    <row r="182" spans="1:8" ht="57.95" customHeight="1" x14ac:dyDescent="0.25">
      <c r="A182" s="133"/>
      <c r="B182" s="167"/>
      <c r="C182" s="167"/>
      <c r="D182" s="167"/>
      <c r="E182" s="167"/>
      <c r="F182" s="167"/>
      <c r="G182" s="133"/>
      <c r="H182" s="133"/>
    </row>
    <row r="183" spans="1:8" ht="57.95" customHeight="1" x14ac:dyDescent="0.25">
      <c r="A183" s="133"/>
      <c r="B183" s="167"/>
      <c r="C183" s="167"/>
      <c r="D183" s="167"/>
      <c r="E183" s="167"/>
      <c r="F183" s="167"/>
      <c r="G183" s="133"/>
      <c r="H183" s="133"/>
    </row>
    <row r="184" spans="1:8" ht="57.95" customHeight="1" x14ac:dyDescent="0.25">
      <c r="A184" s="133"/>
      <c r="B184" s="167"/>
      <c r="C184" s="167"/>
      <c r="D184" s="167"/>
      <c r="E184" s="167"/>
      <c r="F184" s="167"/>
      <c r="G184" s="133"/>
      <c r="H184" s="133"/>
    </row>
    <row r="185" spans="1:8" ht="57.95" customHeight="1" x14ac:dyDescent="0.25">
      <c r="A185" s="133"/>
      <c r="B185" s="167"/>
      <c r="C185" s="167"/>
      <c r="D185" s="167"/>
      <c r="E185" s="167"/>
      <c r="F185" s="167"/>
      <c r="G185" s="133"/>
      <c r="H185" s="133"/>
    </row>
    <row r="186" spans="1:8" ht="57.95" customHeight="1" x14ac:dyDescent="0.25">
      <c r="A186" s="133"/>
      <c r="B186" s="167"/>
      <c r="C186" s="167"/>
      <c r="D186" s="167"/>
      <c r="E186" s="167"/>
      <c r="F186" s="167"/>
      <c r="G186" s="133"/>
      <c r="H186" s="133"/>
    </row>
    <row r="187" spans="1:8" ht="57.95" customHeight="1" x14ac:dyDescent="0.25">
      <c r="A187" s="133"/>
      <c r="B187" s="167"/>
      <c r="C187" s="167"/>
      <c r="D187" s="167"/>
      <c r="E187" s="167"/>
      <c r="F187" s="167"/>
      <c r="G187" s="133"/>
      <c r="H187" s="133"/>
    </row>
    <row r="188" spans="1:8" ht="57.95" customHeight="1" x14ac:dyDescent="0.25">
      <c r="A188" s="133"/>
      <c r="B188" s="167"/>
      <c r="C188" s="167"/>
      <c r="D188" s="167"/>
      <c r="E188" s="167"/>
      <c r="F188" s="167"/>
      <c r="G188" s="133"/>
      <c r="H188" s="133"/>
    </row>
    <row r="189" spans="1:8" ht="57.95" customHeight="1" x14ac:dyDescent="0.25">
      <c r="A189" s="133"/>
      <c r="B189" s="167"/>
      <c r="C189" s="167"/>
      <c r="D189" s="167"/>
      <c r="E189" s="167"/>
      <c r="F189" s="167"/>
      <c r="G189" s="133"/>
      <c r="H189" s="133"/>
    </row>
    <row r="190" spans="1:8" ht="57.95" customHeight="1" x14ac:dyDescent="0.25">
      <c r="A190" s="133"/>
      <c r="B190" s="167"/>
      <c r="C190" s="167"/>
      <c r="D190" s="167"/>
      <c r="E190" s="167"/>
      <c r="F190" s="167"/>
      <c r="G190" s="133"/>
      <c r="H190" s="133"/>
    </row>
    <row r="191" spans="1:8" ht="57.95" customHeight="1" x14ac:dyDescent="0.25">
      <c r="A191" s="133"/>
      <c r="B191" s="167"/>
      <c r="C191" s="167"/>
      <c r="D191" s="167"/>
      <c r="E191" s="167"/>
      <c r="F191" s="167"/>
      <c r="G191" s="133"/>
      <c r="H191" s="133"/>
    </row>
    <row r="192" spans="1:8" ht="57.95" customHeight="1" x14ac:dyDescent="0.25">
      <c r="A192" s="133"/>
      <c r="B192" s="167"/>
      <c r="C192" s="167"/>
      <c r="D192" s="167"/>
      <c r="E192" s="167"/>
      <c r="F192" s="167"/>
      <c r="G192" s="133"/>
      <c r="H192" s="133"/>
    </row>
    <row r="193" spans="1:8" ht="57.95" customHeight="1" x14ac:dyDescent="0.25">
      <c r="A193" s="133"/>
      <c r="B193" s="167"/>
      <c r="C193" s="167"/>
      <c r="D193" s="167"/>
      <c r="E193" s="167"/>
      <c r="F193" s="167"/>
      <c r="G193" s="133"/>
      <c r="H193" s="133"/>
    </row>
    <row r="194" spans="1:8" ht="57.95" customHeight="1" x14ac:dyDescent="0.25">
      <c r="A194" s="133"/>
      <c r="B194" s="167"/>
      <c r="C194" s="167"/>
      <c r="D194" s="167"/>
      <c r="E194" s="167"/>
      <c r="F194" s="167"/>
      <c r="G194" s="133"/>
      <c r="H194" s="133"/>
    </row>
    <row r="195" spans="1:8" ht="57.95" customHeight="1" x14ac:dyDescent="0.25">
      <c r="A195" s="133"/>
      <c r="B195" s="167"/>
      <c r="C195" s="167"/>
      <c r="D195" s="167"/>
      <c r="E195" s="167"/>
      <c r="F195" s="167"/>
      <c r="G195" s="133"/>
      <c r="H195" s="133"/>
    </row>
    <row r="196" spans="1:8" ht="57.95" customHeight="1" x14ac:dyDescent="0.25">
      <c r="A196" s="133"/>
      <c r="B196" s="167"/>
      <c r="C196" s="167"/>
      <c r="D196" s="167"/>
      <c r="E196" s="167"/>
      <c r="F196" s="167"/>
      <c r="G196" s="133"/>
      <c r="H196" s="133"/>
    </row>
    <row r="197" spans="1:8" ht="57.95" customHeight="1" x14ac:dyDescent="0.25">
      <c r="A197" s="133"/>
      <c r="B197" s="167"/>
      <c r="C197" s="167"/>
      <c r="D197" s="167"/>
      <c r="E197" s="167"/>
      <c r="F197" s="167"/>
      <c r="G197" s="133"/>
      <c r="H197" s="133"/>
    </row>
    <row r="198" spans="1:8" ht="57.95" customHeight="1" x14ac:dyDescent="0.25">
      <c r="A198" s="133"/>
      <c r="B198" s="167"/>
      <c r="C198" s="167"/>
      <c r="D198" s="167"/>
      <c r="E198" s="167"/>
      <c r="F198" s="167"/>
      <c r="G198" s="133"/>
      <c r="H198" s="133"/>
    </row>
    <row r="199" spans="1:8" ht="57.95" customHeight="1" x14ac:dyDescent="0.25">
      <c r="A199" s="133"/>
      <c r="B199" s="167"/>
      <c r="C199" s="167"/>
      <c r="D199" s="167"/>
      <c r="E199" s="167"/>
      <c r="F199" s="167"/>
      <c r="G199" s="133"/>
      <c r="H199" s="133"/>
    </row>
    <row r="200" spans="1:8" ht="57.95" customHeight="1" x14ac:dyDescent="0.25">
      <c r="A200" s="133"/>
      <c r="B200" s="167"/>
      <c r="C200" s="167"/>
      <c r="D200" s="167"/>
      <c r="E200" s="167"/>
      <c r="F200" s="167"/>
      <c r="G200" s="133"/>
      <c r="H200" s="133"/>
    </row>
    <row r="201" spans="1:8" ht="57.95" customHeight="1" x14ac:dyDescent="0.25">
      <c r="A201" s="133"/>
      <c r="B201" s="167"/>
      <c r="C201" s="167"/>
      <c r="D201" s="167"/>
      <c r="E201" s="167"/>
      <c r="F201" s="167"/>
      <c r="G201" s="133"/>
      <c r="H201" s="133"/>
    </row>
    <row r="202" spans="1:8" ht="57.95" customHeight="1" x14ac:dyDescent="0.25">
      <c r="A202" s="133"/>
      <c r="B202" s="167"/>
      <c r="C202" s="167"/>
      <c r="D202" s="167"/>
      <c r="E202" s="167"/>
      <c r="F202" s="167"/>
      <c r="G202" s="133"/>
      <c r="H202" s="133"/>
    </row>
    <row r="203" spans="1:8" ht="57.95" customHeight="1" x14ac:dyDescent="0.25">
      <c r="A203" s="133"/>
      <c r="B203" s="167"/>
      <c r="C203" s="167"/>
      <c r="D203" s="167"/>
      <c r="E203" s="167"/>
      <c r="F203" s="167"/>
      <c r="G203" s="133"/>
      <c r="H203" s="133"/>
    </row>
    <row r="204" spans="1:8" ht="57.95" customHeight="1" x14ac:dyDescent="0.25">
      <c r="A204" s="133"/>
      <c r="B204" s="167"/>
      <c r="C204" s="167"/>
      <c r="D204" s="167"/>
      <c r="E204" s="167"/>
      <c r="F204" s="167"/>
      <c r="G204" s="133"/>
      <c r="H204" s="133"/>
    </row>
    <row r="205" spans="1:8" ht="57.95" customHeight="1" x14ac:dyDescent="0.25">
      <c r="A205" s="133"/>
      <c r="B205" s="167"/>
      <c r="C205" s="167"/>
      <c r="D205" s="167"/>
      <c r="E205" s="167"/>
      <c r="F205" s="167"/>
      <c r="G205" s="133"/>
      <c r="H205" s="133"/>
    </row>
    <row r="206" spans="1:8" ht="57.95" customHeight="1" x14ac:dyDescent="0.25">
      <c r="A206" s="133"/>
      <c r="B206" s="167"/>
      <c r="C206" s="167"/>
      <c r="D206" s="167"/>
      <c r="E206" s="167"/>
      <c r="F206" s="167"/>
      <c r="G206" s="133"/>
      <c r="H206" s="133"/>
    </row>
    <row r="207" spans="1:8" ht="57.95" customHeight="1" x14ac:dyDescent="0.25">
      <c r="A207" s="133"/>
      <c r="B207" s="167"/>
      <c r="C207" s="167"/>
      <c r="D207" s="167"/>
      <c r="E207" s="167"/>
      <c r="F207" s="167"/>
      <c r="G207" s="133"/>
      <c r="H207" s="133"/>
    </row>
    <row r="208" spans="1:8" ht="57.95" customHeight="1" x14ac:dyDescent="0.25">
      <c r="A208" s="133"/>
      <c r="B208" s="167"/>
      <c r="C208" s="167"/>
      <c r="D208" s="167"/>
      <c r="E208" s="167"/>
      <c r="F208" s="167"/>
      <c r="G208" s="133"/>
      <c r="H208" s="133"/>
    </row>
    <row r="209" spans="1:8" ht="57.95" customHeight="1" x14ac:dyDescent="0.25">
      <c r="A209" s="133"/>
      <c r="B209" s="167"/>
      <c r="C209" s="167"/>
      <c r="D209" s="167"/>
      <c r="E209" s="167"/>
      <c r="F209" s="167"/>
      <c r="G209" s="133"/>
      <c r="H209" s="133"/>
    </row>
    <row r="210" spans="1:8" ht="57.95" customHeight="1" x14ac:dyDescent="0.25">
      <c r="A210" s="133"/>
      <c r="B210" s="167"/>
      <c r="C210" s="167"/>
      <c r="D210" s="167"/>
      <c r="E210" s="167"/>
      <c r="F210" s="167"/>
      <c r="G210" s="133"/>
      <c r="H210" s="133"/>
    </row>
    <row r="211" spans="1:8" ht="57.95" customHeight="1" x14ac:dyDescent="0.25">
      <c r="A211" s="133"/>
      <c r="B211" s="167"/>
      <c r="C211" s="167"/>
      <c r="D211" s="167"/>
      <c r="E211" s="167"/>
      <c r="F211" s="167"/>
      <c r="G211" s="133"/>
      <c r="H211" s="133"/>
    </row>
    <row r="212" spans="1:8" ht="57.95" customHeight="1" x14ac:dyDescent="0.25">
      <c r="A212" s="133"/>
      <c r="B212" s="167"/>
      <c r="C212" s="167"/>
      <c r="D212" s="167"/>
      <c r="E212" s="167"/>
      <c r="F212" s="167"/>
      <c r="G212" s="133"/>
      <c r="H212" s="133"/>
    </row>
    <row r="213" spans="1:8" ht="57.95" customHeight="1" x14ac:dyDescent="0.25">
      <c r="A213" s="133"/>
      <c r="B213" s="167"/>
      <c r="C213" s="167"/>
      <c r="D213" s="167"/>
      <c r="E213" s="167"/>
      <c r="F213" s="167"/>
      <c r="G213" s="133"/>
      <c r="H213" s="133"/>
    </row>
    <row r="214" spans="1:8" ht="57.95" customHeight="1" x14ac:dyDescent="0.25">
      <c r="A214" s="133"/>
      <c r="B214" s="167"/>
      <c r="C214" s="167"/>
      <c r="D214" s="167"/>
      <c r="E214" s="167"/>
      <c r="F214" s="167"/>
      <c r="G214" s="133"/>
      <c r="H214" s="133"/>
    </row>
    <row r="215" spans="1:8" ht="57.95" customHeight="1" x14ac:dyDescent="0.25">
      <c r="A215" s="133"/>
      <c r="B215" s="167"/>
      <c r="C215" s="167"/>
      <c r="D215" s="167"/>
      <c r="E215" s="167"/>
      <c r="F215" s="167"/>
      <c r="G215" s="133"/>
      <c r="H215" s="133"/>
    </row>
    <row r="216" spans="1:8" ht="57.95" customHeight="1" x14ac:dyDescent="0.25">
      <c r="A216" s="133"/>
      <c r="B216" s="167"/>
      <c r="C216" s="167"/>
      <c r="D216" s="167"/>
      <c r="E216" s="167"/>
      <c r="F216" s="167"/>
      <c r="G216" s="133"/>
      <c r="H216" s="133"/>
    </row>
    <row r="217" spans="1:8" ht="57.95" customHeight="1" x14ac:dyDescent="0.25">
      <c r="A217" s="133"/>
      <c r="B217" s="167"/>
      <c r="C217" s="167"/>
      <c r="D217" s="167"/>
      <c r="E217" s="167"/>
      <c r="F217" s="167"/>
      <c r="G217" s="133"/>
      <c r="H217" s="133"/>
    </row>
    <row r="218" spans="1:8" ht="57.95" customHeight="1" x14ac:dyDescent="0.25">
      <c r="A218" s="133"/>
      <c r="B218" s="167"/>
      <c r="C218" s="167"/>
      <c r="D218" s="167"/>
      <c r="E218" s="167"/>
      <c r="F218" s="167"/>
      <c r="G218" s="133"/>
      <c r="H218" s="133"/>
    </row>
    <row r="219" spans="1:8" ht="57.95" customHeight="1" x14ac:dyDescent="0.25">
      <c r="A219" s="133"/>
      <c r="B219" s="167"/>
      <c r="C219" s="167"/>
      <c r="D219" s="167"/>
      <c r="E219" s="167"/>
      <c r="F219" s="167"/>
      <c r="G219" s="133"/>
      <c r="H219" s="133"/>
    </row>
    <row r="220" spans="1:8" ht="57.95" customHeight="1" x14ac:dyDescent="0.25">
      <c r="A220" s="133"/>
      <c r="B220" s="167"/>
      <c r="C220" s="167"/>
      <c r="D220" s="167"/>
      <c r="E220" s="167"/>
      <c r="F220" s="167"/>
      <c r="G220" s="133"/>
      <c r="H220" s="133"/>
    </row>
    <row r="221" spans="1:8" ht="57.95" customHeight="1" x14ac:dyDescent="0.25">
      <c r="A221" s="133"/>
      <c r="B221" s="167"/>
      <c r="C221" s="167"/>
      <c r="D221" s="167"/>
      <c r="E221" s="167"/>
      <c r="F221" s="167"/>
      <c r="G221" s="133"/>
      <c r="H221" s="133"/>
    </row>
    <row r="222" spans="1:8" ht="57.95" customHeight="1" x14ac:dyDescent="0.25">
      <c r="A222" s="133"/>
      <c r="B222" s="167"/>
      <c r="C222" s="167"/>
      <c r="D222" s="167"/>
      <c r="E222" s="167"/>
      <c r="F222" s="167"/>
      <c r="G222" s="133"/>
      <c r="H222" s="133"/>
    </row>
    <row r="223" spans="1:8" ht="57.95" customHeight="1" x14ac:dyDescent="0.25">
      <c r="A223" s="133"/>
      <c r="B223" s="167"/>
      <c r="C223" s="167"/>
      <c r="D223" s="167"/>
      <c r="E223" s="167"/>
      <c r="F223" s="167"/>
      <c r="G223" s="133"/>
      <c r="H223" s="133"/>
    </row>
    <row r="224" spans="1:8" ht="57.95" customHeight="1" x14ac:dyDescent="0.25">
      <c r="A224" s="133"/>
      <c r="B224" s="167"/>
      <c r="C224" s="167"/>
      <c r="D224" s="167"/>
      <c r="E224" s="167"/>
      <c r="F224" s="167"/>
      <c r="G224" s="133"/>
      <c r="H224" s="133"/>
    </row>
    <row r="225" spans="1:8" ht="57.95" customHeight="1" x14ac:dyDescent="0.25">
      <c r="A225" s="133"/>
      <c r="B225" s="167"/>
      <c r="C225" s="167"/>
      <c r="D225" s="167"/>
      <c r="E225" s="167"/>
      <c r="F225" s="167"/>
      <c r="G225" s="133"/>
      <c r="H225" s="133"/>
    </row>
    <row r="226" spans="1:8" ht="57.95" customHeight="1" x14ac:dyDescent="0.25">
      <c r="A226" s="133"/>
      <c r="B226" s="167"/>
      <c r="C226" s="167"/>
      <c r="D226" s="167"/>
      <c r="E226" s="167"/>
      <c r="F226" s="167"/>
      <c r="G226" s="133"/>
      <c r="H226" s="133"/>
    </row>
    <row r="227" spans="1:8" ht="57.95" customHeight="1" x14ac:dyDescent="0.25">
      <c r="A227" s="133"/>
      <c r="B227" s="167"/>
      <c r="C227" s="167"/>
      <c r="D227" s="167"/>
      <c r="E227" s="167"/>
      <c r="F227" s="167"/>
      <c r="G227" s="133"/>
      <c r="H227" s="133"/>
    </row>
    <row r="228" spans="1:8" ht="57.95" customHeight="1" x14ac:dyDescent="0.25">
      <c r="A228" s="133"/>
      <c r="B228" s="167"/>
      <c r="C228" s="167"/>
      <c r="D228" s="167"/>
      <c r="E228" s="167"/>
      <c r="F228" s="167"/>
      <c r="G228" s="133"/>
      <c r="H228" s="133"/>
    </row>
    <row r="229" spans="1:8" ht="57.95" customHeight="1" x14ac:dyDescent="0.25">
      <c r="A229" s="133"/>
      <c r="B229" s="167"/>
      <c r="C229" s="167"/>
      <c r="D229" s="167"/>
      <c r="E229" s="167"/>
      <c r="F229" s="167"/>
      <c r="G229" s="133"/>
      <c r="H229" s="133"/>
    </row>
    <row r="230" spans="1:8" ht="57.95" customHeight="1" x14ac:dyDescent="0.25">
      <c r="A230" s="133"/>
      <c r="B230" s="167"/>
      <c r="C230" s="167"/>
      <c r="D230" s="167"/>
      <c r="E230" s="167"/>
      <c r="F230" s="167"/>
      <c r="G230" s="133"/>
      <c r="H230" s="133"/>
    </row>
    <row r="231" spans="1:8" ht="57.95" customHeight="1" x14ac:dyDescent="0.25">
      <c r="A231" s="133"/>
      <c r="B231" s="167"/>
      <c r="C231" s="167"/>
      <c r="D231" s="167"/>
      <c r="E231" s="167"/>
      <c r="F231" s="167"/>
      <c r="G231" s="133"/>
      <c r="H231" s="133"/>
    </row>
    <row r="232" spans="1:8" ht="57.95" customHeight="1" x14ac:dyDescent="0.25">
      <c r="A232" s="133"/>
      <c r="B232" s="167"/>
      <c r="C232" s="167"/>
      <c r="D232" s="167"/>
      <c r="E232" s="167"/>
      <c r="F232" s="167"/>
      <c r="G232" s="133"/>
      <c r="H232" s="133"/>
    </row>
    <row r="233" spans="1:8" ht="57.95" customHeight="1" x14ac:dyDescent="0.25">
      <c r="A233" s="133"/>
      <c r="B233" s="167"/>
      <c r="C233" s="167"/>
      <c r="D233" s="167"/>
      <c r="E233" s="167"/>
      <c r="F233" s="167"/>
      <c r="G233" s="133"/>
      <c r="H233" s="133"/>
    </row>
    <row r="234" spans="1:8" ht="57.95" customHeight="1" x14ac:dyDescent="0.25">
      <c r="A234" s="133"/>
      <c r="B234" s="167"/>
      <c r="C234" s="167"/>
      <c r="D234" s="167"/>
      <c r="E234" s="167"/>
      <c r="F234" s="167"/>
      <c r="G234" s="133"/>
      <c r="H234" s="133"/>
    </row>
    <row r="235" spans="1:8" ht="57.95" customHeight="1" x14ac:dyDescent="0.25">
      <c r="A235" s="133"/>
      <c r="B235" s="167"/>
      <c r="C235" s="167"/>
      <c r="D235" s="167"/>
      <c r="E235" s="167"/>
      <c r="F235" s="167"/>
      <c r="G235" s="133"/>
      <c r="H235" s="133"/>
    </row>
    <row r="236" spans="1:8" ht="57.95" customHeight="1" x14ac:dyDescent="0.25">
      <c r="A236" s="133"/>
      <c r="B236" s="167"/>
      <c r="C236" s="167"/>
      <c r="D236" s="167"/>
      <c r="E236" s="167"/>
      <c r="F236" s="167"/>
      <c r="G236" s="133"/>
      <c r="H236" s="133"/>
    </row>
    <row r="237" spans="1:8" ht="57.95" customHeight="1" x14ac:dyDescent="0.25">
      <c r="A237" s="133"/>
      <c r="B237" s="167"/>
      <c r="C237" s="167"/>
      <c r="D237" s="167"/>
      <c r="E237" s="167"/>
      <c r="F237" s="167"/>
      <c r="G237" s="133"/>
      <c r="H237" s="133"/>
    </row>
    <row r="238" spans="1:8" ht="57.95" customHeight="1" x14ac:dyDescent="0.25">
      <c r="A238" s="133"/>
      <c r="B238" s="167"/>
      <c r="C238" s="167"/>
      <c r="D238" s="167"/>
      <c r="E238" s="167"/>
      <c r="F238" s="167"/>
      <c r="G238" s="133"/>
      <c r="H238" s="133"/>
    </row>
    <row r="239" spans="1:8" ht="57.95" customHeight="1" x14ac:dyDescent="0.25">
      <c r="A239" s="133"/>
      <c r="B239" s="167"/>
      <c r="C239" s="167"/>
      <c r="D239" s="167"/>
      <c r="E239" s="167"/>
      <c r="F239" s="167"/>
      <c r="G239" s="133"/>
      <c r="H239" s="133"/>
    </row>
    <row r="240" spans="1:8" ht="57.95" customHeight="1" x14ac:dyDescent="0.25">
      <c r="A240" s="133"/>
      <c r="B240" s="167"/>
      <c r="C240" s="167"/>
      <c r="D240" s="167"/>
      <c r="E240" s="167"/>
      <c r="F240" s="167"/>
      <c r="G240" s="133"/>
      <c r="H240" s="133"/>
    </row>
    <row r="241" spans="1:8" ht="57.95" customHeight="1" x14ac:dyDescent="0.25">
      <c r="A241" s="133"/>
      <c r="B241" s="167"/>
      <c r="C241" s="167"/>
      <c r="D241" s="167"/>
      <c r="E241" s="167"/>
      <c r="F241" s="167"/>
      <c r="G241" s="133"/>
      <c r="H241" s="133"/>
    </row>
    <row r="242" spans="1:8" ht="57.95" customHeight="1" x14ac:dyDescent="0.25">
      <c r="A242" s="133"/>
      <c r="B242" s="167"/>
      <c r="C242" s="167"/>
      <c r="D242" s="167"/>
      <c r="E242" s="167"/>
      <c r="F242" s="167"/>
      <c r="G242" s="133"/>
      <c r="H242" s="133"/>
    </row>
    <row r="243" spans="1:8" ht="57.95" customHeight="1" x14ac:dyDescent="0.25">
      <c r="A243" s="133"/>
      <c r="B243" s="167"/>
      <c r="C243" s="167"/>
      <c r="D243" s="167"/>
      <c r="E243" s="167"/>
      <c r="F243" s="167"/>
      <c r="G243" s="133"/>
      <c r="H243" s="133"/>
    </row>
    <row r="244" spans="1:8" ht="57.95" customHeight="1" x14ac:dyDescent="0.25">
      <c r="A244" s="133"/>
      <c r="B244" s="167"/>
      <c r="C244" s="167"/>
      <c r="D244" s="167"/>
      <c r="E244" s="167"/>
      <c r="F244" s="167"/>
      <c r="G244" s="133"/>
      <c r="H244" s="133"/>
    </row>
    <row r="245" spans="1:8" ht="57.95" customHeight="1" x14ac:dyDescent="0.25">
      <c r="A245" s="133"/>
      <c r="B245" s="167"/>
      <c r="C245" s="167"/>
      <c r="D245" s="167"/>
      <c r="E245" s="167"/>
      <c r="F245" s="167"/>
      <c r="G245" s="133"/>
      <c r="H245" s="133"/>
    </row>
    <row r="246" spans="1:8" ht="57.95" customHeight="1" x14ac:dyDescent="0.25">
      <c r="A246" s="133"/>
      <c r="B246" s="167"/>
      <c r="C246" s="167"/>
      <c r="D246" s="167"/>
      <c r="E246" s="167"/>
      <c r="F246" s="167"/>
      <c r="G246" s="133"/>
      <c r="H246" s="133"/>
    </row>
    <row r="247" spans="1:8" ht="57.95" customHeight="1" x14ac:dyDescent="0.25">
      <c r="A247" s="133"/>
      <c r="B247" s="167"/>
      <c r="C247" s="167"/>
      <c r="D247" s="167"/>
      <c r="E247" s="167"/>
      <c r="F247" s="167"/>
      <c r="G247" s="133"/>
      <c r="H247" s="133"/>
    </row>
    <row r="248" spans="1:8" ht="57.95" customHeight="1" x14ac:dyDescent="0.25">
      <c r="A248" s="133"/>
      <c r="B248" s="167"/>
      <c r="C248" s="167"/>
      <c r="D248" s="167"/>
      <c r="E248" s="167"/>
      <c r="F248" s="167"/>
      <c r="G248" s="133"/>
      <c r="H248" s="133"/>
    </row>
    <row r="249" spans="1:8" ht="57.95" customHeight="1" x14ac:dyDescent="0.25">
      <c r="A249" s="133"/>
      <c r="B249" s="167"/>
      <c r="C249" s="167"/>
      <c r="D249" s="167"/>
      <c r="E249" s="167"/>
      <c r="F249" s="167"/>
      <c r="G249" s="133"/>
      <c r="H249" s="133"/>
    </row>
    <row r="250" spans="1:8" ht="57.95" customHeight="1" x14ac:dyDescent="0.25">
      <c r="A250" s="133"/>
      <c r="B250" s="167"/>
      <c r="C250" s="167"/>
      <c r="D250" s="167"/>
      <c r="E250" s="167"/>
      <c r="F250" s="167"/>
      <c r="G250" s="133"/>
      <c r="H250" s="133"/>
    </row>
    <row r="251" spans="1:8" ht="57.95" customHeight="1" x14ac:dyDescent="0.25">
      <c r="A251" s="133"/>
      <c r="B251" s="167"/>
      <c r="C251" s="167"/>
      <c r="D251" s="167"/>
      <c r="E251" s="167"/>
      <c r="F251" s="167"/>
      <c r="G251" s="133"/>
      <c r="H251" s="133"/>
    </row>
    <row r="252" spans="1:8" ht="57.95" customHeight="1" x14ac:dyDescent="0.25">
      <c r="A252" s="133"/>
      <c r="B252" s="167"/>
      <c r="C252" s="167"/>
      <c r="D252" s="167"/>
      <c r="E252" s="167"/>
      <c r="F252" s="167"/>
      <c r="G252" s="133"/>
      <c r="H252" s="133"/>
    </row>
    <row r="253" spans="1:8" ht="57.95" customHeight="1" x14ac:dyDescent="0.25">
      <c r="A253" s="133"/>
      <c r="B253" s="167"/>
      <c r="C253" s="167"/>
      <c r="D253" s="167"/>
      <c r="E253" s="167"/>
      <c r="F253" s="167"/>
      <c r="G253" s="133"/>
      <c r="H253" s="133"/>
    </row>
    <row r="254" spans="1:8" ht="57.95" customHeight="1" x14ac:dyDescent="0.25">
      <c r="A254" s="133"/>
      <c r="B254" s="167"/>
      <c r="C254" s="167"/>
      <c r="D254" s="167"/>
      <c r="E254" s="167"/>
      <c r="F254" s="167"/>
      <c r="G254" s="133"/>
      <c r="H254" s="133"/>
    </row>
    <row r="255" spans="1:8" ht="57.95" customHeight="1" x14ac:dyDescent="0.25">
      <c r="A255" s="133"/>
      <c r="B255" s="167"/>
      <c r="C255" s="167"/>
      <c r="D255" s="167"/>
      <c r="E255" s="167"/>
      <c r="F255" s="167"/>
      <c r="G255" s="133"/>
      <c r="H255" s="133"/>
    </row>
    <row r="256" spans="1:8" ht="57.95" customHeight="1" x14ac:dyDescent="0.25">
      <c r="A256" s="133"/>
      <c r="B256" s="167"/>
      <c r="C256" s="167"/>
      <c r="D256" s="167"/>
      <c r="E256" s="167"/>
      <c r="F256" s="167"/>
      <c r="G256" s="133"/>
      <c r="H256" s="133"/>
    </row>
    <row r="257" spans="1:8" ht="57.95" customHeight="1" x14ac:dyDescent="0.25">
      <c r="A257" s="133"/>
      <c r="B257" s="167"/>
      <c r="C257" s="167"/>
      <c r="D257" s="167"/>
      <c r="E257" s="167"/>
      <c r="F257" s="167"/>
      <c r="G257" s="133"/>
      <c r="H257" s="133"/>
    </row>
    <row r="258" spans="1:8" ht="57.95" customHeight="1" x14ac:dyDescent="0.25">
      <c r="A258" s="133"/>
      <c r="B258" s="167"/>
      <c r="C258" s="167"/>
      <c r="D258" s="167"/>
      <c r="E258" s="167"/>
      <c r="F258" s="167"/>
      <c r="G258" s="133"/>
      <c r="H258" s="133"/>
    </row>
    <row r="259" spans="1:8" ht="57.95" customHeight="1" x14ac:dyDescent="0.25">
      <c r="A259" s="133"/>
      <c r="B259" s="167"/>
      <c r="C259" s="167"/>
      <c r="D259" s="167"/>
      <c r="E259" s="167"/>
      <c r="F259" s="167"/>
      <c r="G259" s="133"/>
      <c r="H259" s="133"/>
    </row>
    <row r="260" spans="1:8" ht="57.95" customHeight="1" x14ac:dyDescent="0.25">
      <c r="A260" s="133"/>
      <c r="B260" s="167"/>
      <c r="C260" s="167"/>
      <c r="D260" s="167"/>
      <c r="E260" s="167"/>
      <c r="F260" s="167"/>
      <c r="G260" s="133"/>
      <c r="H260" s="133"/>
    </row>
    <row r="261" spans="1:8" ht="57.95" customHeight="1" x14ac:dyDescent="0.25">
      <c r="A261" s="133"/>
      <c r="B261" s="167"/>
      <c r="C261" s="167"/>
      <c r="D261" s="167"/>
      <c r="E261" s="167"/>
      <c r="F261" s="167"/>
      <c r="G261" s="133"/>
      <c r="H261" s="133"/>
    </row>
    <row r="262" spans="1:8" ht="57.95" customHeight="1" x14ac:dyDescent="0.25">
      <c r="A262" s="133"/>
      <c r="B262" s="167"/>
      <c r="C262" s="167"/>
      <c r="D262" s="167"/>
      <c r="E262" s="167"/>
      <c r="F262" s="167"/>
      <c r="G262" s="133"/>
      <c r="H262" s="133"/>
    </row>
    <row r="263" spans="1:8" ht="57.95" customHeight="1" x14ac:dyDescent="0.25">
      <c r="A263" s="133"/>
      <c r="B263" s="167"/>
      <c r="C263" s="167"/>
      <c r="D263" s="167"/>
      <c r="E263" s="167"/>
      <c r="F263" s="167"/>
      <c r="G263" s="133"/>
      <c r="H263" s="133"/>
    </row>
    <row r="264" spans="1:8" ht="57.95" customHeight="1" x14ac:dyDescent="0.25">
      <c r="A264" s="133"/>
      <c r="B264" s="167"/>
      <c r="C264" s="167"/>
      <c r="D264" s="167"/>
      <c r="E264" s="167"/>
      <c r="F264" s="167"/>
      <c r="G264" s="133"/>
      <c r="H264" s="133"/>
    </row>
    <row r="265" spans="1:8" ht="57.95" customHeight="1" x14ac:dyDescent="0.25">
      <c r="A265" s="133"/>
      <c r="B265" s="167"/>
      <c r="C265" s="167"/>
      <c r="D265" s="167"/>
      <c r="E265" s="167"/>
      <c r="F265" s="167"/>
      <c r="G265" s="133"/>
      <c r="H265" s="133"/>
    </row>
    <row r="266" spans="1:8" ht="57.95" customHeight="1" x14ac:dyDescent="0.25">
      <c r="A266" s="133"/>
      <c r="B266" s="167"/>
      <c r="C266" s="167"/>
      <c r="D266" s="167"/>
      <c r="E266" s="167"/>
      <c r="F266" s="167"/>
      <c r="G266" s="133"/>
      <c r="H266" s="133"/>
    </row>
    <row r="267" spans="1:8" ht="57.95" customHeight="1" x14ac:dyDescent="0.25">
      <c r="A267" s="133"/>
      <c r="B267" s="167"/>
      <c r="C267" s="167"/>
      <c r="D267" s="167"/>
      <c r="E267" s="167"/>
      <c r="F267" s="167"/>
      <c r="G267" s="133"/>
      <c r="H267" s="133"/>
    </row>
    <row r="268" spans="1:8" ht="57.95" customHeight="1" x14ac:dyDescent="0.25">
      <c r="A268" s="133"/>
      <c r="B268" s="167"/>
      <c r="C268" s="167"/>
      <c r="D268" s="167"/>
      <c r="E268" s="167"/>
      <c r="F268" s="167"/>
      <c r="G268" s="133"/>
      <c r="H268" s="133"/>
    </row>
    <row r="269" spans="1:8" ht="57.95" customHeight="1" x14ac:dyDescent="0.25">
      <c r="A269" s="133"/>
      <c r="B269" s="167"/>
      <c r="C269" s="167"/>
      <c r="D269" s="167"/>
      <c r="E269" s="167"/>
      <c r="F269" s="167"/>
      <c r="G269" s="133"/>
      <c r="H269" s="133"/>
    </row>
    <row r="270" spans="1:8" ht="57.95" customHeight="1" x14ac:dyDescent="0.25">
      <c r="A270" s="133"/>
      <c r="B270" s="167"/>
      <c r="C270" s="167"/>
      <c r="D270" s="167"/>
      <c r="E270" s="167"/>
      <c r="F270" s="167"/>
      <c r="G270" s="133"/>
      <c r="H270" s="133"/>
    </row>
    <row r="271" spans="1:8" ht="57.95" customHeight="1" x14ac:dyDescent="0.25">
      <c r="A271" s="133"/>
      <c r="B271" s="167"/>
      <c r="C271" s="167"/>
      <c r="D271" s="167"/>
      <c r="E271" s="167"/>
      <c r="F271" s="167"/>
      <c r="G271" s="133"/>
      <c r="H271" s="133"/>
    </row>
    <row r="272" spans="1:8" ht="57.95" customHeight="1" x14ac:dyDescent="0.25">
      <c r="A272" s="133"/>
      <c r="B272" s="167"/>
      <c r="C272" s="167"/>
      <c r="D272" s="167"/>
      <c r="E272" s="167"/>
      <c r="F272" s="167"/>
      <c r="G272" s="133"/>
      <c r="H272" s="133"/>
    </row>
    <row r="273" spans="1:8" ht="57.95" customHeight="1" x14ac:dyDescent="0.25">
      <c r="A273" s="133"/>
      <c r="B273" s="167"/>
      <c r="C273" s="167"/>
      <c r="D273" s="167"/>
      <c r="E273" s="167"/>
      <c r="F273" s="167"/>
      <c r="G273" s="133"/>
      <c r="H273" s="133"/>
    </row>
    <row r="274" spans="1:8" ht="57.95" customHeight="1" x14ac:dyDescent="0.25">
      <c r="A274" s="133"/>
      <c r="B274" s="167"/>
      <c r="C274" s="167"/>
      <c r="D274" s="167"/>
      <c r="E274" s="167"/>
      <c r="F274" s="167"/>
      <c r="G274" s="133"/>
      <c r="H274" s="133"/>
    </row>
    <row r="275" spans="1:8" ht="57.95" customHeight="1" x14ac:dyDescent="0.25">
      <c r="A275" s="133"/>
      <c r="B275" s="167"/>
      <c r="C275" s="167"/>
      <c r="D275" s="167"/>
      <c r="E275" s="167"/>
      <c r="F275" s="167"/>
      <c r="G275" s="133"/>
      <c r="H275" s="133"/>
    </row>
    <row r="276" spans="1:8" ht="57.95" customHeight="1" x14ac:dyDescent="0.25">
      <c r="A276" s="133"/>
      <c r="B276" s="167"/>
      <c r="C276" s="167"/>
      <c r="D276" s="167"/>
      <c r="E276" s="167"/>
      <c r="F276" s="167"/>
      <c r="G276" s="133"/>
      <c r="H276" s="133"/>
    </row>
    <row r="277" spans="1:8" ht="57.95" customHeight="1" x14ac:dyDescent="0.25">
      <c r="A277" s="133"/>
      <c r="B277" s="167"/>
      <c r="C277" s="167"/>
      <c r="D277" s="167"/>
      <c r="E277" s="167"/>
      <c r="F277" s="167"/>
      <c r="G277" s="133"/>
      <c r="H277" s="133"/>
    </row>
    <row r="278" spans="1:8" ht="57.95" customHeight="1" x14ac:dyDescent="0.25">
      <c r="A278" s="133"/>
      <c r="B278" s="167"/>
      <c r="C278" s="167"/>
      <c r="D278" s="167"/>
      <c r="E278" s="167"/>
      <c r="F278" s="167"/>
      <c r="G278" s="133"/>
      <c r="H278" s="133"/>
    </row>
    <row r="279" spans="1:8" ht="57.95" customHeight="1" x14ac:dyDescent="0.25">
      <c r="A279" s="133"/>
      <c r="B279" s="167"/>
      <c r="C279" s="167"/>
      <c r="D279" s="167"/>
      <c r="E279" s="167"/>
      <c r="F279" s="167"/>
      <c r="G279" s="133"/>
      <c r="H279" s="133"/>
    </row>
    <row r="280" spans="1:8" ht="57.95" customHeight="1" x14ac:dyDescent="0.25">
      <c r="A280" s="133"/>
      <c r="B280" s="167"/>
      <c r="C280" s="167"/>
      <c r="D280" s="167"/>
      <c r="E280" s="167"/>
      <c r="F280" s="167"/>
      <c r="G280" s="133"/>
      <c r="H280" s="133"/>
    </row>
    <row r="281" spans="1:8" ht="57.95" customHeight="1" x14ac:dyDescent="0.25">
      <c r="A281" s="133"/>
      <c r="B281" s="167"/>
      <c r="C281" s="167"/>
      <c r="D281" s="167"/>
      <c r="E281" s="167"/>
      <c r="F281" s="167"/>
      <c r="G281" s="133"/>
      <c r="H281" s="133"/>
    </row>
    <row r="282" spans="1:8" ht="57.95" customHeight="1" x14ac:dyDescent="0.25">
      <c r="A282" s="133"/>
      <c r="B282" s="167"/>
      <c r="C282" s="167"/>
      <c r="D282" s="167"/>
      <c r="E282" s="167"/>
      <c r="F282" s="167"/>
      <c r="G282" s="133"/>
      <c r="H282" s="133"/>
    </row>
    <row r="283" spans="1:8" ht="57.95" customHeight="1" x14ac:dyDescent="0.25">
      <c r="A283" s="133"/>
      <c r="B283" s="167"/>
      <c r="C283" s="167"/>
      <c r="D283" s="167"/>
      <c r="E283" s="167"/>
      <c r="F283" s="167"/>
      <c r="G283" s="133"/>
      <c r="H283" s="133"/>
    </row>
    <row r="284" spans="1:8" ht="57.95" customHeight="1" x14ac:dyDescent="0.25">
      <c r="A284" s="133"/>
      <c r="B284" s="167"/>
      <c r="C284" s="167"/>
      <c r="D284" s="167"/>
      <c r="E284" s="167"/>
      <c r="F284" s="167"/>
      <c r="G284" s="133"/>
      <c r="H284" s="133"/>
    </row>
    <row r="285" spans="1:8" ht="57.95" customHeight="1" x14ac:dyDescent="0.25">
      <c r="A285" s="133"/>
      <c r="B285" s="167"/>
      <c r="C285" s="167"/>
      <c r="D285" s="167"/>
      <c r="E285" s="167"/>
      <c r="F285" s="167"/>
      <c r="G285" s="133"/>
      <c r="H285" s="133"/>
    </row>
    <row r="286" spans="1:8" ht="57.95" customHeight="1" x14ac:dyDescent="0.25">
      <c r="A286" s="133"/>
      <c r="B286" s="167"/>
      <c r="C286" s="167"/>
      <c r="D286" s="167"/>
      <c r="E286" s="167"/>
      <c r="F286" s="167"/>
      <c r="G286" s="133"/>
      <c r="H286" s="133"/>
    </row>
    <row r="287" spans="1:8" ht="57.95" customHeight="1" x14ac:dyDescent="0.25">
      <c r="A287" s="133"/>
      <c r="B287" s="167"/>
      <c r="C287" s="167"/>
      <c r="D287" s="167"/>
      <c r="E287" s="167"/>
      <c r="F287" s="167"/>
      <c r="G287" s="133"/>
      <c r="H287" s="133"/>
    </row>
    <row r="288" spans="1:8" ht="57.95" customHeight="1" x14ac:dyDescent="0.25">
      <c r="A288" s="133"/>
      <c r="B288" s="167"/>
      <c r="C288" s="167"/>
      <c r="D288" s="167"/>
      <c r="E288" s="167"/>
      <c r="F288" s="167"/>
      <c r="G288" s="133"/>
      <c r="H288" s="133"/>
    </row>
    <row r="289" spans="1:8" ht="57.95" customHeight="1" x14ac:dyDescent="0.25">
      <c r="A289" s="133"/>
      <c r="B289" s="167"/>
      <c r="C289" s="167"/>
      <c r="D289" s="167"/>
      <c r="E289" s="167"/>
      <c r="F289" s="167"/>
      <c r="G289" s="133"/>
      <c r="H289" s="133"/>
    </row>
    <row r="290" spans="1:8" ht="57.95" customHeight="1" x14ac:dyDescent="0.25">
      <c r="A290" s="133"/>
      <c r="B290" s="167"/>
      <c r="C290" s="167"/>
      <c r="D290" s="167"/>
      <c r="E290" s="167"/>
      <c r="F290" s="167"/>
      <c r="G290" s="133"/>
      <c r="H290" s="133"/>
    </row>
    <row r="291" spans="1:8" ht="57.95" customHeight="1" x14ac:dyDescent="0.25">
      <c r="A291" s="133"/>
      <c r="B291" s="167"/>
      <c r="C291" s="167"/>
      <c r="D291" s="167"/>
      <c r="E291" s="167"/>
      <c r="F291" s="167"/>
      <c r="G291" s="133"/>
      <c r="H291" s="133"/>
    </row>
    <row r="292" spans="1:8" ht="57.95" customHeight="1" x14ac:dyDescent="0.25">
      <c r="A292" s="133"/>
      <c r="B292" s="167"/>
      <c r="C292" s="167"/>
      <c r="D292" s="167"/>
      <c r="E292" s="167"/>
      <c r="F292" s="167"/>
      <c r="G292" s="133"/>
      <c r="H292" s="133"/>
    </row>
    <row r="293" spans="1:8" ht="57.95" customHeight="1" x14ac:dyDescent="0.25">
      <c r="A293" s="133"/>
      <c r="B293" s="167"/>
      <c r="C293" s="167"/>
      <c r="D293" s="167"/>
      <c r="E293" s="167"/>
      <c r="F293" s="167"/>
      <c r="G293" s="133"/>
      <c r="H293" s="133"/>
    </row>
    <row r="294" spans="1:8" ht="57.95" customHeight="1" x14ac:dyDescent="0.25">
      <c r="A294" s="133"/>
      <c r="B294" s="167"/>
      <c r="C294" s="167"/>
      <c r="D294" s="167"/>
      <c r="E294" s="167"/>
      <c r="F294" s="167"/>
      <c r="G294" s="133"/>
      <c r="H294" s="133"/>
    </row>
    <row r="295" spans="1:8" ht="57.95" customHeight="1" x14ac:dyDescent="0.25">
      <c r="A295" s="133"/>
      <c r="B295" s="167"/>
      <c r="C295" s="167"/>
      <c r="D295" s="167"/>
      <c r="E295" s="167"/>
      <c r="F295" s="167"/>
      <c r="G295" s="133"/>
      <c r="H295" s="133"/>
    </row>
    <row r="296" spans="1:8" ht="57.95" customHeight="1" x14ac:dyDescent="0.25">
      <c r="A296" s="133"/>
      <c r="B296" s="167"/>
      <c r="C296" s="167"/>
      <c r="D296" s="167"/>
      <c r="E296" s="167"/>
      <c r="F296" s="167"/>
      <c r="G296" s="133"/>
      <c r="H296" s="133"/>
    </row>
    <row r="297" spans="1:8" ht="57.95" customHeight="1" x14ac:dyDescent="0.25">
      <c r="A297" s="133"/>
      <c r="B297" s="167"/>
      <c r="C297" s="167"/>
      <c r="D297" s="167"/>
      <c r="E297" s="167"/>
      <c r="F297" s="167"/>
      <c r="G297" s="133"/>
      <c r="H297" s="133"/>
    </row>
    <row r="298" spans="1:8" ht="57.95" customHeight="1" x14ac:dyDescent="0.25">
      <c r="A298" s="133"/>
      <c r="B298" s="167"/>
      <c r="C298" s="167"/>
      <c r="D298" s="167"/>
      <c r="E298" s="167"/>
      <c r="F298" s="167"/>
      <c r="G298" s="133"/>
      <c r="H298" s="133"/>
    </row>
    <row r="299" spans="1:8" ht="57.95" customHeight="1" x14ac:dyDescent="0.25">
      <c r="A299" s="133"/>
      <c r="B299" s="167"/>
      <c r="C299" s="167"/>
      <c r="D299" s="167"/>
      <c r="E299" s="167"/>
      <c r="F299" s="167"/>
      <c r="G299" s="133"/>
      <c r="H299" s="133"/>
    </row>
    <row r="300" spans="1:8" ht="57.95" customHeight="1" x14ac:dyDescent="0.25">
      <c r="A300" s="133"/>
      <c r="B300" s="167"/>
      <c r="C300" s="167"/>
      <c r="D300" s="167"/>
      <c r="E300" s="167"/>
      <c r="F300" s="167"/>
      <c r="G300" s="133"/>
      <c r="H300" s="133"/>
    </row>
    <row r="301" spans="1:8" ht="57.95" customHeight="1" x14ac:dyDescent="0.25">
      <c r="A301" s="133"/>
      <c r="B301" s="167"/>
      <c r="C301" s="167"/>
      <c r="D301" s="167"/>
      <c r="E301" s="167"/>
      <c r="F301" s="167"/>
      <c r="G301" s="133"/>
      <c r="H301" s="133"/>
    </row>
    <row r="302" spans="1:8" ht="57.95" customHeight="1" x14ac:dyDescent="0.25">
      <c r="A302" s="133"/>
      <c r="B302" s="167"/>
      <c r="C302" s="167"/>
      <c r="D302" s="167"/>
      <c r="E302" s="167"/>
      <c r="F302" s="167"/>
      <c r="G302" s="133"/>
      <c r="H302" s="133"/>
    </row>
    <row r="303" spans="1:8" ht="57.95" customHeight="1" x14ac:dyDescent="0.25">
      <c r="A303" s="133"/>
      <c r="B303" s="167"/>
      <c r="C303" s="167"/>
      <c r="D303" s="167"/>
      <c r="E303" s="167"/>
      <c r="F303" s="167"/>
      <c r="G303" s="133"/>
      <c r="H303" s="133"/>
    </row>
    <row r="304" spans="1:8" ht="57.95" customHeight="1" x14ac:dyDescent="0.25">
      <c r="A304" s="133"/>
      <c r="B304" s="167"/>
      <c r="C304" s="167"/>
      <c r="D304" s="167"/>
      <c r="E304" s="167"/>
      <c r="F304" s="167"/>
      <c r="G304" s="133"/>
      <c r="H304" s="133"/>
    </row>
    <row r="305" spans="1:8" ht="57.95" customHeight="1" x14ac:dyDescent="0.25">
      <c r="A305" s="133"/>
      <c r="B305" s="167"/>
      <c r="C305" s="167"/>
      <c r="D305" s="167"/>
      <c r="E305" s="167"/>
      <c r="F305" s="167"/>
      <c r="G305" s="133"/>
      <c r="H305" s="133"/>
    </row>
    <row r="306" spans="1:8" ht="57.95" customHeight="1" x14ac:dyDescent="0.25">
      <c r="A306" s="133"/>
      <c r="B306" s="167"/>
      <c r="C306" s="167"/>
      <c r="D306" s="167"/>
      <c r="E306" s="167"/>
      <c r="F306" s="167"/>
      <c r="G306" s="133"/>
      <c r="H306" s="133"/>
    </row>
    <row r="307" spans="1:8" ht="57.95" customHeight="1" x14ac:dyDescent="0.25">
      <c r="A307" s="133"/>
      <c r="B307" s="167"/>
      <c r="C307" s="167"/>
      <c r="D307" s="167"/>
      <c r="E307" s="167"/>
      <c r="F307" s="167"/>
      <c r="G307" s="133"/>
      <c r="H307" s="133"/>
    </row>
    <row r="308" spans="1:8" ht="57.95" customHeight="1" x14ac:dyDescent="0.25">
      <c r="A308" s="133"/>
      <c r="B308" s="167"/>
      <c r="C308" s="167"/>
      <c r="D308" s="167"/>
      <c r="E308" s="167"/>
      <c r="F308" s="167"/>
      <c r="G308" s="133"/>
      <c r="H308" s="133"/>
    </row>
    <row r="309" spans="1:8" ht="57.95" customHeight="1" x14ac:dyDescent="0.25">
      <c r="A309" s="133"/>
      <c r="B309" s="167"/>
      <c r="C309" s="167"/>
      <c r="D309" s="167"/>
      <c r="E309" s="167"/>
      <c r="F309" s="167"/>
      <c r="G309" s="133"/>
      <c r="H309" s="133"/>
    </row>
    <row r="310" spans="1:8" ht="57.95" customHeight="1" x14ac:dyDescent="0.25">
      <c r="A310" s="133"/>
      <c r="B310" s="167"/>
      <c r="C310" s="167"/>
      <c r="D310" s="167"/>
      <c r="E310" s="167"/>
      <c r="F310" s="167"/>
      <c r="G310" s="133"/>
      <c r="H310" s="133"/>
    </row>
    <row r="311" spans="1:8" ht="57.95" customHeight="1" x14ac:dyDescent="0.25">
      <c r="A311" s="133"/>
      <c r="B311" s="167"/>
      <c r="C311" s="167"/>
      <c r="D311" s="167"/>
      <c r="E311" s="167"/>
      <c r="F311" s="167"/>
      <c r="G311" s="133"/>
      <c r="H311" s="133"/>
    </row>
    <row r="312" spans="1:8" ht="57.95" customHeight="1" x14ac:dyDescent="0.25">
      <c r="A312" s="133"/>
      <c r="B312" s="167"/>
      <c r="C312" s="167"/>
      <c r="D312" s="167"/>
      <c r="E312" s="167"/>
      <c r="F312" s="167"/>
      <c r="G312" s="133"/>
      <c r="H312" s="133"/>
    </row>
    <row r="313" spans="1:8" ht="57.95" customHeight="1" x14ac:dyDescent="0.25">
      <c r="A313" s="133"/>
      <c r="B313" s="167"/>
      <c r="C313" s="167"/>
      <c r="D313" s="167"/>
      <c r="E313" s="167"/>
      <c r="F313" s="167"/>
      <c r="G313" s="133"/>
      <c r="H313" s="133"/>
    </row>
    <row r="314" spans="1:8" ht="57.95" customHeight="1" x14ac:dyDescent="0.25">
      <c r="A314" s="133"/>
      <c r="B314" s="167"/>
      <c r="C314" s="167"/>
      <c r="D314" s="167"/>
      <c r="E314" s="167"/>
      <c r="F314" s="167"/>
      <c r="G314" s="133"/>
      <c r="H314" s="133"/>
    </row>
    <row r="315" spans="1:8" ht="57.95" customHeight="1" x14ac:dyDescent="0.25">
      <c r="A315" s="133"/>
      <c r="B315" s="167"/>
      <c r="C315" s="167"/>
      <c r="D315" s="167"/>
      <c r="E315" s="167"/>
      <c r="F315" s="167"/>
      <c r="G315" s="133"/>
      <c r="H315" s="133"/>
    </row>
    <row r="316" spans="1:8" ht="57.95" customHeight="1" x14ac:dyDescent="0.25">
      <c r="A316" s="133"/>
      <c r="B316" s="167"/>
      <c r="C316" s="167"/>
      <c r="D316" s="167"/>
      <c r="E316" s="167"/>
      <c r="F316" s="167"/>
      <c r="G316" s="133"/>
      <c r="H316" s="133"/>
    </row>
    <row r="317" spans="1:8" ht="57.95" customHeight="1" x14ac:dyDescent="0.25">
      <c r="A317" s="133"/>
      <c r="B317" s="167"/>
      <c r="C317" s="167"/>
      <c r="D317" s="167"/>
      <c r="E317" s="167"/>
      <c r="F317" s="167"/>
      <c r="G317" s="133"/>
      <c r="H317" s="133"/>
    </row>
    <row r="318" spans="1:8" ht="57.95" customHeight="1" x14ac:dyDescent="0.25">
      <c r="A318" s="133"/>
      <c r="B318" s="167"/>
      <c r="C318" s="167"/>
      <c r="D318" s="167"/>
      <c r="E318" s="167"/>
      <c r="F318" s="167"/>
      <c r="G318" s="133"/>
      <c r="H318" s="133"/>
    </row>
    <row r="319" spans="1:8" ht="57.95" customHeight="1" x14ac:dyDescent="0.25">
      <c r="A319" s="133"/>
      <c r="B319" s="167"/>
      <c r="C319" s="167"/>
      <c r="D319" s="167"/>
      <c r="E319" s="167"/>
      <c r="F319" s="167"/>
      <c r="G319" s="133"/>
      <c r="H319" s="133"/>
    </row>
    <row r="320" spans="1:8" ht="57.95" customHeight="1" x14ac:dyDescent="0.25">
      <c r="A320" s="133"/>
      <c r="B320" s="167"/>
      <c r="C320" s="167"/>
      <c r="D320" s="167"/>
      <c r="E320" s="167"/>
      <c r="F320" s="167"/>
      <c r="G320" s="133"/>
      <c r="H320" s="133"/>
    </row>
    <row r="321" spans="1:8" ht="57.95" customHeight="1" x14ac:dyDescent="0.25">
      <c r="A321" s="133"/>
      <c r="B321" s="167"/>
      <c r="C321" s="167"/>
      <c r="D321" s="167"/>
      <c r="E321" s="167"/>
      <c r="F321" s="167"/>
      <c r="G321" s="133"/>
      <c r="H321" s="133"/>
    </row>
    <row r="322" spans="1:8" ht="57.95" customHeight="1" x14ac:dyDescent="0.25">
      <c r="A322" s="133"/>
      <c r="B322" s="167"/>
      <c r="C322" s="167"/>
      <c r="D322" s="167"/>
      <c r="E322" s="167"/>
      <c r="F322" s="167"/>
      <c r="G322" s="133"/>
      <c r="H322" s="133"/>
    </row>
    <row r="323" spans="1:8" ht="57.95" customHeight="1" x14ac:dyDescent="0.25">
      <c r="A323" s="133"/>
      <c r="B323" s="167"/>
      <c r="C323" s="167"/>
      <c r="D323" s="167"/>
      <c r="E323" s="167"/>
      <c r="F323" s="167"/>
      <c r="G323" s="133"/>
      <c r="H323" s="133"/>
    </row>
    <row r="324" spans="1:8" ht="57.95" customHeight="1" x14ac:dyDescent="0.25">
      <c r="A324" s="133"/>
      <c r="B324" s="167"/>
      <c r="C324" s="167"/>
      <c r="D324" s="167"/>
      <c r="E324" s="167"/>
      <c r="F324" s="167"/>
      <c r="G324" s="133"/>
      <c r="H324" s="133"/>
    </row>
    <row r="325" spans="1:8" ht="57.95" customHeight="1" x14ac:dyDescent="0.25">
      <c r="A325" s="133"/>
      <c r="B325" s="167"/>
      <c r="C325" s="167"/>
      <c r="D325" s="167"/>
      <c r="E325" s="167"/>
      <c r="F325" s="167"/>
      <c r="G325" s="133"/>
      <c r="H325" s="133"/>
    </row>
    <row r="326" spans="1:8" ht="57.95" customHeight="1" x14ac:dyDescent="0.25">
      <c r="A326" s="133"/>
      <c r="B326" s="167"/>
      <c r="C326" s="167"/>
      <c r="D326" s="167"/>
      <c r="E326" s="167"/>
      <c r="F326" s="167"/>
      <c r="G326" s="133"/>
      <c r="H326" s="133"/>
    </row>
    <row r="327" spans="1:8" ht="57.95" customHeight="1" x14ac:dyDescent="0.25">
      <c r="A327" s="133"/>
      <c r="B327" s="167"/>
      <c r="C327" s="167"/>
      <c r="D327" s="167"/>
      <c r="E327" s="167"/>
      <c r="F327" s="167"/>
      <c r="G327" s="133"/>
      <c r="H327" s="133"/>
    </row>
    <row r="328" spans="1:8" ht="57.95" customHeight="1" x14ac:dyDescent="0.25">
      <c r="A328" s="133"/>
      <c r="B328" s="167"/>
      <c r="C328" s="167"/>
      <c r="D328" s="167"/>
      <c r="E328" s="167"/>
      <c r="F328" s="167"/>
      <c r="G328" s="133"/>
      <c r="H328" s="133"/>
    </row>
    <row r="329" spans="1:8" ht="57.95" customHeight="1" x14ac:dyDescent="0.25">
      <c r="A329" s="133"/>
      <c r="B329" s="167"/>
      <c r="C329" s="167"/>
      <c r="D329" s="167"/>
      <c r="E329" s="167"/>
      <c r="F329" s="167"/>
      <c r="G329" s="133"/>
      <c r="H329" s="133"/>
    </row>
    <row r="330" spans="1:8" ht="57.95" customHeight="1" x14ac:dyDescent="0.25">
      <c r="A330" s="133"/>
      <c r="B330" s="167"/>
      <c r="C330" s="167"/>
      <c r="D330" s="167"/>
      <c r="E330" s="167"/>
      <c r="F330" s="167"/>
      <c r="G330" s="133"/>
      <c r="H330" s="133"/>
    </row>
    <row r="331" spans="1:8" ht="57.95" customHeight="1" x14ac:dyDescent="0.25">
      <c r="A331" s="133"/>
      <c r="B331" s="167"/>
      <c r="C331" s="167"/>
      <c r="D331" s="167"/>
      <c r="E331" s="167"/>
      <c r="F331" s="167"/>
      <c r="G331" s="133"/>
      <c r="H331" s="133"/>
    </row>
    <row r="332" spans="1:8" ht="57.95" customHeight="1" x14ac:dyDescent="0.25">
      <c r="A332" s="133"/>
      <c r="B332" s="167"/>
      <c r="C332" s="167"/>
      <c r="D332" s="167"/>
      <c r="E332" s="167"/>
      <c r="F332" s="167"/>
      <c r="G332" s="133"/>
      <c r="H332" s="133"/>
    </row>
    <row r="333" spans="1:8" ht="57.95" customHeight="1" x14ac:dyDescent="0.25">
      <c r="A333" s="133"/>
      <c r="B333" s="167"/>
      <c r="C333" s="167"/>
      <c r="D333" s="167"/>
      <c r="E333" s="167"/>
      <c r="F333" s="167"/>
      <c r="G333" s="133"/>
      <c r="H333" s="133"/>
    </row>
    <row r="334" spans="1:8" ht="57.95" customHeight="1" x14ac:dyDescent="0.25">
      <c r="A334" s="133"/>
      <c r="B334" s="167"/>
      <c r="C334" s="167"/>
      <c r="D334" s="167"/>
      <c r="E334" s="167"/>
      <c r="F334" s="167"/>
      <c r="G334" s="133"/>
      <c r="H334" s="133"/>
    </row>
    <row r="335" spans="1:8" ht="57.95" customHeight="1" x14ac:dyDescent="0.25">
      <c r="A335" s="133"/>
      <c r="B335" s="167"/>
      <c r="C335" s="167"/>
      <c r="D335" s="167"/>
      <c r="E335" s="167"/>
      <c r="F335" s="167"/>
      <c r="G335" s="133"/>
      <c r="H335" s="133"/>
    </row>
    <row r="336" spans="1:8" ht="57.95" customHeight="1" x14ac:dyDescent="0.25">
      <c r="A336" s="133"/>
      <c r="B336" s="167"/>
      <c r="C336" s="167"/>
      <c r="D336" s="167"/>
      <c r="E336" s="167"/>
      <c r="F336" s="167"/>
      <c r="G336" s="133"/>
      <c r="H336" s="133"/>
    </row>
    <row r="337" spans="1:8" ht="57.95" customHeight="1" x14ac:dyDescent="0.25">
      <c r="A337" s="133"/>
      <c r="B337" s="167"/>
      <c r="C337" s="167"/>
      <c r="D337" s="167"/>
      <c r="E337" s="167"/>
      <c r="F337" s="167"/>
      <c r="G337" s="133"/>
      <c r="H337" s="133"/>
    </row>
    <row r="338" spans="1:8" ht="57.95" customHeight="1" x14ac:dyDescent="0.25">
      <c r="A338" s="133"/>
      <c r="B338" s="167"/>
      <c r="C338" s="167"/>
      <c r="D338" s="167"/>
      <c r="E338" s="167"/>
      <c r="F338" s="167"/>
      <c r="G338" s="133"/>
      <c r="H338" s="133"/>
    </row>
    <row r="339" spans="1:8" ht="57.95" customHeight="1" x14ac:dyDescent="0.25">
      <c r="A339" s="133"/>
      <c r="B339" s="167"/>
      <c r="C339" s="167"/>
      <c r="D339" s="167"/>
      <c r="E339" s="167"/>
      <c r="F339" s="167"/>
      <c r="G339" s="133"/>
      <c r="H339" s="133"/>
    </row>
    <row r="340" spans="1:8" ht="57.95" customHeight="1" x14ac:dyDescent="0.25">
      <c r="A340" s="133"/>
      <c r="B340" s="167"/>
      <c r="C340" s="167"/>
      <c r="D340" s="167"/>
      <c r="E340" s="167"/>
      <c r="F340" s="167"/>
      <c r="G340" s="133"/>
      <c r="H340" s="133"/>
    </row>
    <row r="341" spans="1:8" ht="57.95" customHeight="1" x14ac:dyDescent="0.25">
      <c r="A341" s="133"/>
      <c r="B341" s="167"/>
      <c r="C341" s="167"/>
      <c r="D341" s="167"/>
      <c r="E341" s="167"/>
      <c r="F341" s="167"/>
      <c r="G341" s="133"/>
      <c r="H341" s="133"/>
    </row>
    <row r="342" spans="1:8" ht="57.95" customHeight="1" x14ac:dyDescent="0.25">
      <c r="A342" s="133"/>
      <c r="B342" s="167"/>
      <c r="C342" s="167"/>
      <c r="D342" s="167"/>
      <c r="E342" s="167"/>
      <c r="F342" s="167"/>
      <c r="G342" s="133"/>
      <c r="H342" s="133"/>
    </row>
    <row r="343" spans="1:8" ht="57.95" customHeight="1" x14ac:dyDescent="0.25">
      <c r="A343" s="133"/>
      <c r="B343" s="167"/>
      <c r="C343" s="167"/>
      <c r="D343" s="167"/>
      <c r="E343" s="167"/>
      <c r="F343" s="167"/>
      <c r="G343" s="133"/>
      <c r="H343" s="133"/>
    </row>
    <row r="344" spans="1:8" ht="57.95" customHeight="1" x14ac:dyDescent="0.25">
      <c r="A344" s="133"/>
      <c r="B344" s="167"/>
      <c r="C344" s="167"/>
      <c r="D344" s="167"/>
      <c r="E344" s="167"/>
      <c r="F344" s="167"/>
      <c r="G344" s="133"/>
      <c r="H344" s="133"/>
    </row>
    <row r="345" spans="1:8" ht="57.95" customHeight="1" x14ac:dyDescent="0.25">
      <c r="A345" s="133"/>
      <c r="B345" s="167"/>
      <c r="C345" s="167"/>
      <c r="D345" s="167"/>
      <c r="E345" s="167"/>
      <c r="F345" s="167"/>
      <c r="G345" s="133"/>
      <c r="H345" s="133"/>
    </row>
    <row r="346" spans="1:8" ht="57.95" customHeight="1" x14ac:dyDescent="0.25">
      <c r="A346" s="133"/>
      <c r="B346" s="167"/>
      <c r="C346" s="167"/>
      <c r="D346" s="167"/>
      <c r="E346" s="167"/>
      <c r="F346" s="167"/>
      <c r="G346" s="133"/>
      <c r="H346" s="133"/>
    </row>
    <row r="347" spans="1:8" ht="57.95" customHeight="1" x14ac:dyDescent="0.25">
      <c r="A347" s="133"/>
      <c r="B347" s="167"/>
      <c r="C347" s="167"/>
      <c r="D347" s="167"/>
      <c r="E347" s="167"/>
      <c r="F347" s="167"/>
      <c r="G347" s="133"/>
      <c r="H347" s="133"/>
    </row>
    <row r="348" spans="1:8" ht="57.95" customHeight="1" x14ac:dyDescent="0.25">
      <c r="A348" s="133"/>
      <c r="B348" s="167"/>
      <c r="C348" s="167"/>
      <c r="D348" s="167"/>
      <c r="E348" s="167"/>
      <c r="F348" s="167"/>
      <c r="G348" s="133"/>
      <c r="H348" s="133"/>
    </row>
    <row r="349" spans="1:8" ht="57.95" customHeight="1" x14ac:dyDescent="0.25">
      <c r="A349" s="133"/>
      <c r="B349" s="167"/>
      <c r="C349" s="167"/>
      <c r="D349" s="167"/>
      <c r="E349" s="167"/>
      <c r="F349" s="167"/>
      <c r="G349" s="133"/>
      <c r="H349" s="133"/>
    </row>
    <row r="350" spans="1:8" ht="57.95" customHeight="1" x14ac:dyDescent="0.25">
      <c r="A350" s="133"/>
      <c r="B350" s="167"/>
      <c r="C350" s="167"/>
      <c r="D350" s="167"/>
      <c r="E350" s="167"/>
      <c r="F350" s="167"/>
      <c r="G350" s="133"/>
      <c r="H350" s="133"/>
    </row>
    <row r="351" spans="1:8" ht="57.95" customHeight="1" x14ac:dyDescent="0.25">
      <c r="A351" s="133"/>
      <c r="B351" s="167"/>
      <c r="C351" s="167"/>
      <c r="D351" s="167"/>
      <c r="E351" s="167"/>
      <c r="F351" s="167"/>
      <c r="G351" s="133"/>
      <c r="H351" s="133"/>
    </row>
    <row r="352" spans="1:8" ht="57.95" customHeight="1" x14ac:dyDescent="0.25">
      <c r="A352" s="133"/>
      <c r="B352" s="167"/>
      <c r="C352" s="167"/>
      <c r="D352" s="167"/>
      <c r="E352" s="167"/>
      <c r="F352" s="167"/>
      <c r="G352" s="133"/>
      <c r="H352" s="133"/>
    </row>
    <row r="353" spans="1:8" ht="57.95" customHeight="1" x14ac:dyDescent="0.25">
      <c r="A353" s="133"/>
      <c r="B353" s="167"/>
      <c r="C353" s="167"/>
      <c r="D353" s="167"/>
      <c r="E353" s="167"/>
      <c r="F353" s="167"/>
      <c r="G353" s="133"/>
      <c r="H353" s="133"/>
    </row>
    <row r="354" spans="1:8" ht="57.95" customHeight="1" x14ac:dyDescent="0.25">
      <c r="A354" s="133"/>
      <c r="B354" s="167"/>
      <c r="C354" s="167"/>
      <c r="D354" s="167"/>
      <c r="E354" s="167"/>
      <c r="F354" s="167"/>
      <c r="G354" s="133"/>
      <c r="H354" s="133"/>
    </row>
    <row r="355" spans="1:8" ht="57.95" customHeight="1" x14ac:dyDescent="0.25">
      <c r="A355" s="133"/>
      <c r="B355" s="167"/>
      <c r="C355" s="167"/>
      <c r="D355" s="167"/>
      <c r="E355" s="167"/>
      <c r="F355" s="167"/>
      <c r="G355" s="133"/>
      <c r="H355" s="133"/>
    </row>
    <row r="356" spans="1:8" ht="57.95" customHeight="1" x14ac:dyDescent="0.25">
      <c r="A356" s="133"/>
      <c r="B356" s="167"/>
      <c r="C356" s="167"/>
      <c r="D356" s="167"/>
      <c r="E356" s="167"/>
      <c r="F356" s="167"/>
      <c r="G356" s="133"/>
      <c r="H356" s="133"/>
    </row>
    <row r="357" spans="1:8" ht="57.95" customHeight="1" x14ac:dyDescent="0.25">
      <c r="A357" s="133"/>
      <c r="B357" s="167"/>
      <c r="C357" s="167"/>
      <c r="D357" s="167"/>
      <c r="E357" s="167"/>
      <c r="F357" s="167"/>
      <c r="G357" s="133"/>
      <c r="H357" s="133"/>
    </row>
    <row r="358" spans="1:8" ht="57.95" customHeight="1" x14ac:dyDescent="0.25">
      <c r="A358" s="133"/>
      <c r="B358" s="167"/>
      <c r="C358" s="167"/>
      <c r="D358" s="167"/>
      <c r="E358" s="167"/>
      <c r="F358" s="167"/>
      <c r="G358" s="133"/>
      <c r="H358" s="133"/>
    </row>
    <row r="359" spans="1:8" ht="57.95" customHeight="1" x14ac:dyDescent="0.25">
      <c r="A359" s="133"/>
      <c r="B359" s="167"/>
      <c r="C359" s="167"/>
      <c r="D359" s="167"/>
      <c r="E359" s="167"/>
      <c r="F359" s="167"/>
      <c r="G359" s="133"/>
      <c r="H359" s="133"/>
    </row>
    <row r="360" spans="1:8" ht="57.95" customHeight="1" x14ac:dyDescent="0.25">
      <c r="A360" s="133"/>
      <c r="B360" s="167"/>
      <c r="C360" s="167"/>
      <c r="D360" s="167"/>
      <c r="E360" s="167"/>
      <c r="F360" s="167"/>
      <c r="G360" s="133"/>
      <c r="H360" s="133"/>
    </row>
    <row r="361" spans="1:8" ht="57.95" customHeight="1" x14ac:dyDescent="0.25">
      <c r="A361" s="133"/>
      <c r="B361" s="167"/>
      <c r="C361" s="167"/>
      <c r="D361" s="167"/>
      <c r="E361" s="167"/>
      <c r="F361" s="167"/>
      <c r="G361" s="133"/>
      <c r="H361" s="133"/>
    </row>
    <row r="362" spans="1:8" ht="57.95" customHeight="1" x14ac:dyDescent="0.25">
      <c r="A362" s="133"/>
      <c r="B362" s="167"/>
      <c r="C362" s="167"/>
      <c r="D362" s="167"/>
      <c r="E362" s="167"/>
      <c r="F362" s="167"/>
      <c r="G362" s="133"/>
      <c r="H362" s="133"/>
    </row>
    <row r="363" spans="1:8" ht="57.95" customHeight="1" x14ac:dyDescent="0.25">
      <c r="A363" s="133"/>
      <c r="B363" s="167"/>
      <c r="C363" s="167"/>
      <c r="D363" s="167"/>
      <c r="E363" s="167"/>
      <c r="F363" s="167"/>
      <c r="G363" s="133"/>
      <c r="H363" s="133"/>
    </row>
    <row r="364" spans="1:8" ht="57.95" customHeight="1" x14ac:dyDescent="0.25">
      <c r="A364" s="133"/>
      <c r="B364" s="167"/>
      <c r="C364" s="167"/>
      <c r="D364" s="167"/>
      <c r="E364" s="167"/>
      <c r="F364" s="167"/>
      <c r="G364" s="133"/>
      <c r="H364" s="133"/>
    </row>
    <row r="365" spans="1:8" ht="57.95" customHeight="1" x14ac:dyDescent="0.25">
      <c r="A365" s="133"/>
      <c r="B365" s="167"/>
      <c r="C365" s="167"/>
      <c r="D365" s="167"/>
      <c r="E365" s="167"/>
      <c r="F365" s="167"/>
      <c r="G365" s="133"/>
      <c r="H365" s="133"/>
    </row>
    <row r="366" spans="1:8" ht="57.95" customHeight="1" x14ac:dyDescent="0.25">
      <c r="A366" s="133"/>
      <c r="B366" s="167"/>
      <c r="C366" s="167"/>
      <c r="D366" s="167"/>
      <c r="E366" s="167"/>
      <c r="F366" s="167"/>
      <c r="G366" s="133"/>
      <c r="H366" s="133"/>
    </row>
    <row r="367" spans="1:8" ht="57.95" customHeight="1" x14ac:dyDescent="0.25">
      <c r="A367" s="133"/>
      <c r="B367" s="167"/>
      <c r="C367" s="167"/>
      <c r="D367" s="167"/>
      <c r="E367" s="167"/>
      <c r="F367" s="167"/>
      <c r="G367" s="133"/>
      <c r="H367" s="133"/>
    </row>
    <row r="368" spans="1:8" ht="57.95" customHeight="1" x14ac:dyDescent="0.25">
      <c r="A368" s="133"/>
      <c r="B368" s="167"/>
      <c r="C368" s="167"/>
      <c r="D368" s="167"/>
      <c r="E368" s="167"/>
      <c r="F368" s="167"/>
      <c r="G368" s="133"/>
      <c r="H368" s="133"/>
    </row>
    <row r="369" spans="1:8" ht="57.95" customHeight="1" x14ac:dyDescent="0.25">
      <c r="A369" s="133"/>
      <c r="B369" s="167"/>
      <c r="C369" s="167"/>
      <c r="D369" s="167"/>
      <c r="E369" s="167"/>
      <c r="F369" s="167"/>
      <c r="G369" s="133"/>
      <c r="H369" s="133"/>
    </row>
    <row r="370" spans="1:8" ht="57.95" customHeight="1" x14ac:dyDescent="0.25">
      <c r="A370" s="133"/>
      <c r="B370" s="167"/>
      <c r="C370" s="167"/>
      <c r="D370" s="167"/>
      <c r="E370" s="167"/>
      <c r="F370" s="167"/>
      <c r="G370" s="133"/>
      <c r="H370" s="133"/>
    </row>
    <row r="371" spans="1:8" ht="57.95" customHeight="1" x14ac:dyDescent="0.25">
      <c r="A371" s="133"/>
      <c r="B371" s="167"/>
      <c r="C371" s="167"/>
      <c r="D371" s="167"/>
      <c r="E371" s="167"/>
      <c r="F371" s="167"/>
      <c r="G371" s="133"/>
      <c r="H371" s="133"/>
    </row>
    <row r="372" spans="1:8" ht="57.95" customHeight="1" x14ac:dyDescent="0.25">
      <c r="A372" s="133"/>
      <c r="B372" s="167"/>
      <c r="C372" s="167"/>
      <c r="D372" s="167"/>
      <c r="E372" s="167"/>
      <c r="F372" s="167"/>
      <c r="G372" s="133"/>
      <c r="H372" s="133"/>
    </row>
    <row r="373" spans="1:8" ht="57.95" customHeight="1" x14ac:dyDescent="0.25">
      <c r="A373" s="133"/>
      <c r="B373" s="167"/>
      <c r="C373" s="167"/>
      <c r="D373" s="167"/>
      <c r="E373" s="167"/>
      <c r="F373" s="167"/>
      <c r="G373" s="133"/>
      <c r="H373" s="133"/>
    </row>
    <row r="374" spans="1:8" ht="57.95" customHeight="1" x14ac:dyDescent="0.25">
      <c r="A374" s="133"/>
      <c r="B374" s="167"/>
      <c r="C374" s="167"/>
      <c r="D374" s="167"/>
      <c r="E374" s="167"/>
      <c r="F374" s="167"/>
      <c r="G374" s="133"/>
      <c r="H374" s="133"/>
    </row>
    <row r="375" spans="1:8" ht="57.95" customHeight="1" x14ac:dyDescent="0.25">
      <c r="A375" s="133"/>
      <c r="B375" s="167"/>
      <c r="C375" s="167"/>
      <c r="D375" s="167"/>
      <c r="E375" s="167"/>
      <c r="F375" s="167"/>
      <c r="G375" s="133"/>
      <c r="H375" s="133"/>
    </row>
    <row r="376" spans="1:8" ht="57.95" customHeight="1" x14ac:dyDescent="0.25">
      <c r="A376" s="133"/>
      <c r="B376" s="167"/>
      <c r="C376" s="167"/>
      <c r="D376" s="167"/>
      <c r="E376" s="167"/>
      <c r="F376" s="167"/>
      <c r="G376" s="133"/>
      <c r="H376" s="133"/>
    </row>
    <row r="377" spans="1:8" ht="57.95" customHeight="1" x14ac:dyDescent="0.25">
      <c r="A377" s="133"/>
      <c r="B377" s="167"/>
      <c r="C377" s="167"/>
      <c r="D377" s="167"/>
      <c r="E377" s="167"/>
      <c r="F377" s="167"/>
      <c r="G377" s="133"/>
      <c r="H377" s="133"/>
    </row>
    <row r="378" spans="1:8" ht="57.95" customHeight="1" x14ac:dyDescent="0.25">
      <c r="A378" s="133"/>
      <c r="B378" s="167"/>
      <c r="C378" s="167"/>
      <c r="D378" s="167"/>
      <c r="E378" s="167"/>
      <c r="F378" s="167"/>
      <c r="G378" s="133"/>
      <c r="H378" s="133"/>
    </row>
    <row r="379" spans="1:8" ht="57.95" customHeight="1" x14ac:dyDescent="0.25">
      <c r="A379" s="133"/>
      <c r="B379" s="167"/>
      <c r="C379" s="167"/>
      <c r="D379" s="167"/>
      <c r="E379" s="167"/>
      <c r="F379" s="167"/>
      <c r="G379" s="133"/>
      <c r="H379" s="133"/>
    </row>
    <row r="380" spans="1:8" ht="57.95" customHeight="1" x14ac:dyDescent="0.25">
      <c r="A380" s="133"/>
      <c r="B380" s="167"/>
      <c r="C380" s="167"/>
      <c r="D380" s="167"/>
      <c r="E380" s="167"/>
      <c r="F380" s="167"/>
      <c r="G380" s="133"/>
      <c r="H380" s="133"/>
    </row>
    <row r="381" spans="1:8" ht="57.95" customHeight="1" x14ac:dyDescent="0.25">
      <c r="A381" s="133"/>
      <c r="B381" s="167"/>
      <c r="C381" s="167"/>
      <c r="D381" s="167"/>
      <c r="E381" s="167"/>
      <c r="F381" s="167"/>
      <c r="G381" s="133"/>
      <c r="H381" s="133"/>
    </row>
    <row r="382" spans="1:8" ht="57.95" customHeight="1" x14ac:dyDescent="0.25">
      <c r="A382" s="133"/>
      <c r="B382" s="167"/>
      <c r="C382" s="167"/>
      <c r="D382" s="167"/>
      <c r="E382" s="167"/>
      <c r="F382" s="167"/>
      <c r="G382" s="133"/>
      <c r="H382" s="133"/>
    </row>
    <row r="383" spans="1:8" ht="57.95" customHeight="1" x14ac:dyDescent="0.25">
      <c r="A383" s="133"/>
      <c r="B383" s="167"/>
      <c r="C383" s="167"/>
      <c r="D383" s="167"/>
      <c r="E383" s="167"/>
      <c r="F383" s="167"/>
      <c r="G383" s="133"/>
      <c r="H383" s="133"/>
    </row>
    <row r="384" spans="1:8" ht="57.95" customHeight="1" x14ac:dyDescent="0.25">
      <c r="A384" s="133"/>
      <c r="B384" s="167"/>
      <c r="C384" s="167"/>
      <c r="D384" s="167"/>
      <c r="E384" s="167"/>
      <c r="F384" s="167"/>
      <c r="G384" s="133"/>
      <c r="H384" s="133"/>
    </row>
    <row r="385" spans="1:8" ht="57.95" customHeight="1" x14ac:dyDescent="0.25">
      <c r="A385" s="133"/>
      <c r="B385" s="167"/>
      <c r="C385" s="167"/>
      <c r="D385" s="167"/>
      <c r="E385" s="167"/>
      <c r="F385" s="167"/>
      <c r="G385" s="133"/>
      <c r="H385" s="133"/>
    </row>
    <row r="386" spans="1:8" ht="57.95" customHeight="1" x14ac:dyDescent="0.25">
      <c r="A386" s="133"/>
      <c r="B386" s="167"/>
      <c r="C386" s="167"/>
      <c r="D386" s="167"/>
      <c r="E386" s="167"/>
      <c r="F386" s="167"/>
      <c r="G386" s="133"/>
      <c r="H386" s="133"/>
    </row>
    <row r="387" spans="1:8" ht="57.95" customHeight="1" x14ac:dyDescent="0.25">
      <c r="A387" s="133"/>
      <c r="B387" s="167"/>
      <c r="C387" s="167"/>
      <c r="D387" s="167"/>
      <c r="E387" s="167"/>
      <c r="F387" s="167"/>
      <c r="G387" s="133"/>
      <c r="H387" s="133"/>
    </row>
    <row r="388" spans="1:8" ht="57.95" customHeight="1" x14ac:dyDescent="0.25">
      <c r="A388" s="133"/>
      <c r="B388" s="167"/>
      <c r="C388" s="167"/>
      <c r="D388" s="167"/>
      <c r="E388" s="167"/>
      <c r="F388" s="167"/>
      <c r="G388" s="133"/>
      <c r="H388" s="133"/>
    </row>
    <row r="389" spans="1:8" ht="57.95" customHeight="1" x14ac:dyDescent="0.25">
      <c r="A389" s="133"/>
      <c r="B389" s="167"/>
      <c r="C389" s="167"/>
      <c r="D389" s="167"/>
      <c r="E389" s="167"/>
      <c r="F389" s="167"/>
      <c r="G389" s="133"/>
      <c r="H389" s="133"/>
    </row>
    <row r="390" spans="1:8" ht="57.95" customHeight="1" x14ac:dyDescent="0.25">
      <c r="A390" s="133"/>
      <c r="B390" s="167"/>
      <c r="C390" s="167"/>
      <c r="D390" s="167"/>
      <c r="E390" s="167"/>
      <c r="F390" s="167"/>
      <c r="G390" s="133"/>
      <c r="H390" s="133"/>
    </row>
    <row r="391" spans="1:8" ht="57.95" customHeight="1" x14ac:dyDescent="0.25">
      <c r="A391" s="133"/>
      <c r="B391" s="167"/>
      <c r="C391" s="167"/>
      <c r="D391" s="167"/>
      <c r="E391" s="167"/>
      <c r="F391" s="167"/>
      <c r="G391" s="133"/>
      <c r="H391" s="133"/>
    </row>
    <row r="392" spans="1:8" ht="57.95" customHeight="1" x14ac:dyDescent="0.25">
      <c r="A392" s="133"/>
      <c r="B392" s="167"/>
      <c r="C392" s="167"/>
      <c r="D392" s="167"/>
      <c r="E392" s="167"/>
      <c r="F392" s="167"/>
      <c r="G392" s="133"/>
      <c r="H392" s="133"/>
    </row>
    <row r="393" spans="1:8" ht="57.95" customHeight="1" x14ac:dyDescent="0.25">
      <c r="A393" s="133"/>
      <c r="B393" s="167"/>
      <c r="C393" s="167"/>
      <c r="D393" s="167"/>
      <c r="E393" s="167"/>
      <c r="F393" s="167"/>
      <c r="G393" s="133"/>
      <c r="H393" s="133"/>
    </row>
    <row r="394" spans="1:8" ht="57.95" customHeight="1" x14ac:dyDescent="0.25">
      <c r="A394" s="133"/>
      <c r="B394" s="167"/>
      <c r="C394" s="167"/>
      <c r="D394" s="167"/>
      <c r="E394" s="167"/>
      <c r="F394" s="167"/>
      <c r="G394" s="133"/>
      <c r="H394" s="133"/>
    </row>
    <row r="395" spans="1:8" ht="57.95" customHeight="1" x14ac:dyDescent="0.25">
      <c r="A395" s="133"/>
      <c r="B395" s="167"/>
      <c r="C395" s="167"/>
      <c r="D395" s="167"/>
      <c r="E395" s="167"/>
      <c r="F395" s="167"/>
      <c r="G395" s="133"/>
      <c r="H395" s="133"/>
    </row>
    <row r="396" spans="1:8" ht="57.95" customHeight="1" x14ac:dyDescent="0.25">
      <c r="A396" s="133"/>
      <c r="B396" s="167"/>
      <c r="C396" s="167"/>
      <c r="D396" s="167"/>
      <c r="E396" s="167"/>
      <c r="F396" s="167"/>
      <c r="G396" s="133"/>
      <c r="H396" s="133"/>
    </row>
    <row r="397" spans="1:8" ht="57.95" customHeight="1" x14ac:dyDescent="0.25">
      <c r="A397" s="133"/>
      <c r="B397" s="167"/>
      <c r="C397" s="167"/>
      <c r="D397" s="167"/>
      <c r="E397" s="167"/>
      <c r="F397" s="167"/>
      <c r="G397" s="133"/>
      <c r="H397" s="133"/>
    </row>
    <row r="398" spans="1:8" ht="57.95" customHeight="1" x14ac:dyDescent="0.25">
      <c r="A398" s="133"/>
      <c r="B398" s="167"/>
      <c r="C398" s="167"/>
      <c r="D398" s="167"/>
      <c r="E398" s="167"/>
      <c r="F398" s="167"/>
      <c r="G398" s="133"/>
      <c r="H398" s="133"/>
    </row>
    <row r="399" spans="1:8" ht="57.95" customHeight="1" x14ac:dyDescent="0.25">
      <c r="A399" s="133"/>
      <c r="B399" s="167"/>
      <c r="C399" s="167"/>
      <c r="D399" s="167"/>
      <c r="E399" s="167"/>
      <c r="F399" s="167"/>
      <c r="G399" s="133"/>
      <c r="H399" s="133"/>
    </row>
    <row r="400" spans="1:8" ht="57.95" customHeight="1" x14ac:dyDescent="0.25">
      <c r="A400" s="133"/>
      <c r="B400" s="167"/>
      <c r="C400" s="167"/>
      <c r="D400" s="167"/>
      <c r="E400" s="167"/>
      <c r="F400" s="167"/>
      <c r="G400" s="133"/>
      <c r="H400" s="133"/>
    </row>
    <row r="401" spans="1:8" ht="57.95" customHeight="1" x14ac:dyDescent="0.25">
      <c r="A401" s="133"/>
      <c r="B401" s="167"/>
      <c r="C401" s="167"/>
      <c r="D401" s="167"/>
      <c r="E401" s="167"/>
      <c r="F401" s="167"/>
      <c r="G401" s="133"/>
      <c r="H401" s="133"/>
    </row>
    <row r="402" spans="1:8" ht="57.95" customHeight="1" x14ac:dyDescent="0.25">
      <c r="A402" s="133"/>
      <c r="B402" s="167"/>
      <c r="C402" s="167"/>
      <c r="D402" s="167"/>
      <c r="E402" s="167"/>
      <c r="F402" s="167"/>
      <c r="G402" s="133"/>
      <c r="H402" s="133"/>
    </row>
    <row r="403" spans="1:8" ht="57.95" customHeight="1" x14ac:dyDescent="0.25">
      <c r="A403" s="133"/>
      <c r="B403" s="167"/>
      <c r="C403" s="167"/>
      <c r="D403" s="167"/>
      <c r="E403" s="167"/>
      <c r="F403" s="167"/>
      <c r="G403" s="133"/>
      <c r="H403" s="133"/>
    </row>
    <row r="404" spans="1:8" ht="57.95" customHeight="1" x14ac:dyDescent="0.25">
      <c r="A404" s="133"/>
      <c r="B404" s="167"/>
      <c r="C404" s="167"/>
      <c r="D404" s="167"/>
      <c r="E404" s="167"/>
      <c r="F404" s="167"/>
      <c r="G404" s="133"/>
      <c r="H404" s="133"/>
    </row>
    <row r="405" spans="1:8" ht="57.95" customHeight="1" x14ac:dyDescent="0.25">
      <c r="A405" s="133"/>
      <c r="B405" s="167"/>
      <c r="C405" s="167"/>
      <c r="D405" s="167"/>
      <c r="E405" s="167"/>
      <c r="F405" s="167"/>
      <c r="G405" s="133"/>
      <c r="H405" s="133"/>
    </row>
    <row r="406" spans="1:8" ht="57.95" customHeight="1" x14ac:dyDescent="0.25">
      <c r="A406" s="133"/>
      <c r="B406" s="167"/>
      <c r="C406" s="167"/>
      <c r="D406" s="167"/>
      <c r="E406" s="167"/>
      <c r="F406" s="167"/>
      <c r="G406" s="133"/>
      <c r="H406" s="133"/>
    </row>
    <row r="407" spans="1:8" ht="57.95" customHeight="1" x14ac:dyDescent="0.25">
      <c r="A407" s="133"/>
      <c r="B407" s="167"/>
      <c r="C407" s="167"/>
      <c r="D407" s="167"/>
      <c r="E407" s="167"/>
      <c r="F407" s="167"/>
      <c r="G407" s="133"/>
      <c r="H407" s="133"/>
    </row>
    <row r="408" spans="1:8" ht="57.95" customHeight="1" x14ac:dyDescent="0.25">
      <c r="A408" s="133"/>
      <c r="B408" s="167"/>
      <c r="C408" s="167"/>
      <c r="D408" s="167"/>
      <c r="E408" s="167"/>
      <c r="F408" s="167"/>
      <c r="G408" s="133"/>
      <c r="H408" s="133"/>
    </row>
    <row r="409" spans="1:8" ht="57.95" customHeight="1" x14ac:dyDescent="0.25">
      <c r="A409" s="133"/>
      <c r="B409" s="167"/>
      <c r="C409" s="167"/>
      <c r="D409" s="167"/>
      <c r="E409" s="167"/>
      <c r="F409" s="167"/>
      <c r="G409" s="133"/>
      <c r="H409" s="133"/>
    </row>
    <row r="410" spans="1:8" ht="57.95" customHeight="1" x14ac:dyDescent="0.25">
      <c r="A410" s="133"/>
      <c r="B410" s="167"/>
      <c r="C410" s="167"/>
      <c r="D410" s="167"/>
      <c r="E410" s="167"/>
      <c r="F410" s="167"/>
      <c r="G410" s="133"/>
      <c r="H410" s="133"/>
    </row>
    <row r="411" spans="1:8" ht="57.95" customHeight="1" x14ac:dyDescent="0.25">
      <c r="A411" s="133"/>
      <c r="B411" s="167"/>
      <c r="C411" s="167"/>
      <c r="D411" s="167"/>
      <c r="E411" s="167"/>
      <c r="F411" s="167"/>
      <c r="G411" s="133"/>
      <c r="H411" s="133"/>
    </row>
    <row r="412" spans="1:8" ht="57.95" customHeight="1" x14ac:dyDescent="0.25">
      <c r="A412" s="133"/>
      <c r="B412" s="167"/>
      <c r="C412" s="167"/>
      <c r="D412" s="167"/>
      <c r="E412" s="167"/>
      <c r="F412" s="167"/>
      <c r="G412" s="133"/>
      <c r="H412" s="133"/>
    </row>
    <row r="413" spans="1:8" ht="57.95" customHeight="1" x14ac:dyDescent="0.25">
      <c r="A413" s="133"/>
      <c r="B413" s="167"/>
      <c r="C413" s="167"/>
      <c r="D413" s="167"/>
      <c r="E413" s="167"/>
      <c r="F413" s="167"/>
      <c r="G413" s="133"/>
      <c r="H413" s="133"/>
    </row>
    <row r="414" spans="1:8" ht="57.95" customHeight="1" x14ac:dyDescent="0.25">
      <c r="A414" s="133"/>
      <c r="B414" s="167"/>
      <c r="C414" s="167"/>
      <c r="D414" s="167"/>
      <c r="E414" s="167"/>
      <c r="F414" s="167"/>
      <c r="G414" s="133"/>
      <c r="H414" s="133"/>
    </row>
    <row r="415" spans="1:8" ht="57.95" customHeight="1" x14ac:dyDescent="0.25">
      <c r="A415" s="133"/>
      <c r="B415" s="167"/>
      <c r="C415" s="167"/>
      <c r="D415" s="167"/>
      <c r="E415" s="167"/>
      <c r="F415" s="167"/>
      <c r="G415" s="133"/>
      <c r="H415" s="133"/>
    </row>
    <row r="416" spans="1:8" ht="57.95" customHeight="1" x14ac:dyDescent="0.25">
      <c r="A416" s="133"/>
      <c r="B416" s="167"/>
      <c r="C416" s="167"/>
      <c r="D416" s="167"/>
      <c r="E416" s="167"/>
      <c r="F416" s="167"/>
      <c r="G416" s="133"/>
      <c r="H416" s="133"/>
    </row>
    <row r="417" spans="1:8" ht="57.95" customHeight="1" x14ac:dyDescent="0.25">
      <c r="A417" s="133"/>
      <c r="B417" s="167"/>
      <c r="C417" s="167"/>
      <c r="D417" s="167"/>
      <c r="E417" s="167"/>
      <c r="F417" s="167"/>
      <c r="G417" s="133"/>
      <c r="H417" s="133"/>
    </row>
    <row r="418" spans="1:8" ht="57.95" customHeight="1" x14ac:dyDescent="0.25">
      <c r="A418" s="133"/>
      <c r="B418" s="167"/>
      <c r="C418" s="167"/>
      <c r="D418" s="167"/>
      <c r="E418" s="167"/>
      <c r="F418" s="167"/>
      <c r="G418" s="133"/>
      <c r="H418" s="133"/>
    </row>
    <row r="419" spans="1:8" ht="57.95" customHeight="1" x14ac:dyDescent="0.25">
      <c r="A419" s="133"/>
      <c r="B419" s="167"/>
      <c r="C419" s="167"/>
      <c r="D419" s="167"/>
      <c r="E419" s="167"/>
      <c r="F419" s="167"/>
      <c r="G419" s="133"/>
      <c r="H419" s="133"/>
    </row>
    <row r="420" spans="1:8" ht="57.95" customHeight="1" x14ac:dyDescent="0.25">
      <c r="A420" s="133"/>
      <c r="B420" s="167"/>
      <c r="C420" s="167"/>
      <c r="D420" s="167"/>
      <c r="E420" s="167"/>
      <c r="F420" s="167"/>
      <c r="G420" s="133"/>
      <c r="H420" s="133"/>
    </row>
    <row r="421" spans="1:8" ht="57.95" customHeight="1" x14ac:dyDescent="0.25">
      <c r="A421" s="133"/>
      <c r="B421" s="167"/>
      <c r="C421" s="167"/>
      <c r="D421" s="167"/>
      <c r="E421" s="167"/>
      <c r="F421" s="167"/>
      <c r="G421" s="133"/>
      <c r="H421" s="133"/>
    </row>
    <row r="422" spans="1:8" ht="57.95" customHeight="1" x14ac:dyDescent="0.25">
      <c r="A422" s="133"/>
      <c r="B422" s="167"/>
      <c r="C422" s="167"/>
      <c r="D422" s="167"/>
      <c r="E422" s="167"/>
      <c r="F422" s="167"/>
      <c r="G422" s="133"/>
      <c r="H422" s="133"/>
    </row>
    <row r="423" spans="1:8" ht="57.95" customHeight="1" x14ac:dyDescent="0.25">
      <c r="A423" s="133"/>
      <c r="B423" s="167"/>
      <c r="C423" s="167"/>
      <c r="D423" s="167"/>
      <c r="E423" s="167"/>
      <c r="F423" s="167"/>
      <c r="G423" s="133"/>
      <c r="H423" s="133"/>
    </row>
    <row r="424" spans="1:8" ht="57.95" customHeight="1" x14ac:dyDescent="0.25">
      <c r="A424" s="133"/>
      <c r="B424" s="167"/>
      <c r="C424" s="167"/>
      <c r="D424" s="167"/>
      <c r="E424" s="167"/>
      <c r="F424" s="167"/>
      <c r="G424" s="133"/>
      <c r="H424" s="133"/>
    </row>
    <row r="425" spans="1:8" ht="57.95" customHeight="1" x14ac:dyDescent="0.25">
      <c r="A425" s="133"/>
      <c r="B425" s="167"/>
      <c r="C425" s="167"/>
      <c r="D425" s="167"/>
      <c r="E425" s="167"/>
      <c r="F425" s="167"/>
      <c r="G425" s="133"/>
      <c r="H425" s="133"/>
    </row>
    <row r="426" spans="1:8" ht="57.95" customHeight="1" x14ac:dyDescent="0.25">
      <c r="A426" s="133"/>
      <c r="B426" s="167"/>
      <c r="C426" s="167"/>
      <c r="D426" s="167"/>
      <c r="E426" s="167"/>
      <c r="F426" s="167"/>
      <c r="G426" s="133"/>
      <c r="H426" s="133"/>
    </row>
    <row r="427" spans="1:8" ht="57.95" customHeight="1" x14ac:dyDescent="0.25">
      <c r="A427" s="133"/>
      <c r="B427" s="167"/>
      <c r="C427" s="167"/>
      <c r="D427" s="167"/>
      <c r="E427" s="167"/>
      <c r="F427" s="167"/>
      <c r="G427" s="133"/>
      <c r="H427" s="133"/>
    </row>
    <row r="428" spans="1:8" ht="57.95" customHeight="1" x14ac:dyDescent="0.25">
      <c r="A428" s="133"/>
      <c r="B428" s="167"/>
      <c r="C428" s="167"/>
      <c r="D428" s="167"/>
      <c r="E428" s="167"/>
      <c r="F428" s="167"/>
      <c r="G428" s="133"/>
      <c r="H428" s="133"/>
    </row>
    <row r="429" spans="1:8" ht="57.95" customHeight="1" x14ac:dyDescent="0.25">
      <c r="A429" s="133"/>
      <c r="B429" s="167"/>
      <c r="C429" s="167"/>
      <c r="D429" s="167"/>
      <c r="E429" s="167"/>
      <c r="F429" s="167"/>
      <c r="G429" s="133"/>
      <c r="H429" s="133"/>
    </row>
    <row r="430" spans="1:8" ht="57.95" customHeight="1" x14ac:dyDescent="0.25">
      <c r="A430" s="133"/>
      <c r="B430" s="167"/>
      <c r="C430" s="167"/>
      <c r="D430" s="167"/>
      <c r="E430" s="167"/>
      <c r="F430" s="167"/>
      <c r="G430" s="133"/>
      <c r="H430" s="133"/>
    </row>
    <row r="431" spans="1:8" ht="57.95" customHeight="1" x14ac:dyDescent="0.25">
      <c r="A431" s="133"/>
      <c r="B431" s="167"/>
      <c r="C431" s="167"/>
      <c r="D431" s="167"/>
      <c r="E431" s="167"/>
      <c r="F431" s="167"/>
      <c r="G431" s="133"/>
      <c r="H431" s="133"/>
    </row>
    <row r="432" spans="1:8" ht="57.95" customHeight="1" x14ac:dyDescent="0.25">
      <c r="A432" s="133"/>
      <c r="B432" s="167"/>
      <c r="C432" s="167"/>
      <c r="D432" s="167"/>
      <c r="E432" s="167"/>
      <c r="F432" s="167"/>
      <c r="G432" s="133"/>
      <c r="H432" s="133"/>
    </row>
    <row r="433" spans="1:8" ht="57.95" customHeight="1" x14ac:dyDescent="0.25">
      <c r="A433" s="133"/>
      <c r="B433" s="167"/>
      <c r="C433" s="167"/>
      <c r="D433" s="167"/>
      <c r="E433" s="167"/>
      <c r="F433" s="167"/>
      <c r="G433" s="133"/>
      <c r="H433" s="133"/>
    </row>
    <row r="434" spans="1:8" ht="57.95" customHeight="1" x14ac:dyDescent="0.25">
      <c r="A434" s="133"/>
      <c r="B434" s="167"/>
      <c r="C434" s="167"/>
      <c r="D434" s="167"/>
      <c r="E434" s="167"/>
      <c r="F434" s="167"/>
      <c r="G434" s="133"/>
      <c r="H434" s="133"/>
    </row>
    <row r="435" spans="1:8" ht="57.95" customHeight="1" x14ac:dyDescent="0.25">
      <c r="A435" s="133"/>
      <c r="B435" s="167"/>
      <c r="C435" s="167"/>
      <c r="D435" s="167"/>
      <c r="E435" s="167"/>
      <c r="F435" s="167"/>
      <c r="G435" s="133"/>
      <c r="H435" s="133"/>
    </row>
    <row r="436" spans="1:8" ht="57.95" customHeight="1" x14ac:dyDescent="0.25">
      <c r="A436" s="133"/>
      <c r="B436" s="167"/>
      <c r="C436" s="167"/>
      <c r="D436" s="167"/>
      <c r="E436" s="167"/>
      <c r="F436" s="167"/>
      <c r="G436" s="133"/>
      <c r="H436" s="133"/>
    </row>
    <row r="437" spans="1:8" ht="57.95" customHeight="1" x14ac:dyDescent="0.25">
      <c r="A437" s="133"/>
      <c r="B437" s="167"/>
      <c r="C437" s="167"/>
      <c r="D437" s="167"/>
      <c r="E437" s="167"/>
      <c r="F437" s="167"/>
      <c r="G437" s="133"/>
      <c r="H437" s="133"/>
    </row>
    <row r="438" spans="1:8" ht="57.95" customHeight="1" x14ac:dyDescent="0.25">
      <c r="A438" s="133"/>
      <c r="B438" s="167"/>
      <c r="C438" s="167"/>
      <c r="D438" s="167"/>
      <c r="E438" s="167"/>
      <c r="F438" s="167"/>
      <c r="G438" s="133"/>
      <c r="H438" s="133"/>
    </row>
    <row r="439" spans="1:8" ht="57.95" customHeight="1" x14ac:dyDescent="0.25">
      <c r="A439" s="133"/>
      <c r="B439" s="167"/>
      <c r="C439" s="167"/>
      <c r="D439" s="167"/>
      <c r="E439" s="167"/>
      <c r="F439" s="167"/>
      <c r="G439" s="133"/>
      <c r="H439" s="133"/>
    </row>
    <row r="440" spans="1:8" ht="57.95" customHeight="1" x14ac:dyDescent="0.25">
      <c r="A440" s="133"/>
      <c r="B440" s="167"/>
      <c r="C440" s="167"/>
      <c r="D440" s="167"/>
      <c r="E440" s="167"/>
      <c r="F440" s="167"/>
      <c r="G440" s="133"/>
      <c r="H440" s="133"/>
    </row>
    <row r="441" spans="1:8" ht="57.95" customHeight="1" x14ac:dyDescent="0.25">
      <c r="A441" s="133"/>
      <c r="B441" s="167"/>
      <c r="C441" s="167"/>
      <c r="D441" s="167"/>
      <c r="E441" s="167"/>
      <c r="F441" s="167"/>
      <c r="G441" s="133"/>
      <c r="H441" s="133"/>
    </row>
    <row r="442" spans="1:8" ht="57.95" customHeight="1" x14ac:dyDescent="0.25">
      <c r="A442" s="133"/>
      <c r="B442" s="167"/>
      <c r="C442" s="167"/>
      <c r="D442" s="167"/>
      <c r="E442" s="167"/>
      <c r="F442" s="167"/>
      <c r="G442" s="133"/>
      <c r="H442" s="133"/>
    </row>
    <row r="443" spans="1:8" ht="57.95" customHeight="1" x14ac:dyDescent="0.25">
      <c r="A443" s="133"/>
      <c r="B443" s="167"/>
      <c r="C443" s="167"/>
      <c r="D443" s="167"/>
      <c r="E443" s="167"/>
      <c r="F443" s="167"/>
      <c r="G443" s="133"/>
      <c r="H443" s="133"/>
    </row>
    <row r="444" spans="1:8" ht="57.95" customHeight="1" x14ac:dyDescent="0.25">
      <c r="A444" s="133"/>
      <c r="B444" s="167"/>
      <c r="C444" s="167"/>
      <c r="D444" s="167"/>
      <c r="E444" s="167"/>
      <c r="F444" s="167"/>
      <c r="G444" s="133"/>
      <c r="H444" s="133"/>
    </row>
    <row r="445" spans="1:8" ht="57.95" customHeight="1" x14ac:dyDescent="0.25">
      <c r="A445" s="133"/>
      <c r="B445" s="167"/>
      <c r="C445" s="167"/>
      <c r="D445" s="167"/>
      <c r="E445" s="167"/>
      <c r="F445" s="167"/>
      <c r="G445" s="133"/>
      <c r="H445" s="133"/>
    </row>
    <row r="446" spans="1:8" ht="57.95" customHeight="1" x14ac:dyDescent="0.25">
      <c r="A446" s="133"/>
      <c r="B446" s="167"/>
      <c r="C446" s="167"/>
      <c r="D446" s="167"/>
      <c r="E446" s="167"/>
      <c r="F446" s="167"/>
      <c r="G446" s="133"/>
      <c r="H446" s="133"/>
    </row>
    <row r="447" spans="1:8" ht="57.95" customHeight="1" x14ac:dyDescent="0.25">
      <c r="A447" s="133"/>
      <c r="B447" s="167"/>
      <c r="C447" s="167"/>
      <c r="D447" s="167"/>
      <c r="E447" s="167"/>
      <c r="F447" s="167"/>
      <c r="G447" s="133"/>
      <c r="H447" s="133"/>
    </row>
    <row r="448" spans="1:8" ht="57.95" customHeight="1" x14ac:dyDescent="0.25">
      <c r="A448" s="133"/>
      <c r="B448" s="167"/>
      <c r="C448" s="167"/>
      <c r="D448" s="167"/>
      <c r="E448" s="167"/>
      <c r="F448" s="167"/>
      <c r="G448" s="133"/>
      <c r="H448" s="133"/>
    </row>
    <row r="449" spans="1:8" ht="57.95" customHeight="1" x14ac:dyDescent="0.25">
      <c r="A449" s="133"/>
      <c r="B449" s="167"/>
      <c r="C449" s="167"/>
      <c r="D449" s="167"/>
      <c r="E449" s="167"/>
      <c r="F449" s="167"/>
      <c r="G449" s="133"/>
      <c r="H449" s="133"/>
    </row>
    <row r="450" spans="1:8" ht="57.95" customHeight="1" x14ac:dyDescent="0.25">
      <c r="A450" s="133"/>
      <c r="B450" s="167"/>
      <c r="C450" s="167"/>
      <c r="D450" s="167"/>
      <c r="E450" s="167"/>
      <c r="F450" s="167"/>
      <c r="G450" s="133"/>
      <c r="H450" s="133"/>
    </row>
    <row r="451" spans="1:8" ht="57.95" customHeight="1" x14ac:dyDescent="0.25">
      <c r="A451" s="133"/>
      <c r="B451" s="167"/>
      <c r="C451" s="167"/>
      <c r="D451" s="167"/>
      <c r="E451" s="167"/>
      <c r="F451" s="167"/>
      <c r="G451" s="133"/>
      <c r="H451" s="133"/>
    </row>
    <row r="452" spans="1:8" ht="57.95" customHeight="1" x14ac:dyDescent="0.25">
      <c r="A452" s="133"/>
      <c r="B452" s="167"/>
      <c r="C452" s="167"/>
      <c r="D452" s="167"/>
      <c r="E452" s="167"/>
      <c r="F452" s="167"/>
      <c r="G452" s="133"/>
      <c r="H452" s="133"/>
    </row>
    <row r="453" spans="1:8" ht="57.95" customHeight="1" x14ac:dyDescent="0.25">
      <c r="A453" s="133"/>
      <c r="B453" s="167"/>
      <c r="C453" s="167"/>
      <c r="D453" s="167"/>
      <c r="E453" s="167"/>
      <c r="F453" s="167"/>
      <c r="G453" s="133"/>
      <c r="H453" s="133"/>
    </row>
    <row r="454" spans="1:8" ht="57.95" customHeight="1" x14ac:dyDescent="0.25">
      <c r="A454" s="133"/>
      <c r="B454" s="167"/>
      <c r="C454" s="167"/>
      <c r="D454" s="167"/>
      <c r="E454" s="167"/>
      <c r="F454" s="167"/>
      <c r="G454" s="133"/>
      <c r="H454" s="133"/>
    </row>
    <row r="455" spans="1:8" ht="57.95" customHeight="1" x14ac:dyDescent="0.25">
      <c r="A455" s="133"/>
      <c r="B455" s="167"/>
      <c r="C455" s="167"/>
      <c r="D455" s="167"/>
      <c r="E455" s="167"/>
      <c r="F455" s="167"/>
      <c r="G455" s="133"/>
      <c r="H455" s="133"/>
    </row>
    <row r="456" spans="1:8" ht="57.95" customHeight="1" x14ac:dyDescent="0.25">
      <c r="A456" s="133"/>
      <c r="B456" s="167"/>
      <c r="C456" s="167"/>
      <c r="D456" s="167"/>
      <c r="E456" s="167"/>
      <c r="F456" s="167"/>
      <c r="G456" s="133"/>
      <c r="H456" s="133"/>
    </row>
    <row r="457" spans="1:8" ht="57.95" customHeight="1" x14ac:dyDescent="0.25">
      <c r="A457" s="133"/>
      <c r="B457" s="167"/>
      <c r="C457" s="167"/>
      <c r="D457" s="167"/>
      <c r="E457" s="167"/>
      <c r="F457" s="167"/>
      <c r="G457" s="133"/>
      <c r="H457" s="133"/>
    </row>
    <row r="458" spans="1:8" ht="57.95" customHeight="1" x14ac:dyDescent="0.25">
      <c r="A458" s="133"/>
      <c r="B458" s="167"/>
      <c r="C458" s="167"/>
      <c r="D458" s="167"/>
      <c r="E458" s="167"/>
      <c r="F458" s="167"/>
      <c r="G458" s="133"/>
      <c r="H458" s="133"/>
    </row>
    <row r="459" spans="1:8" ht="57.95" customHeight="1" x14ac:dyDescent="0.25">
      <c r="A459" s="133"/>
      <c r="B459" s="167"/>
      <c r="C459" s="167"/>
      <c r="D459" s="167"/>
      <c r="E459" s="167"/>
      <c r="F459" s="167"/>
      <c r="G459" s="133"/>
      <c r="H459" s="133"/>
    </row>
    <row r="460" spans="1:8" ht="57.95" customHeight="1" x14ac:dyDescent="0.25">
      <c r="A460" s="133"/>
      <c r="B460" s="167"/>
      <c r="C460" s="167"/>
      <c r="D460" s="167"/>
      <c r="E460" s="167"/>
      <c r="F460" s="167"/>
      <c r="G460" s="133"/>
      <c r="H460" s="133"/>
    </row>
    <row r="461" spans="1:8" ht="57.95" customHeight="1" x14ac:dyDescent="0.25">
      <c r="A461" s="133"/>
      <c r="B461" s="167"/>
      <c r="C461" s="167"/>
      <c r="D461" s="167"/>
      <c r="E461" s="167"/>
      <c r="F461" s="167"/>
      <c r="G461" s="133"/>
      <c r="H461" s="133"/>
    </row>
    <row r="462" spans="1:8" ht="57.95" customHeight="1" x14ac:dyDescent="0.25">
      <c r="A462" s="133"/>
      <c r="B462" s="167"/>
      <c r="C462" s="167"/>
      <c r="D462" s="167"/>
      <c r="E462" s="167"/>
      <c r="F462" s="167"/>
      <c r="G462" s="133"/>
      <c r="H462" s="133"/>
    </row>
    <row r="463" spans="1:8" ht="57.95" customHeight="1" x14ac:dyDescent="0.25">
      <c r="A463" s="133"/>
      <c r="B463" s="167"/>
      <c r="C463" s="167"/>
      <c r="D463" s="167"/>
      <c r="E463" s="167"/>
      <c r="F463" s="167"/>
      <c r="G463" s="133"/>
      <c r="H463" s="133"/>
    </row>
    <row r="464" spans="1:8" ht="57.95" customHeight="1" x14ac:dyDescent="0.25">
      <c r="A464" s="133"/>
      <c r="B464" s="167"/>
      <c r="C464" s="167"/>
      <c r="D464" s="167"/>
      <c r="E464" s="167"/>
      <c r="F464" s="167"/>
      <c r="G464" s="133"/>
      <c r="H464" s="133"/>
    </row>
    <row r="465" spans="1:8" ht="57.95" customHeight="1" x14ac:dyDescent="0.25">
      <c r="A465" s="133"/>
      <c r="B465" s="167"/>
      <c r="C465" s="167"/>
      <c r="D465" s="167"/>
      <c r="E465" s="167"/>
      <c r="F465" s="167"/>
      <c r="G465" s="133"/>
      <c r="H465" s="133"/>
    </row>
    <row r="466" spans="1:8" ht="57.95" customHeight="1" x14ac:dyDescent="0.25">
      <c r="A466" s="133"/>
      <c r="B466" s="167"/>
      <c r="C466" s="167"/>
      <c r="D466" s="167"/>
      <c r="E466" s="167"/>
      <c r="F466" s="167"/>
      <c r="G466" s="133"/>
      <c r="H466" s="133"/>
    </row>
    <row r="467" spans="1:8" ht="57.95" customHeight="1" x14ac:dyDescent="0.25">
      <c r="A467" s="133"/>
      <c r="B467" s="167"/>
      <c r="C467" s="167"/>
      <c r="D467" s="167"/>
      <c r="E467" s="167"/>
      <c r="F467" s="167"/>
      <c r="G467" s="133"/>
      <c r="H467" s="133"/>
    </row>
    <row r="468" spans="1:8" ht="57.95" customHeight="1" x14ac:dyDescent="0.25">
      <c r="A468" s="133"/>
      <c r="B468" s="167"/>
      <c r="C468" s="167"/>
      <c r="D468" s="167"/>
      <c r="E468" s="167"/>
      <c r="F468" s="167"/>
      <c r="G468" s="133"/>
      <c r="H468" s="133"/>
    </row>
    <row r="469" spans="1:8" ht="57.95" customHeight="1" x14ac:dyDescent="0.25">
      <c r="A469" s="133"/>
      <c r="B469" s="167"/>
      <c r="C469" s="167"/>
      <c r="D469" s="167"/>
      <c r="E469" s="167"/>
      <c r="F469" s="167"/>
      <c r="G469" s="133"/>
      <c r="H469" s="133"/>
    </row>
    <row r="470" spans="1:8" ht="57.95" customHeight="1" x14ac:dyDescent="0.25">
      <c r="A470" s="133"/>
      <c r="B470" s="167"/>
      <c r="C470" s="167"/>
      <c r="D470" s="167"/>
      <c r="E470" s="167"/>
      <c r="F470" s="167"/>
      <c r="G470" s="133"/>
      <c r="H470" s="133"/>
    </row>
    <row r="471" spans="1:8" ht="57.95" customHeight="1" x14ac:dyDescent="0.25">
      <c r="A471" s="133"/>
      <c r="B471" s="167"/>
      <c r="C471" s="167"/>
      <c r="D471" s="167"/>
      <c r="E471" s="167"/>
      <c r="F471" s="167"/>
      <c r="G471" s="133"/>
      <c r="H471" s="133"/>
    </row>
    <row r="472" spans="1:8" ht="57.95" customHeight="1" x14ac:dyDescent="0.25">
      <c r="A472" s="133"/>
      <c r="B472" s="167"/>
      <c r="C472" s="167"/>
      <c r="D472" s="167"/>
      <c r="E472" s="167"/>
      <c r="F472" s="167"/>
      <c r="G472" s="133"/>
      <c r="H472" s="133"/>
    </row>
    <row r="473" spans="1:8" ht="57.95" customHeight="1" x14ac:dyDescent="0.25">
      <c r="A473" s="133"/>
      <c r="B473" s="167"/>
      <c r="C473" s="167"/>
      <c r="D473" s="167"/>
      <c r="E473" s="167"/>
      <c r="F473" s="167"/>
      <c r="G473" s="133"/>
      <c r="H473" s="133"/>
    </row>
    <row r="474" spans="1:8" ht="57.95" customHeight="1" x14ac:dyDescent="0.25">
      <c r="A474" s="133"/>
      <c r="B474" s="167"/>
      <c r="C474" s="167"/>
      <c r="D474" s="167"/>
      <c r="E474" s="167"/>
      <c r="F474" s="167"/>
      <c r="G474" s="133"/>
      <c r="H474" s="133"/>
    </row>
    <row r="475" spans="1:8" ht="57.95" customHeight="1" x14ac:dyDescent="0.25">
      <c r="A475" s="133"/>
      <c r="B475" s="167"/>
      <c r="C475" s="167"/>
      <c r="D475" s="167"/>
      <c r="E475" s="167"/>
      <c r="F475" s="167"/>
      <c r="G475" s="133"/>
      <c r="H475" s="133"/>
    </row>
    <row r="476" spans="1:8" ht="57.95" customHeight="1" x14ac:dyDescent="0.25">
      <c r="A476" s="133"/>
      <c r="B476" s="167"/>
      <c r="C476" s="167"/>
      <c r="D476" s="167"/>
      <c r="E476" s="167"/>
      <c r="F476" s="167"/>
      <c r="G476" s="133"/>
      <c r="H476" s="133"/>
    </row>
    <row r="477" spans="1:8" ht="57.95" customHeight="1" x14ac:dyDescent="0.25">
      <c r="A477" s="133"/>
      <c r="B477" s="167"/>
      <c r="C477" s="167"/>
      <c r="D477" s="167"/>
      <c r="E477" s="167"/>
      <c r="F477" s="167"/>
      <c r="G477" s="133"/>
      <c r="H477" s="133"/>
    </row>
    <row r="478" spans="1:8" ht="57.95" customHeight="1" x14ac:dyDescent="0.25">
      <c r="A478" s="133"/>
      <c r="B478" s="167"/>
      <c r="C478" s="167"/>
      <c r="D478" s="167"/>
      <c r="E478" s="167"/>
      <c r="F478" s="167"/>
      <c r="G478" s="133"/>
      <c r="H478" s="133"/>
    </row>
    <row r="479" spans="1:8" ht="57.95" customHeight="1" x14ac:dyDescent="0.25">
      <c r="A479" s="133"/>
      <c r="B479" s="167"/>
      <c r="C479" s="167"/>
      <c r="D479" s="167"/>
      <c r="E479" s="167"/>
      <c r="F479" s="167"/>
      <c r="G479" s="133"/>
      <c r="H479" s="133"/>
    </row>
    <row r="480" spans="1:8" ht="57.95" customHeight="1" x14ac:dyDescent="0.25">
      <c r="A480" s="133"/>
      <c r="B480" s="167"/>
      <c r="C480" s="167"/>
      <c r="D480" s="167"/>
      <c r="E480" s="167"/>
      <c r="F480" s="167"/>
      <c r="G480" s="133"/>
      <c r="H480" s="133"/>
    </row>
    <row r="481" spans="1:8" ht="57.95" customHeight="1" x14ac:dyDescent="0.25">
      <c r="A481" s="133"/>
      <c r="B481" s="167"/>
      <c r="C481" s="167"/>
      <c r="D481" s="167"/>
      <c r="E481" s="167"/>
      <c r="F481" s="167"/>
      <c r="G481" s="133"/>
      <c r="H481" s="133"/>
    </row>
    <row r="482" spans="1:8" ht="57.95" customHeight="1" x14ac:dyDescent="0.25">
      <c r="A482" s="133"/>
      <c r="B482" s="167"/>
      <c r="C482" s="167"/>
      <c r="D482" s="167"/>
      <c r="E482" s="167"/>
      <c r="F482" s="167"/>
      <c r="G482" s="133"/>
      <c r="H482" s="133"/>
    </row>
    <row r="483" spans="1:8" ht="57.95" customHeight="1" x14ac:dyDescent="0.25">
      <c r="A483" s="133"/>
      <c r="B483" s="167"/>
      <c r="C483" s="167"/>
      <c r="D483" s="167"/>
      <c r="E483" s="167"/>
      <c r="F483" s="167"/>
      <c r="G483" s="133"/>
      <c r="H483" s="133"/>
    </row>
    <row r="484" spans="1:8" ht="57.95" customHeight="1" x14ac:dyDescent="0.25">
      <c r="A484" s="133"/>
      <c r="B484" s="167"/>
      <c r="C484" s="167"/>
      <c r="D484" s="167"/>
      <c r="E484" s="167"/>
      <c r="F484" s="167"/>
      <c r="G484" s="133"/>
      <c r="H484" s="133"/>
    </row>
    <row r="485" spans="1:8" ht="57.95" customHeight="1" x14ac:dyDescent="0.25">
      <c r="A485" s="133"/>
      <c r="B485" s="167"/>
      <c r="C485" s="167"/>
      <c r="D485" s="167"/>
      <c r="E485" s="167"/>
      <c r="F485" s="167"/>
      <c r="G485" s="133"/>
      <c r="H485" s="133"/>
    </row>
    <row r="486" spans="1:8" ht="57.95" customHeight="1" x14ac:dyDescent="0.25">
      <c r="A486" s="133"/>
      <c r="B486" s="167"/>
      <c r="C486" s="167"/>
      <c r="D486" s="167"/>
      <c r="E486" s="167"/>
      <c r="F486" s="167"/>
      <c r="G486" s="133"/>
      <c r="H486" s="133"/>
    </row>
    <row r="487" spans="1:8" ht="57.95" customHeight="1" x14ac:dyDescent="0.25">
      <c r="A487" s="133"/>
      <c r="B487" s="167"/>
      <c r="C487" s="167"/>
      <c r="D487" s="167"/>
      <c r="E487" s="167"/>
      <c r="F487" s="167"/>
      <c r="G487" s="133"/>
      <c r="H487" s="133"/>
    </row>
    <row r="488" spans="1:8" ht="57.95" customHeight="1" x14ac:dyDescent="0.25">
      <c r="A488" s="133"/>
      <c r="B488" s="167"/>
      <c r="C488" s="167"/>
      <c r="D488" s="167"/>
      <c r="E488" s="167"/>
      <c r="F488" s="167"/>
      <c r="G488" s="133"/>
      <c r="H488" s="133"/>
    </row>
    <row r="489" spans="1:8" ht="57.95" customHeight="1" x14ac:dyDescent="0.25">
      <c r="A489" s="133"/>
      <c r="B489" s="167"/>
      <c r="C489" s="167"/>
      <c r="D489" s="167"/>
      <c r="E489" s="167"/>
      <c r="F489" s="167"/>
      <c r="G489" s="133"/>
      <c r="H489" s="133"/>
    </row>
    <row r="490" spans="1:8" ht="57.95" customHeight="1" x14ac:dyDescent="0.25">
      <c r="A490" s="133"/>
      <c r="B490" s="167"/>
      <c r="C490" s="167"/>
      <c r="D490" s="167"/>
      <c r="E490" s="167"/>
      <c r="F490" s="167"/>
      <c r="G490" s="133"/>
      <c r="H490" s="133"/>
    </row>
    <row r="491" spans="1:8" ht="57.95" customHeight="1" x14ac:dyDescent="0.25">
      <c r="A491" s="133"/>
      <c r="B491" s="167"/>
      <c r="C491" s="167"/>
      <c r="D491" s="167"/>
      <c r="E491" s="167"/>
      <c r="F491" s="167"/>
      <c r="G491" s="133"/>
      <c r="H491" s="133"/>
    </row>
    <row r="492" spans="1:8" ht="57.95" customHeight="1" x14ac:dyDescent="0.25">
      <c r="A492" s="133"/>
      <c r="B492" s="167"/>
      <c r="C492" s="167"/>
      <c r="D492" s="167"/>
      <c r="E492" s="167"/>
      <c r="F492" s="167"/>
      <c r="G492" s="133"/>
      <c r="H492" s="133"/>
    </row>
    <row r="493" spans="1:8" ht="57.95" customHeight="1" x14ac:dyDescent="0.25">
      <c r="A493" s="133"/>
      <c r="B493" s="167"/>
      <c r="C493" s="167"/>
      <c r="D493" s="167"/>
      <c r="E493" s="167"/>
      <c r="F493" s="167"/>
      <c r="G493" s="133"/>
      <c r="H493" s="133"/>
    </row>
    <row r="494" spans="1:8" ht="57.95" customHeight="1" x14ac:dyDescent="0.25">
      <c r="A494" s="133"/>
      <c r="B494" s="167"/>
      <c r="C494" s="167"/>
      <c r="D494" s="167"/>
      <c r="E494" s="167"/>
      <c r="F494" s="167"/>
      <c r="G494" s="133"/>
      <c r="H494" s="133"/>
    </row>
    <row r="495" spans="1:8" ht="57.95" customHeight="1" x14ac:dyDescent="0.25">
      <c r="A495" s="133"/>
      <c r="B495" s="167"/>
      <c r="C495" s="167"/>
      <c r="D495" s="167"/>
      <c r="E495" s="167"/>
      <c r="F495" s="167"/>
      <c r="G495" s="133"/>
      <c r="H495" s="133"/>
    </row>
    <row r="496" spans="1:8" ht="57.95" customHeight="1" x14ac:dyDescent="0.25">
      <c r="A496" s="133"/>
      <c r="B496" s="167"/>
      <c r="C496" s="167"/>
      <c r="D496" s="167"/>
      <c r="E496" s="167"/>
      <c r="F496" s="167"/>
      <c r="G496" s="133"/>
      <c r="H496" s="133"/>
    </row>
    <row r="497" spans="1:8" ht="57.95" customHeight="1" x14ac:dyDescent="0.25">
      <c r="A497" s="133"/>
      <c r="B497" s="167"/>
      <c r="C497" s="167"/>
      <c r="D497" s="167"/>
      <c r="E497" s="167"/>
      <c r="F497" s="167"/>
      <c r="G497" s="133"/>
      <c r="H497" s="133"/>
    </row>
    <row r="498" spans="1:8" ht="57.95" customHeight="1" x14ac:dyDescent="0.25">
      <c r="A498" s="133"/>
      <c r="B498" s="167"/>
      <c r="C498" s="167"/>
      <c r="D498" s="167"/>
      <c r="E498" s="167"/>
      <c r="F498" s="167"/>
      <c r="G498" s="133"/>
      <c r="H498" s="133"/>
    </row>
    <row r="499" spans="1:8" ht="57.95" customHeight="1" x14ac:dyDescent="0.25">
      <c r="A499" s="133"/>
      <c r="B499" s="167"/>
      <c r="C499" s="167"/>
      <c r="D499" s="167"/>
      <c r="E499" s="167"/>
      <c r="F499" s="167"/>
      <c r="G499" s="133"/>
      <c r="H499" s="133"/>
    </row>
    <row r="500" spans="1:8" ht="57.95" customHeight="1" x14ac:dyDescent="0.25">
      <c r="A500" s="133"/>
      <c r="B500" s="167"/>
      <c r="C500" s="167"/>
      <c r="D500" s="167"/>
      <c r="E500" s="167"/>
      <c r="F500" s="167"/>
      <c r="G500" s="133"/>
      <c r="H500" s="133"/>
    </row>
    <row r="501" spans="1:8" ht="57.95" customHeight="1" x14ac:dyDescent="0.25">
      <c r="A501" s="133"/>
      <c r="B501" s="167"/>
      <c r="C501" s="167"/>
      <c r="D501" s="167"/>
      <c r="E501" s="167"/>
      <c r="F501" s="167"/>
      <c r="G501" s="133"/>
      <c r="H501" s="133"/>
    </row>
    <row r="502" spans="1:8" ht="57.95" customHeight="1" x14ac:dyDescent="0.25">
      <c r="A502" s="133"/>
      <c r="B502" s="167"/>
      <c r="C502" s="167"/>
      <c r="D502" s="167"/>
      <c r="E502" s="167"/>
      <c r="F502" s="167"/>
      <c r="G502" s="133"/>
      <c r="H502" s="133"/>
    </row>
    <row r="503" spans="1:8" ht="57.95" customHeight="1" x14ac:dyDescent="0.25">
      <c r="A503" s="133"/>
      <c r="B503" s="167"/>
      <c r="C503" s="167"/>
      <c r="D503" s="167"/>
      <c r="E503" s="167"/>
      <c r="F503" s="167"/>
      <c r="G503" s="133"/>
      <c r="H503" s="133"/>
    </row>
    <row r="504" spans="1:8" ht="57.95" customHeight="1" x14ac:dyDescent="0.25">
      <c r="A504" s="133"/>
      <c r="B504" s="167"/>
      <c r="C504" s="167"/>
      <c r="D504" s="167"/>
      <c r="E504" s="167"/>
      <c r="F504" s="167"/>
      <c r="G504" s="133"/>
      <c r="H504" s="133"/>
    </row>
    <row r="505" spans="1:8" ht="57.95" customHeight="1" x14ac:dyDescent="0.25">
      <c r="A505" s="133"/>
      <c r="B505" s="167"/>
      <c r="C505" s="167"/>
      <c r="D505" s="167"/>
      <c r="E505" s="167"/>
      <c r="F505" s="167"/>
      <c r="G505" s="133"/>
      <c r="H505" s="133"/>
    </row>
    <row r="506" spans="1:8" ht="57.95" customHeight="1" x14ac:dyDescent="0.25">
      <c r="A506" s="133"/>
      <c r="B506" s="167"/>
      <c r="C506" s="167"/>
      <c r="D506" s="167"/>
      <c r="E506" s="167"/>
      <c r="F506" s="167"/>
      <c r="G506" s="133"/>
      <c r="H506" s="133"/>
    </row>
    <row r="507" spans="1:8" ht="57.95" customHeight="1" x14ac:dyDescent="0.25">
      <c r="A507" s="133"/>
      <c r="B507" s="167"/>
      <c r="C507" s="167"/>
      <c r="D507" s="167"/>
      <c r="E507" s="167"/>
      <c r="F507" s="167"/>
      <c r="G507" s="133"/>
      <c r="H507" s="133"/>
    </row>
    <row r="508" spans="1:8" ht="57.95" customHeight="1" x14ac:dyDescent="0.25">
      <c r="A508" s="133"/>
      <c r="B508" s="167"/>
      <c r="C508" s="167"/>
      <c r="D508" s="167"/>
      <c r="E508" s="167"/>
      <c r="F508" s="167"/>
      <c r="G508" s="133"/>
      <c r="H508" s="133"/>
    </row>
    <row r="509" spans="1:8" ht="57.95" customHeight="1" x14ac:dyDescent="0.25">
      <c r="A509" s="133"/>
      <c r="B509" s="167"/>
      <c r="C509" s="167"/>
      <c r="D509" s="167"/>
      <c r="E509" s="167"/>
      <c r="F509" s="167"/>
      <c r="G509" s="133"/>
      <c r="H509" s="133"/>
    </row>
    <row r="510" spans="1:8" ht="57.95" customHeight="1" x14ac:dyDescent="0.25">
      <c r="A510" s="133"/>
      <c r="B510" s="167"/>
      <c r="C510" s="167"/>
      <c r="D510" s="167"/>
      <c r="E510" s="167"/>
      <c r="F510" s="167"/>
      <c r="G510" s="133"/>
      <c r="H510" s="133"/>
    </row>
    <row r="511" spans="1:8" ht="57.95" customHeight="1" x14ac:dyDescent="0.25">
      <c r="A511" s="133"/>
      <c r="B511" s="167"/>
      <c r="C511" s="167"/>
      <c r="D511" s="167"/>
      <c r="E511" s="167"/>
      <c r="F511" s="167"/>
      <c r="G511" s="133"/>
      <c r="H511" s="133"/>
    </row>
    <row r="512" spans="1:8" ht="57.95" customHeight="1" x14ac:dyDescent="0.25">
      <c r="A512" s="133"/>
      <c r="B512" s="167"/>
      <c r="C512" s="167"/>
      <c r="D512" s="167"/>
      <c r="E512" s="167"/>
      <c r="F512" s="167"/>
      <c r="G512" s="133"/>
      <c r="H512" s="133"/>
    </row>
    <row r="513" spans="1:8" ht="57.95" customHeight="1" x14ac:dyDescent="0.25">
      <c r="A513" s="133"/>
      <c r="B513" s="167"/>
      <c r="C513" s="167"/>
      <c r="D513" s="167"/>
      <c r="E513" s="167"/>
      <c r="F513" s="167"/>
      <c r="G513" s="133"/>
      <c r="H513" s="133"/>
    </row>
    <row r="514" spans="1:8" ht="57.95" customHeight="1" x14ac:dyDescent="0.25">
      <c r="A514" s="133"/>
      <c r="B514" s="167"/>
      <c r="C514" s="167"/>
      <c r="D514" s="167"/>
      <c r="E514" s="167"/>
      <c r="F514" s="167"/>
      <c r="G514" s="133"/>
      <c r="H514" s="133"/>
    </row>
    <row r="515" spans="1:8" ht="57.95" customHeight="1" x14ac:dyDescent="0.25">
      <c r="A515" s="133"/>
      <c r="B515" s="167"/>
      <c r="C515" s="167"/>
      <c r="D515" s="167"/>
      <c r="E515" s="167"/>
      <c r="F515" s="167"/>
      <c r="G515" s="133"/>
      <c r="H515" s="133"/>
    </row>
    <row r="516" spans="1:8" ht="57.95" customHeight="1" x14ac:dyDescent="0.25">
      <c r="A516" s="133"/>
      <c r="B516" s="167"/>
      <c r="C516" s="167"/>
      <c r="D516" s="167"/>
      <c r="E516" s="167"/>
      <c r="F516" s="167"/>
      <c r="G516" s="133"/>
      <c r="H516" s="133"/>
    </row>
    <row r="517" spans="1:8" ht="57.95" customHeight="1" x14ac:dyDescent="0.25">
      <c r="A517" s="133"/>
      <c r="B517" s="167"/>
      <c r="C517" s="167"/>
      <c r="D517" s="167"/>
      <c r="E517" s="167"/>
      <c r="F517" s="167"/>
      <c r="G517" s="133"/>
      <c r="H517" s="133"/>
    </row>
    <row r="518" spans="1:8" ht="57.95" customHeight="1" x14ac:dyDescent="0.25">
      <c r="A518" s="133"/>
      <c r="B518" s="167"/>
      <c r="C518" s="167"/>
      <c r="D518" s="167"/>
      <c r="E518" s="167"/>
      <c r="F518" s="167"/>
      <c r="G518" s="133"/>
      <c r="H518" s="133"/>
    </row>
    <row r="519" spans="1:8" ht="57.95" customHeight="1" x14ac:dyDescent="0.25">
      <c r="A519" s="133"/>
      <c r="B519" s="167"/>
      <c r="C519" s="167"/>
      <c r="D519" s="167"/>
      <c r="E519" s="167"/>
      <c r="F519" s="167"/>
      <c r="G519" s="133"/>
      <c r="H519" s="133"/>
    </row>
    <row r="520" spans="1:8" ht="57.95" customHeight="1" x14ac:dyDescent="0.25">
      <c r="A520" s="133"/>
      <c r="B520" s="167"/>
      <c r="C520" s="167"/>
      <c r="D520" s="167"/>
      <c r="E520" s="167"/>
      <c r="F520" s="167"/>
      <c r="G520" s="133"/>
      <c r="H520" s="133"/>
    </row>
    <row r="521" spans="1:8" ht="57.95" customHeight="1" x14ac:dyDescent="0.25">
      <c r="A521" s="133"/>
      <c r="B521" s="167"/>
      <c r="C521" s="167"/>
      <c r="D521" s="167"/>
      <c r="E521" s="167"/>
      <c r="F521" s="167"/>
      <c r="G521" s="133"/>
      <c r="H521" s="133"/>
    </row>
    <row r="522" spans="1:8" ht="57.95" customHeight="1" x14ac:dyDescent="0.25">
      <c r="A522" s="133"/>
      <c r="B522" s="167"/>
      <c r="C522" s="167"/>
      <c r="D522" s="167"/>
      <c r="E522" s="167"/>
      <c r="F522" s="167"/>
      <c r="G522" s="133"/>
      <c r="H522" s="133"/>
    </row>
    <row r="523" spans="1:8" ht="57.95" customHeight="1" x14ac:dyDescent="0.25">
      <c r="A523" s="133"/>
      <c r="B523" s="167"/>
      <c r="C523" s="167"/>
      <c r="D523" s="167"/>
      <c r="E523" s="167"/>
      <c r="F523" s="167"/>
      <c r="G523" s="133"/>
      <c r="H523" s="133"/>
    </row>
    <row r="524" spans="1:8" ht="57.95" customHeight="1" x14ac:dyDescent="0.25">
      <c r="A524" s="133"/>
      <c r="B524" s="167"/>
      <c r="C524" s="167"/>
      <c r="D524" s="167"/>
      <c r="E524" s="167"/>
      <c r="F524" s="167"/>
      <c r="G524" s="133"/>
      <c r="H524" s="133"/>
    </row>
    <row r="525" spans="1:8" ht="57.95" customHeight="1" x14ac:dyDescent="0.25">
      <c r="A525" s="133"/>
      <c r="B525" s="167"/>
      <c r="C525" s="167"/>
      <c r="D525" s="167"/>
      <c r="E525" s="167"/>
      <c r="F525" s="167"/>
      <c r="G525" s="133"/>
      <c r="H525" s="133"/>
    </row>
    <row r="526" spans="1:8" ht="57.95" customHeight="1" x14ac:dyDescent="0.25">
      <c r="A526" s="133"/>
      <c r="B526" s="167"/>
      <c r="C526" s="167"/>
      <c r="D526" s="167"/>
      <c r="E526" s="167"/>
      <c r="F526" s="167"/>
      <c r="G526" s="133"/>
      <c r="H526" s="133"/>
    </row>
    <row r="527" spans="1:8" ht="57.95" customHeight="1" x14ac:dyDescent="0.25">
      <c r="A527" s="133"/>
      <c r="B527" s="167"/>
      <c r="C527" s="167"/>
      <c r="D527" s="167"/>
      <c r="E527" s="167"/>
      <c r="F527" s="167"/>
      <c r="G527" s="133"/>
      <c r="H527" s="133"/>
    </row>
    <row r="528" spans="1:8" ht="57.95" customHeight="1" x14ac:dyDescent="0.25">
      <c r="A528" s="133"/>
      <c r="B528" s="167"/>
      <c r="C528" s="167"/>
      <c r="D528" s="167"/>
      <c r="E528" s="167"/>
      <c r="F528" s="167"/>
      <c r="G528" s="133"/>
      <c r="H528" s="133"/>
    </row>
    <row r="529" spans="1:8" ht="57.95" customHeight="1" x14ac:dyDescent="0.25">
      <c r="A529" s="133"/>
      <c r="B529" s="167"/>
      <c r="C529" s="167"/>
      <c r="D529" s="167"/>
      <c r="E529" s="167"/>
      <c r="F529" s="167"/>
      <c r="G529" s="133"/>
      <c r="H529" s="133"/>
    </row>
    <row r="530" spans="1:8" ht="57.95" customHeight="1" x14ac:dyDescent="0.25">
      <c r="A530" s="133"/>
      <c r="B530" s="167"/>
      <c r="C530" s="167"/>
      <c r="D530" s="167"/>
      <c r="E530" s="167"/>
      <c r="F530" s="167"/>
      <c r="G530" s="133"/>
      <c r="H530" s="133"/>
    </row>
    <row r="531" spans="1:8" ht="57.95" customHeight="1" x14ac:dyDescent="0.25">
      <c r="A531" s="133"/>
      <c r="B531" s="167"/>
      <c r="C531" s="167"/>
      <c r="D531" s="167"/>
      <c r="E531" s="167"/>
      <c r="F531" s="167"/>
      <c r="G531" s="133"/>
      <c r="H531" s="133"/>
    </row>
    <row r="532" spans="1:8" ht="57.95" customHeight="1" x14ac:dyDescent="0.25">
      <c r="A532" s="133"/>
      <c r="B532" s="167"/>
      <c r="C532" s="167"/>
      <c r="D532" s="167"/>
      <c r="E532" s="167"/>
      <c r="F532" s="167"/>
      <c r="G532" s="133"/>
      <c r="H532" s="133"/>
    </row>
    <row r="533" spans="1:8" ht="57.95" customHeight="1" x14ac:dyDescent="0.25">
      <c r="A533" s="133"/>
      <c r="B533" s="167"/>
      <c r="C533" s="167"/>
      <c r="D533" s="167"/>
      <c r="E533" s="167"/>
      <c r="F533" s="167"/>
      <c r="G533" s="133"/>
      <c r="H533" s="133"/>
    </row>
    <row r="534" spans="1:8" ht="57.95" customHeight="1" x14ac:dyDescent="0.25">
      <c r="A534" s="133"/>
      <c r="B534" s="167"/>
      <c r="C534" s="167"/>
      <c r="D534" s="167"/>
      <c r="E534" s="167"/>
      <c r="F534" s="167"/>
      <c r="G534" s="133"/>
      <c r="H534" s="133"/>
    </row>
    <row r="535" spans="1:8" ht="57.95" customHeight="1" x14ac:dyDescent="0.25">
      <c r="A535" s="133"/>
      <c r="B535" s="167"/>
      <c r="C535" s="167"/>
      <c r="D535" s="167"/>
      <c r="E535" s="167"/>
      <c r="F535" s="167"/>
      <c r="G535" s="133"/>
      <c r="H535" s="133"/>
    </row>
    <row r="536" spans="1:8" ht="57.95" customHeight="1" x14ac:dyDescent="0.25">
      <c r="A536" s="133"/>
      <c r="B536" s="167"/>
      <c r="C536" s="167"/>
      <c r="D536" s="167"/>
      <c r="E536" s="167"/>
      <c r="F536" s="167"/>
      <c r="G536" s="133"/>
      <c r="H536" s="133"/>
    </row>
    <row r="537" spans="1:8" ht="57.95" customHeight="1" x14ac:dyDescent="0.25">
      <c r="A537" s="133"/>
      <c r="B537" s="167"/>
      <c r="C537" s="167"/>
      <c r="D537" s="167"/>
      <c r="E537" s="167"/>
      <c r="F537" s="167"/>
      <c r="G537" s="133"/>
      <c r="H537" s="133"/>
    </row>
    <row r="538" spans="1:8" ht="57.95" customHeight="1" x14ac:dyDescent="0.25">
      <c r="A538" s="133"/>
      <c r="B538" s="167"/>
      <c r="C538" s="167"/>
      <c r="D538" s="167"/>
      <c r="E538" s="167"/>
      <c r="F538" s="167"/>
      <c r="G538" s="133"/>
      <c r="H538" s="133"/>
    </row>
    <row r="539" spans="1:8" ht="57.95" customHeight="1" x14ac:dyDescent="0.25">
      <c r="A539" s="133"/>
      <c r="B539" s="167"/>
      <c r="C539" s="167"/>
      <c r="D539" s="167"/>
      <c r="E539" s="167"/>
      <c r="F539" s="167"/>
      <c r="G539" s="133"/>
      <c r="H539" s="133"/>
    </row>
    <row r="540" spans="1:8" ht="57.95" customHeight="1" x14ac:dyDescent="0.25">
      <c r="A540" s="133"/>
      <c r="B540" s="167"/>
      <c r="C540" s="167"/>
      <c r="D540" s="167"/>
      <c r="E540" s="167"/>
      <c r="F540" s="167"/>
      <c r="G540" s="133"/>
      <c r="H540" s="133"/>
    </row>
    <row r="541" spans="1:8" ht="57.95" customHeight="1" x14ac:dyDescent="0.25">
      <c r="A541" s="133"/>
      <c r="B541" s="167"/>
      <c r="C541" s="167"/>
      <c r="D541" s="167"/>
      <c r="E541" s="167"/>
      <c r="F541" s="167"/>
      <c r="G541" s="133"/>
      <c r="H541" s="133"/>
    </row>
    <row r="542" spans="1:8" ht="57.95" customHeight="1" x14ac:dyDescent="0.25">
      <c r="A542" s="133"/>
      <c r="B542" s="167"/>
      <c r="C542" s="167"/>
      <c r="D542" s="167"/>
      <c r="E542" s="167"/>
      <c r="F542" s="167"/>
      <c r="G542" s="133"/>
      <c r="H542" s="133"/>
    </row>
    <row r="543" spans="1:8" ht="57.95" customHeight="1" x14ac:dyDescent="0.25">
      <c r="A543" s="133"/>
      <c r="B543" s="167"/>
      <c r="C543" s="167"/>
      <c r="D543" s="167"/>
      <c r="E543" s="167"/>
      <c r="F543" s="167"/>
      <c r="G543" s="133"/>
      <c r="H543" s="133"/>
    </row>
    <row r="544" spans="1:8" ht="57.95" customHeight="1" x14ac:dyDescent="0.25">
      <c r="A544" s="133"/>
      <c r="B544" s="167"/>
      <c r="C544" s="167"/>
      <c r="D544" s="167"/>
      <c r="E544" s="167"/>
      <c r="F544" s="167"/>
      <c r="G544" s="133"/>
      <c r="H544" s="133"/>
    </row>
    <row r="545" spans="1:8" ht="57.95" customHeight="1" x14ac:dyDescent="0.25">
      <c r="A545" s="133"/>
      <c r="B545" s="167"/>
      <c r="C545" s="167"/>
      <c r="D545" s="167"/>
      <c r="E545" s="167"/>
      <c r="F545" s="167"/>
      <c r="G545" s="133"/>
      <c r="H545" s="133"/>
    </row>
    <row r="546" spans="1:8" ht="57.95" customHeight="1" x14ac:dyDescent="0.25">
      <c r="A546" s="133"/>
      <c r="B546" s="167"/>
      <c r="C546" s="167"/>
      <c r="D546" s="167"/>
      <c r="E546" s="167"/>
      <c r="F546" s="167"/>
      <c r="G546" s="133"/>
      <c r="H546" s="133"/>
    </row>
    <row r="547" spans="1:8" ht="57.95" customHeight="1" x14ac:dyDescent="0.25">
      <c r="A547" s="133"/>
      <c r="B547" s="167"/>
      <c r="C547" s="167"/>
      <c r="D547" s="167"/>
      <c r="E547" s="167"/>
      <c r="F547" s="167"/>
      <c r="G547" s="133"/>
      <c r="H547" s="133"/>
    </row>
    <row r="548" spans="1:8" ht="57.95" customHeight="1" x14ac:dyDescent="0.25">
      <c r="A548" s="133"/>
      <c r="B548" s="167"/>
      <c r="C548" s="167"/>
      <c r="D548" s="167"/>
      <c r="E548" s="167"/>
      <c r="F548" s="167"/>
      <c r="G548" s="133"/>
      <c r="H548" s="133"/>
    </row>
    <row r="549" spans="1:8" ht="57.95" customHeight="1" x14ac:dyDescent="0.25">
      <c r="A549" s="133"/>
      <c r="B549" s="167"/>
      <c r="C549" s="167"/>
      <c r="D549" s="167"/>
      <c r="E549" s="167"/>
      <c r="F549" s="167"/>
      <c r="G549" s="133"/>
      <c r="H549" s="133"/>
    </row>
    <row r="550" spans="1:8" ht="57.95" customHeight="1" x14ac:dyDescent="0.25">
      <c r="A550" s="133"/>
      <c r="B550" s="167"/>
      <c r="C550" s="167"/>
      <c r="D550" s="167"/>
      <c r="E550" s="167"/>
      <c r="F550" s="167"/>
      <c r="G550" s="133"/>
      <c r="H550" s="133"/>
    </row>
    <row r="551" spans="1:8" ht="57.95" customHeight="1" x14ac:dyDescent="0.25">
      <c r="A551" s="133"/>
      <c r="B551" s="167"/>
      <c r="C551" s="167"/>
      <c r="D551" s="167"/>
      <c r="E551" s="167"/>
      <c r="F551" s="167"/>
      <c r="G551" s="133"/>
      <c r="H551" s="133"/>
    </row>
    <row r="552" spans="1:8" ht="57.95" customHeight="1" x14ac:dyDescent="0.25">
      <c r="A552" s="133"/>
      <c r="B552" s="167"/>
      <c r="C552" s="167"/>
      <c r="D552" s="167"/>
      <c r="E552" s="167"/>
      <c r="F552" s="167"/>
      <c r="G552" s="133"/>
      <c r="H552" s="133"/>
    </row>
    <row r="553" spans="1:8" ht="57.95" customHeight="1" x14ac:dyDescent="0.25">
      <c r="A553" s="133"/>
      <c r="B553" s="167"/>
      <c r="C553" s="167"/>
      <c r="D553" s="167"/>
      <c r="E553" s="167"/>
      <c r="F553" s="167"/>
      <c r="G553" s="133"/>
      <c r="H553" s="133"/>
    </row>
    <row r="554" spans="1:8" ht="57.95" customHeight="1" x14ac:dyDescent="0.25">
      <c r="A554" s="133"/>
      <c r="B554" s="167"/>
      <c r="C554" s="167"/>
      <c r="D554" s="167"/>
      <c r="E554" s="167"/>
      <c r="F554" s="167"/>
      <c r="G554" s="133"/>
      <c r="H554" s="133"/>
    </row>
    <row r="555" spans="1:8" ht="57.95" customHeight="1" x14ac:dyDescent="0.25">
      <c r="A555" s="133"/>
      <c r="B555" s="167"/>
      <c r="C555" s="167"/>
      <c r="D555" s="167"/>
      <c r="E555" s="167"/>
      <c r="F555" s="167"/>
      <c r="G555" s="133"/>
      <c r="H555" s="133"/>
    </row>
    <row r="556" spans="1:8" ht="57.95" customHeight="1" x14ac:dyDescent="0.25">
      <c r="A556" s="133"/>
      <c r="B556" s="167"/>
      <c r="C556" s="167"/>
      <c r="D556" s="167"/>
      <c r="E556" s="167"/>
      <c r="F556" s="167"/>
      <c r="G556" s="133"/>
      <c r="H556" s="133"/>
    </row>
    <row r="557" spans="1:8" ht="57.95" customHeight="1" x14ac:dyDescent="0.25">
      <c r="A557" s="133"/>
      <c r="B557" s="167"/>
      <c r="C557" s="167"/>
      <c r="D557" s="167"/>
      <c r="E557" s="167"/>
      <c r="F557" s="167"/>
      <c r="G557" s="133"/>
      <c r="H557" s="133"/>
    </row>
    <row r="558" spans="1:8" ht="57.95" customHeight="1" x14ac:dyDescent="0.25">
      <c r="A558" s="133"/>
      <c r="B558" s="167"/>
      <c r="C558" s="167"/>
      <c r="D558" s="167"/>
      <c r="E558" s="167"/>
      <c r="F558" s="167"/>
      <c r="G558" s="133"/>
      <c r="H558" s="133"/>
    </row>
    <row r="559" spans="1:8" ht="57.95" customHeight="1" x14ac:dyDescent="0.25">
      <c r="A559" s="133"/>
      <c r="B559" s="167"/>
      <c r="C559" s="167"/>
      <c r="D559" s="167"/>
      <c r="E559" s="167"/>
      <c r="F559" s="167"/>
      <c r="G559" s="133"/>
      <c r="H559" s="133"/>
    </row>
    <row r="560" spans="1:8" ht="57.95" customHeight="1" x14ac:dyDescent="0.25">
      <c r="A560" s="133"/>
      <c r="B560" s="167"/>
      <c r="C560" s="167"/>
      <c r="D560" s="167"/>
      <c r="E560" s="167"/>
      <c r="F560" s="167"/>
      <c r="G560" s="133"/>
      <c r="H560" s="133"/>
    </row>
    <row r="561" spans="1:8" ht="57.95" customHeight="1" x14ac:dyDescent="0.25">
      <c r="A561" s="133"/>
      <c r="B561" s="167"/>
      <c r="C561" s="167"/>
      <c r="D561" s="167"/>
      <c r="E561" s="167"/>
      <c r="F561" s="167"/>
      <c r="G561" s="133"/>
      <c r="H561" s="133"/>
    </row>
    <row r="562" spans="1:8" ht="57.95" customHeight="1" x14ac:dyDescent="0.25">
      <c r="A562" s="133"/>
      <c r="B562" s="167"/>
      <c r="C562" s="167"/>
      <c r="D562" s="167"/>
      <c r="E562" s="167"/>
      <c r="F562" s="167"/>
      <c r="G562" s="133"/>
      <c r="H562" s="133"/>
    </row>
    <row r="563" spans="1:8" ht="57.95" customHeight="1" x14ac:dyDescent="0.25">
      <c r="A563" s="133"/>
      <c r="B563" s="167"/>
      <c r="C563" s="167"/>
      <c r="D563" s="167"/>
      <c r="E563" s="167"/>
      <c r="F563" s="167"/>
      <c r="G563" s="133"/>
      <c r="H563" s="133"/>
    </row>
    <row r="564" spans="1:8" ht="57.95" customHeight="1" x14ac:dyDescent="0.25">
      <c r="A564" s="133"/>
      <c r="B564" s="167"/>
      <c r="C564" s="167"/>
      <c r="D564" s="167"/>
      <c r="E564" s="167"/>
      <c r="F564" s="167"/>
      <c r="G564" s="133"/>
      <c r="H564" s="133"/>
    </row>
    <row r="565" spans="1:8" ht="57.95" customHeight="1" x14ac:dyDescent="0.25">
      <c r="A565" s="133"/>
      <c r="B565" s="167"/>
      <c r="C565" s="167"/>
      <c r="D565" s="167"/>
      <c r="E565" s="167"/>
      <c r="F565" s="167"/>
      <c r="G565" s="133"/>
      <c r="H565" s="133"/>
    </row>
    <row r="566" spans="1:8" ht="57.95" customHeight="1" x14ac:dyDescent="0.25">
      <c r="A566" s="133"/>
      <c r="B566" s="167"/>
      <c r="C566" s="167"/>
      <c r="D566" s="167"/>
      <c r="E566" s="167"/>
      <c r="F566" s="167"/>
      <c r="G566" s="133"/>
      <c r="H566" s="133"/>
    </row>
    <row r="567" spans="1:8" ht="57.95" customHeight="1" x14ac:dyDescent="0.25">
      <c r="A567" s="133"/>
      <c r="B567" s="167"/>
      <c r="C567" s="167"/>
      <c r="D567" s="167"/>
      <c r="E567" s="167"/>
      <c r="F567" s="167"/>
      <c r="G567" s="133"/>
      <c r="H567" s="133"/>
    </row>
    <row r="568" spans="1:8" ht="57.95" customHeight="1" x14ac:dyDescent="0.25">
      <c r="A568" s="133"/>
      <c r="B568" s="167"/>
      <c r="C568" s="167"/>
      <c r="D568" s="167"/>
      <c r="E568" s="167"/>
      <c r="F568" s="167"/>
      <c r="G568" s="133"/>
      <c r="H568" s="133"/>
    </row>
    <row r="569" spans="1:8" ht="57.95" customHeight="1" x14ac:dyDescent="0.25">
      <c r="A569" s="133"/>
      <c r="B569" s="167"/>
      <c r="C569" s="167"/>
      <c r="D569" s="167"/>
      <c r="E569" s="167"/>
      <c r="F569" s="167"/>
      <c r="G569" s="133"/>
      <c r="H569" s="133"/>
    </row>
    <row r="570" spans="1:8" ht="57.95" customHeight="1" x14ac:dyDescent="0.25">
      <c r="A570" s="133"/>
      <c r="B570" s="167"/>
      <c r="C570" s="167"/>
      <c r="D570" s="167"/>
      <c r="E570" s="167"/>
      <c r="F570" s="167"/>
      <c r="G570" s="133"/>
      <c r="H570" s="133"/>
    </row>
    <row r="571" spans="1:8" ht="57.95" customHeight="1" x14ac:dyDescent="0.25">
      <c r="A571" s="133"/>
      <c r="B571" s="167"/>
      <c r="C571" s="167"/>
      <c r="D571" s="167"/>
      <c r="E571" s="167"/>
      <c r="F571" s="167"/>
      <c r="G571" s="133"/>
      <c r="H571" s="133"/>
    </row>
    <row r="572" spans="1:8" ht="57.95" customHeight="1" x14ac:dyDescent="0.25">
      <c r="A572" s="133"/>
      <c r="B572" s="167"/>
      <c r="C572" s="167"/>
      <c r="D572" s="167"/>
      <c r="E572" s="167"/>
      <c r="F572" s="167"/>
      <c r="G572" s="133"/>
      <c r="H572" s="133"/>
    </row>
    <row r="573" spans="1:8" ht="57.95" customHeight="1" x14ac:dyDescent="0.25">
      <c r="A573" s="133"/>
      <c r="B573" s="167"/>
      <c r="C573" s="167"/>
      <c r="D573" s="167"/>
      <c r="E573" s="167"/>
      <c r="F573" s="167"/>
      <c r="G573" s="133"/>
      <c r="H573" s="133"/>
    </row>
    <row r="574" spans="1:8" ht="57.95" customHeight="1" x14ac:dyDescent="0.25">
      <c r="A574" s="133"/>
      <c r="B574" s="167"/>
      <c r="C574" s="167"/>
      <c r="D574" s="167"/>
      <c r="E574" s="167"/>
      <c r="F574" s="167"/>
      <c r="G574" s="133"/>
      <c r="H574" s="133"/>
    </row>
    <row r="575" spans="1:8" ht="57.95" customHeight="1" x14ac:dyDescent="0.25">
      <c r="A575" s="133"/>
      <c r="B575" s="167"/>
      <c r="C575" s="167"/>
      <c r="D575" s="167"/>
      <c r="E575" s="167"/>
      <c r="F575" s="167"/>
      <c r="G575" s="133"/>
      <c r="H575" s="133"/>
    </row>
    <row r="576" spans="1:8" ht="57.95" customHeight="1" x14ac:dyDescent="0.25">
      <c r="A576" s="133"/>
      <c r="B576" s="167"/>
      <c r="C576" s="167"/>
      <c r="D576" s="167"/>
      <c r="E576" s="167"/>
      <c r="F576" s="167"/>
      <c r="G576" s="133"/>
      <c r="H576" s="133"/>
    </row>
    <row r="577" spans="1:8" ht="57.95" customHeight="1" x14ac:dyDescent="0.25">
      <c r="A577" s="133"/>
      <c r="B577" s="167"/>
      <c r="C577" s="167"/>
      <c r="D577" s="167"/>
      <c r="E577" s="167"/>
      <c r="F577" s="167"/>
      <c r="G577" s="133"/>
      <c r="H577" s="133"/>
    </row>
    <row r="578" spans="1:8" ht="57.95" customHeight="1" x14ac:dyDescent="0.25">
      <c r="A578" s="133"/>
      <c r="B578" s="167"/>
      <c r="C578" s="167"/>
      <c r="D578" s="167"/>
      <c r="E578" s="167"/>
      <c r="F578" s="167"/>
      <c r="G578" s="133"/>
      <c r="H578" s="133"/>
    </row>
    <row r="579" spans="1:8" ht="57.95" customHeight="1" x14ac:dyDescent="0.25">
      <c r="A579" s="133"/>
      <c r="B579" s="167"/>
      <c r="C579" s="167"/>
      <c r="D579" s="167"/>
      <c r="E579" s="167"/>
      <c r="F579" s="167"/>
      <c r="G579" s="133"/>
      <c r="H579" s="133"/>
    </row>
    <row r="580" spans="1:8" ht="57.95" customHeight="1" x14ac:dyDescent="0.25">
      <c r="A580" s="133"/>
      <c r="B580" s="167"/>
      <c r="C580" s="167"/>
      <c r="D580" s="167"/>
      <c r="E580" s="167"/>
      <c r="F580" s="167"/>
      <c r="G580" s="133"/>
      <c r="H580" s="133"/>
    </row>
    <row r="581" spans="1:8" ht="57.95" customHeight="1" x14ac:dyDescent="0.25">
      <c r="A581" s="133"/>
      <c r="B581" s="167"/>
      <c r="C581" s="167"/>
      <c r="D581" s="167"/>
      <c r="E581" s="167"/>
      <c r="F581" s="167"/>
      <c r="G581" s="133"/>
      <c r="H581" s="133"/>
    </row>
    <row r="582" spans="1:8" ht="57.95" customHeight="1" x14ac:dyDescent="0.25">
      <c r="A582" s="133"/>
      <c r="B582" s="167"/>
      <c r="C582" s="167"/>
      <c r="D582" s="167"/>
      <c r="E582" s="167"/>
      <c r="F582" s="167"/>
      <c r="G582" s="133"/>
      <c r="H582" s="133"/>
    </row>
    <row r="583" spans="1:8" ht="57.95" customHeight="1" x14ac:dyDescent="0.25">
      <c r="A583" s="133"/>
      <c r="B583" s="167"/>
      <c r="C583" s="167"/>
      <c r="D583" s="167"/>
      <c r="E583" s="167"/>
      <c r="F583" s="167"/>
      <c r="G583" s="133"/>
      <c r="H583" s="133"/>
    </row>
    <row r="584" spans="1:8" ht="57.95" customHeight="1" x14ac:dyDescent="0.25">
      <c r="A584" s="133"/>
      <c r="B584" s="167"/>
      <c r="C584" s="167"/>
      <c r="D584" s="167"/>
      <c r="E584" s="167"/>
      <c r="F584" s="167"/>
      <c r="G584" s="133"/>
      <c r="H584" s="133"/>
    </row>
    <row r="585" spans="1:8" ht="57.95" customHeight="1" x14ac:dyDescent="0.25">
      <c r="A585" s="133"/>
      <c r="B585" s="167"/>
      <c r="C585" s="167"/>
      <c r="D585" s="167"/>
      <c r="E585" s="167"/>
      <c r="F585" s="167"/>
      <c r="G585" s="133"/>
      <c r="H585" s="133"/>
    </row>
    <row r="586" spans="1:8" ht="57.95" customHeight="1" x14ac:dyDescent="0.25">
      <c r="A586" s="133"/>
      <c r="B586" s="167"/>
      <c r="C586" s="167"/>
      <c r="D586" s="167"/>
      <c r="E586" s="167"/>
      <c r="F586" s="167"/>
      <c r="G586" s="133"/>
      <c r="H586" s="133"/>
    </row>
    <row r="587" spans="1:8" ht="57.95" customHeight="1" x14ac:dyDescent="0.25">
      <c r="A587" s="133"/>
      <c r="B587" s="167"/>
      <c r="C587" s="167"/>
      <c r="D587" s="167"/>
      <c r="E587" s="167"/>
      <c r="F587" s="167"/>
      <c r="G587" s="133"/>
      <c r="H587" s="133"/>
    </row>
    <row r="588" spans="1:8" ht="57.95" customHeight="1" x14ac:dyDescent="0.25">
      <c r="A588" s="133"/>
      <c r="B588" s="167"/>
      <c r="C588" s="167"/>
      <c r="D588" s="167"/>
      <c r="E588" s="167"/>
      <c r="F588" s="167"/>
      <c r="G588" s="133"/>
      <c r="H588" s="133"/>
    </row>
    <row r="589" spans="1:8" ht="57.95" customHeight="1" x14ac:dyDescent="0.25">
      <c r="A589" s="133"/>
      <c r="B589" s="167"/>
      <c r="C589" s="167"/>
      <c r="D589" s="167"/>
      <c r="E589" s="167"/>
      <c r="F589" s="167"/>
      <c r="G589" s="133"/>
      <c r="H589" s="133"/>
    </row>
    <row r="590" spans="1:8" ht="57.95" customHeight="1" x14ac:dyDescent="0.25">
      <c r="A590" s="133"/>
      <c r="B590" s="167"/>
      <c r="C590" s="167"/>
      <c r="D590" s="167"/>
      <c r="E590" s="167"/>
      <c r="F590" s="167"/>
      <c r="G590" s="133"/>
      <c r="H590" s="133"/>
    </row>
    <row r="591" spans="1:8" ht="57.95" customHeight="1" x14ac:dyDescent="0.25">
      <c r="A591" s="133"/>
      <c r="B591" s="167"/>
      <c r="C591" s="167"/>
      <c r="D591" s="167"/>
      <c r="E591" s="167"/>
      <c r="F591" s="167"/>
      <c r="G591" s="133"/>
      <c r="H591" s="133"/>
    </row>
    <row r="592" spans="1:8" ht="57.95" customHeight="1" x14ac:dyDescent="0.25">
      <c r="A592" s="133"/>
      <c r="B592" s="167"/>
      <c r="C592" s="167"/>
      <c r="D592" s="167"/>
      <c r="E592" s="167"/>
      <c r="F592" s="167"/>
      <c r="G592" s="133"/>
      <c r="H592" s="133"/>
    </row>
    <row r="593" spans="1:8" ht="57.95" customHeight="1" x14ac:dyDescent="0.25">
      <c r="A593" s="133"/>
      <c r="B593" s="167"/>
      <c r="C593" s="167"/>
      <c r="D593" s="167"/>
      <c r="E593" s="167"/>
      <c r="F593" s="167"/>
      <c r="G593" s="133"/>
      <c r="H593" s="133"/>
    </row>
    <row r="594" spans="1:8" ht="57.95" customHeight="1" x14ac:dyDescent="0.25">
      <c r="A594" s="133"/>
      <c r="B594" s="167"/>
      <c r="C594" s="167"/>
      <c r="D594" s="167"/>
      <c r="E594" s="167"/>
      <c r="F594" s="167"/>
      <c r="G594" s="133"/>
      <c r="H594" s="133"/>
    </row>
    <row r="595" spans="1:8" ht="57.95" customHeight="1" x14ac:dyDescent="0.25">
      <c r="A595" s="133"/>
      <c r="B595" s="167"/>
      <c r="C595" s="167"/>
      <c r="D595" s="167"/>
      <c r="E595" s="167"/>
      <c r="F595" s="167"/>
      <c r="G595" s="133"/>
      <c r="H595" s="133"/>
    </row>
    <row r="596" spans="1:8" ht="57.95" customHeight="1" x14ac:dyDescent="0.25">
      <c r="A596" s="133"/>
      <c r="B596" s="167"/>
      <c r="C596" s="167"/>
      <c r="D596" s="167"/>
      <c r="E596" s="167"/>
      <c r="F596" s="167"/>
      <c r="G596" s="133"/>
      <c r="H596" s="133"/>
    </row>
    <row r="597" spans="1:8" ht="57.95" customHeight="1" x14ac:dyDescent="0.25">
      <c r="A597" s="133"/>
      <c r="B597" s="167"/>
      <c r="C597" s="167"/>
      <c r="D597" s="167"/>
      <c r="E597" s="167"/>
      <c r="F597" s="167"/>
      <c r="G597" s="133"/>
      <c r="H597" s="133"/>
    </row>
    <row r="598" spans="1:8" ht="57.95" customHeight="1" x14ac:dyDescent="0.25">
      <c r="A598" s="133"/>
      <c r="B598" s="167"/>
      <c r="C598" s="167"/>
      <c r="D598" s="167"/>
      <c r="E598" s="167"/>
      <c r="F598" s="167"/>
      <c r="G598" s="133"/>
      <c r="H598" s="133"/>
    </row>
    <row r="599" spans="1:8" ht="57.95" customHeight="1" x14ac:dyDescent="0.25">
      <c r="A599" s="133"/>
      <c r="B599" s="167"/>
      <c r="C599" s="167"/>
      <c r="D599" s="167"/>
      <c r="E599" s="167"/>
      <c r="F599" s="167"/>
      <c r="G599" s="133"/>
      <c r="H599" s="133"/>
    </row>
    <row r="600" spans="1:8" ht="57.95" customHeight="1" x14ac:dyDescent="0.25">
      <c r="A600" s="133"/>
      <c r="B600" s="167"/>
      <c r="C600" s="167"/>
      <c r="D600" s="167"/>
      <c r="E600" s="167"/>
      <c r="F600" s="167"/>
      <c r="G600" s="133"/>
      <c r="H600" s="133"/>
    </row>
    <row r="601" spans="1:8" ht="57.95" customHeight="1" x14ac:dyDescent="0.25">
      <c r="A601" s="133"/>
      <c r="B601" s="167"/>
      <c r="C601" s="167"/>
      <c r="D601" s="167"/>
      <c r="E601" s="167"/>
      <c r="F601" s="167"/>
      <c r="G601" s="133"/>
      <c r="H601" s="133"/>
    </row>
    <row r="602" spans="1:8" ht="57.95" customHeight="1" x14ac:dyDescent="0.25">
      <c r="A602" s="133"/>
      <c r="B602" s="167"/>
      <c r="C602" s="167"/>
      <c r="D602" s="167"/>
      <c r="E602" s="167"/>
      <c r="F602" s="167"/>
      <c r="G602" s="133"/>
      <c r="H602" s="133"/>
    </row>
    <row r="603" spans="1:8" ht="57.95" customHeight="1" x14ac:dyDescent="0.25">
      <c r="A603" s="133"/>
      <c r="B603" s="167"/>
      <c r="C603" s="167"/>
      <c r="D603" s="167"/>
      <c r="E603" s="167"/>
      <c r="F603" s="167"/>
      <c r="G603" s="133"/>
      <c r="H603" s="133"/>
    </row>
    <row r="604" spans="1:8" ht="57.95" customHeight="1" x14ac:dyDescent="0.25">
      <c r="A604" s="133"/>
      <c r="B604" s="167"/>
      <c r="C604" s="167"/>
      <c r="D604" s="167"/>
      <c r="E604" s="167"/>
      <c r="F604" s="167"/>
      <c r="G604" s="133"/>
      <c r="H604" s="133"/>
    </row>
    <row r="605" spans="1:8" ht="57.95" customHeight="1" x14ac:dyDescent="0.25">
      <c r="A605" s="133"/>
      <c r="B605" s="167"/>
      <c r="C605" s="167"/>
      <c r="D605" s="167"/>
      <c r="E605" s="167"/>
      <c r="F605" s="167"/>
      <c r="G605" s="133"/>
      <c r="H605" s="133"/>
    </row>
    <row r="606" spans="1:8" ht="57.95" customHeight="1" x14ac:dyDescent="0.25">
      <c r="A606" s="133"/>
      <c r="B606" s="167"/>
      <c r="C606" s="167"/>
      <c r="D606" s="167"/>
      <c r="E606" s="167"/>
      <c r="F606" s="167"/>
      <c r="G606" s="133"/>
      <c r="H606" s="133"/>
    </row>
    <row r="607" spans="1:8" ht="57.95" customHeight="1" x14ac:dyDescent="0.25">
      <c r="A607" s="133"/>
      <c r="B607" s="167"/>
      <c r="C607" s="167"/>
      <c r="D607" s="167"/>
      <c r="E607" s="167"/>
      <c r="F607" s="167"/>
      <c r="G607" s="133"/>
      <c r="H607" s="133"/>
    </row>
    <row r="608" spans="1:8" ht="57.95" customHeight="1" x14ac:dyDescent="0.25">
      <c r="A608" s="133"/>
      <c r="B608" s="167"/>
      <c r="C608" s="167"/>
      <c r="D608" s="167"/>
      <c r="E608" s="167"/>
      <c r="F608" s="167"/>
      <c r="G608" s="133"/>
      <c r="H608" s="133"/>
    </row>
    <row r="609" spans="1:8" ht="57.95" customHeight="1" x14ac:dyDescent="0.25">
      <c r="A609" s="133"/>
      <c r="B609" s="167"/>
      <c r="C609" s="167"/>
      <c r="D609" s="167"/>
      <c r="E609" s="167"/>
      <c r="F609" s="167"/>
      <c r="G609" s="133"/>
      <c r="H609" s="133"/>
    </row>
    <row r="610" spans="1:8" ht="57.95" customHeight="1" x14ac:dyDescent="0.25">
      <c r="A610" s="133"/>
      <c r="B610" s="167"/>
      <c r="C610" s="167"/>
      <c r="D610" s="167"/>
      <c r="E610" s="167"/>
      <c r="F610" s="167"/>
      <c r="G610" s="133"/>
      <c r="H610" s="133"/>
    </row>
    <row r="611" spans="1:8" ht="57.95" customHeight="1" x14ac:dyDescent="0.25">
      <c r="A611" s="133"/>
      <c r="B611" s="167"/>
      <c r="C611" s="167"/>
      <c r="D611" s="167"/>
      <c r="E611" s="167"/>
      <c r="F611" s="167"/>
      <c r="G611" s="133"/>
      <c r="H611" s="133"/>
    </row>
    <row r="612" spans="1:8" ht="57.95" customHeight="1" x14ac:dyDescent="0.25">
      <c r="A612" s="133"/>
      <c r="B612" s="167"/>
      <c r="C612" s="167"/>
      <c r="D612" s="167"/>
      <c r="E612" s="167"/>
      <c r="F612" s="167"/>
      <c r="G612" s="133"/>
      <c r="H612" s="133"/>
    </row>
    <row r="613" spans="1:8" ht="57.95" customHeight="1" x14ac:dyDescent="0.25">
      <c r="A613" s="133"/>
      <c r="B613" s="167"/>
      <c r="C613" s="167"/>
      <c r="D613" s="167"/>
      <c r="E613" s="167"/>
      <c r="F613" s="167"/>
      <c r="G613" s="133"/>
      <c r="H613" s="133"/>
    </row>
    <row r="614" spans="1:8" ht="57.95" customHeight="1" x14ac:dyDescent="0.25">
      <c r="A614" s="133"/>
      <c r="B614" s="167"/>
      <c r="C614" s="167"/>
      <c r="D614" s="167"/>
      <c r="E614" s="167"/>
      <c r="F614" s="167"/>
      <c r="G614" s="133"/>
      <c r="H614" s="133"/>
    </row>
    <row r="615" spans="1:8" ht="57.95" customHeight="1" x14ac:dyDescent="0.25">
      <c r="A615" s="133"/>
      <c r="B615" s="167"/>
      <c r="C615" s="167"/>
      <c r="D615" s="167"/>
      <c r="E615" s="167"/>
      <c r="F615" s="167"/>
      <c r="G615" s="133"/>
      <c r="H615" s="133"/>
    </row>
    <row r="616" spans="1:8" ht="57.95" customHeight="1" x14ac:dyDescent="0.25">
      <c r="A616" s="133"/>
      <c r="B616" s="167"/>
      <c r="C616" s="167"/>
      <c r="D616" s="167"/>
      <c r="E616" s="167"/>
      <c r="F616" s="167"/>
      <c r="G616" s="133"/>
      <c r="H616" s="133"/>
    </row>
    <row r="617" spans="1:8" ht="57.95" customHeight="1" x14ac:dyDescent="0.25">
      <c r="A617" s="133"/>
      <c r="B617" s="167"/>
      <c r="C617" s="167"/>
      <c r="D617" s="167"/>
      <c r="E617" s="167"/>
      <c r="F617" s="167"/>
      <c r="G617" s="133"/>
      <c r="H617" s="133"/>
    </row>
    <row r="618" spans="1:8" ht="57.95" customHeight="1" x14ac:dyDescent="0.25">
      <c r="A618" s="133"/>
      <c r="B618" s="167"/>
      <c r="C618" s="167"/>
      <c r="D618" s="167"/>
      <c r="E618" s="167"/>
      <c r="F618" s="167"/>
      <c r="G618" s="133"/>
      <c r="H618" s="133"/>
    </row>
    <row r="619" spans="1:8" ht="57.95" customHeight="1" x14ac:dyDescent="0.25">
      <c r="A619" s="133"/>
      <c r="B619" s="167"/>
      <c r="C619" s="167"/>
      <c r="D619" s="167"/>
      <c r="E619" s="167"/>
      <c r="F619" s="167"/>
      <c r="G619" s="133"/>
      <c r="H619" s="133"/>
    </row>
    <row r="620" spans="1:8" ht="57.95" customHeight="1" x14ac:dyDescent="0.25">
      <c r="A620" s="133"/>
      <c r="B620" s="167"/>
      <c r="C620" s="167"/>
      <c r="D620" s="167"/>
      <c r="E620" s="167"/>
      <c r="F620" s="167"/>
      <c r="G620" s="133"/>
      <c r="H620" s="133"/>
    </row>
    <row r="621" spans="1:8" ht="57.95" customHeight="1" x14ac:dyDescent="0.25">
      <c r="A621" s="133"/>
      <c r="B621" s="167"/>
      <c r="C621" s="167"/>
      <c r="D621" s="167"/>
      <c r="E621" s="167"/>
      <c r="F621" s="167"/>
      <c r="G621" s="133"/>
      <c r="H621" s="133"/>
    </row>
    <row r="622" spans="1:8" ht="57.95" customHeight="1" x14ac:dyDescent="0.25">
      <c r="A622" s="133"/>
      <c r="B622" s="167"/>
      <c r="C622" s="167"/>
      <c r="D622" s="167"/>
      <c r="E622" s="167"/>
      <c r="F622" s="167"/>
      <c r="G622" s="133"/>
      <c r="H622" s="133"/>
    </row>
    <row r="623" spans="1:8" ht="57.95" customHeight="1" x14ac:dyDescent="0.25">
      <c r="A623" s="133"/>
      <c r="B623" s="167"/>
      <c r="C623" s="167"/>
      <c r="D623" s="167"/>
      <c r="E623" s="167"/>
      <c r="F623" s="167"/>
      <c r="G623" s="133"/>
      <c r="H623" s="133"/>
    </row>
    <row r="624" spans="1:8" ht="57.95" customHeight="1" x14ac:dyDescent="0.25">
      <c r="A624" s="133"/>
      <c r="B624" s="167"/>
      <c r="C624" s="167"/>
      <c r="D624" s="167"/>
      <c r="E624" s="167"/>
      <c r="F624" s="167"/>
      <c r="G624" s="133"/>
      <c r="H624" s="133"/>
    </row>
    <row r="625" spans="1:8" ht="57.95" customHeight="1" x14ac:dyDescent="0.25">
      <c r="A625" s="133"/>
      <c r="B625" s="167"/>
      <c r="C625" s="167"/>
      <c r="D625" s="167"/>
      <c r="E625" s="167"/>
      <c r="F625" s="167"/>
      <c r="G625" s="133"/>
      <c r="H625" s="133"/>
    </row>
    <row r="626" spans="1:8" ht="57.95" customHeight="1" x14ac:dyDescent="0.25">
      <c r="A626" s="133"/>
      <c r="B626" s="167"/>
      <c r="C626" s="167"/>
      <c r="D626" s="167"/>
      <c r="E626" s="167"/>
      <c r="F626" s="167"/>
      <c r="G626" s="133"/>
      <c r="H626" s="133"/>
    </row>
    <row r="627" spans="1:8" ht="57.95" customHeight="1" x14ac:dyDescent="0.25">
      <c r="A627" s="133"/>
      <c r="B627" s="167"/>
      <c r="C627" s="167"/>
      <c r="D627" s="167"/>
      <c r="E627" s="167"/>
      <c r="F627" s="167"/>
      <c r="G627" s="133"/>
      <c r="H627" s="133"/>
    </row>
    <row r="628" spans="1:8" ht="57.95" customHeight="1" x14ac:dyDescent="0.25">
      <c r="A628" s="133"/>
      <c r="B628" s="167"/>
      <c r="C628" s="167"/>
      <c r="D628" s="167"/>
      <c r="E628" s="167"/>
      <c r="F628" s="167"/>
      <c r="G628" s="133"/>
      <c r="H628" s="133"/>
    </row>
    <row r="629" spans="1:8" ht="57.95" customHeight="1" x14ac:dyDescent="0.25">
      <c r="A629" s="133"/>
      <c r="B629" s="167"/>
      <c r="C629" s="167"/>
      <c r="D629" s="167"/>
      <c r="E629" s="167"/>
      <c r="F629" s="167"/>
      <c r="G629" s="133"/>
      <c r="H629" s="133"/>
    </row>
    <row r="630" spans="1:8" ht="57.95" customHeight="1" x14ac:dyDescent="0.25">
      <c r="A630" s="133"/>
      <c r="B630" s="167"/>
      <c r="C630" s="167"/>
      <c r="D630" s="167"/>
      <c r="E630" s="167"/>
      <c r="F630" s="167"/>
      <c r="G630" s="133"/>
      <c r="H630" s="133"/>
    </row>
    <row r="631" spans="1:8" ht="57.95" customHeight="1" x14ac:dyDescent="0.25">
      <c r="A631" s="133"/>
      <c r="B631" s="167"/>
      <c r="C631" s="167"/>
      <c r="D631" s="167"/>
      <c r="E631" s="167"/>
      <c r="F631" s="167"/>
      <c r="G631" s="133"/>
      <c r="H631" s="133"/>
    </row>
    <row r="632" spans="1:8" ht="57.95" customHeight="1" x14ac:dyDescent="0.25">
      <c r="A632" s="133"/>
      <c r="B632" s="167"/>
      <c r="C632" s="167"/>
      <c r="D632" s="167"/>
      <c r="E632" s="167"/>
      <c r="F632" s="167"/>
      <c r="G632" s="133"/>
      <c r="H632" s="133"/>
    </row>
    <row r="633" spans="1:8" ht="57.95" customHeight="1" x14ac:dyDescent="0.25">
      <c r="A633" s="133"/>
      <c r="B633" s="167"/>
      <c r="C633" s="167"/>
      <c r="D633" s="167"/>
      <c r="E633" s="167"/>
      <c r="F633" s="167"/>
      <c r="G633" s="133"/>
      <c r="H633" s="133"/>
    </row>
    <row r="634" spans="1:8" ht="57.95" customHeight="1" x14ac:dyDescent="0.25">
      <c r="A634" s="133"/>
      <c r="B634" s="167"/>
      <c r="C634" s="167"/>
      <c r="D634" s="167"/>
      <c r="E634" s="167"/>
      <c r="F634" s="167"/>
      <c r="G634" s="133"/>
      <c r="H634" s="133"/>
    </row>
    <row r="635" spans="1:8" ht="57.95" customHeight="1" x14ac:dyDescent="0.25">
      <c r="A635" s="133"/>
      <c r="B635" s="167"/>
      <c r="C635" s="167"/>
      <c r="D635" s="167"/>
      <c r="E635" s="167"/>
      <c r="F635" s="167"/>
      <c r="G635" s="133"/>
      <c r="H635" s="133"/>
    </row>
    <row r="636" spans="1:8" ht="57.95" customHeight="1" x14ac:dyDescent="0.25">
      <c r="A636" s="133"/>
      <c r="B636" s="167"/>
      <c r="C636" s="167"/>
      <c r="D636" s="167"/>
      <c r="E636" s="167"/>
      <c r="F636" s="167"/>
      <c r="G636" s="133"/>
      <c r="H636" s="133"/>
    </row>
    <row r="637" spans="1:8" ht="57.95" customHeight="1" x14ac:dyDescent="0.25">
      <c r="A637" s="133"/>
      <c r="B637" s="167"/>
      <c r="C637" s="167"/>
      <c r="D637" s="167"/>
      <c r="E637" s="167"/>
      <c r="F637" s="167"/>
      <c r="G637" s="133"/>
      <c r="H637" s="133"/>
    </row>
    <row r="638" spans="1:8" ht="57.95" customHeight="1" x14ac:dyDescent="0.25">
      <c r="A638" s="133"/>
      <c r="B638" s="167"/>
      <c r="C638" s="167"/>
      <c r="D638" s="167"/>
      <c r="E638" s="167"/>
      <c r="F638" s="167"/>
      <c r="G638" s="133"/>
      <c r="H638" s="133"/>
    </row>
    <row r="639" spans="1:8" ht="57.95" customHeight="1" x14ac:dyDescent="0.25">
      <c r="A639" s="133"/>
      <c r="B639" s="167"/>
      <c r="C639" s="167"/>
      <c r="D639" s="167"/>
      <c r="E639" s="167"/>
      <c r="F639" s="167"/>
      <c r="G639" s="133"/>
      <c r="H639" s="133"/>
    </row>
    <row r="640" spans="1:8" ht="57.95" customHeight="1" x14ac:dyDescent="0.25">
      <c r="A640" s="133"/>
      <c r="B640" s="167"/>
      <c r="C640" s="167"/>
      <c r="D640" s="167"/>
      <c r="E640" s="167"/>
      <c r="F640" s="167"/>
      <c r="G640" s="133"/>
      <c r="H640" s="133"/>
    </row>
    <row r="641" spans="1:8" ht="57.95" customHeight="1" x14ac:dyDescent="0.25">
      <c r="A641" s="133"/>
      <c r="B641" s="167"/>
      <c r="C641" s="167"/>
      <c r="D641" s="167"/>
      <c r="E641" s="167"/>
      <c r="F641" s="167"/>
      <c r="G641" s="133"/>
      <c r="H641" s="133"/>
    </row>
    <row r="642" spans="1:8" ht="57.95" customHeight="1" x14ac:dyDescent="0.25">
      <c r="A642" s="133"/>
      <c r="B642" s="167"/>
      <c r="C642" s="167"/>
      <c r="D642" s="167"/>
      <c r="E642" s="167"/>
      <c r="F642" s="167"/>
      <c r="G642" s="133"/>
      <c r="H642" s="133"/>
    </row>
    <row r="643" spans="1:8" ht="57.95" customHeight="1" x14ac:dyDescent="0.25">
      <c r="A643" s="133"/>
      <c r="B643" s="167"/>
      <c r="C643" s="167"/>
      <c r="D643" s="167"/>
      <c r="E643" s="167"/>
      <c r="F643" s="167"/>
      <c r="G643" s="133"/>
      <c r="H643" s="133"/>
    </row>
    <row r="644" spans="1:8" ht="57.95" customHeight="1" x14ac:dyDescent="0.25">
      <c r="A644" s="133"/>
      <c r="B644" s="167"/>
      <c r="C644" s="167"/>
      <c r="D644" s="167"/>
      <c r="E644" s="167"/>
      <c r="F644" s="167"/>
      <c r="G644" s="133"/>
      <c r="H644" s="133"/>
    </row>
    <row r="645" spans="1:8" ht="57.95" customHeight="1" x14ac:dyDescent="0.25">
      <c r="A645" s="133"/>
      <c r="B645" s="167"/>
      <c r="C645" s="167"/>
      <c r="D645" s="167"/>
      <c r="E645" s="167"/>
      <c r="F645" s="167"/>
      <c r="G645" s="133"/>
      <c r="H645" s="133"/>
    </row>
    <row r="646" spans="1:8" ht="57.95" customHeight="1" x14ac:dyDescent="0.25">
      <c r="A646" s="133"/>
      <c r="B646" s="167"/>
      <c r="C646" s="167"/>
      <c r="D646" s="167"/>
      <c r="E646" s="167"/>
      <c r="F646" s="167"/>
      <c r="G646" s="133"/>
      <c r="H646" s="133"/>
    </row>
    <row r="647" spans="1:8" ht="57.95" customHeight="1" x14ac:dyDescent="0.25">
      <c r="A647" s="133"/>
      <c r="B647" s="167"/>
      <c r="C647" s="167"/>
      <c r="D647" s="167"/>
      <c r="E647" s="167"/>
      <c r="F647" s="167"/>
      <c r="G647" s="133"/>
      <c r="H647" s="133"/>
    </row>
    <row r="648" spans="1:8" ht="57.95" customHeight="1" x14ac:dyDescent="0.25">
      <c r="A648" s="133"/>
      <c r="B648" s="167"/>
      <c r="C648" s="167"/>
      <c r="D648" s="167"/>
      <c r="E648" s="167"/>
      <c r="F648" s="167"/>
      <c r="G648" s="133"/>
      <c r="H648" s="133"/>
    </row>
    <row r="649" spans="1:8" ht="57.95" customHeight="1" x14ac:dyDescent="0.25">
      <c r="A649" s="133"/>
      <c r="B649" s="167"/>
      <c r="C649" s="167"/>
      <c r="D649" s="167"/>
      <c r="E649" s="167"/>
      <c r="F649" s="167"/>
      <c r="G649" s="133"/>
      <c r="H649" s="133"/>
    </row>
    <row r="650" spans="1:8" ht="57.95" customHeight="1" x14ac:dyDescent="0.25">
      <c r="A650" s="133"/>
      <c r="B650" s="167"/>
      <c r="C650" s="167"/>
      <c r="D650" s="167"/>
      <c r="E650" s="167"/>
      <c r="F650" s="167"/>
      <c r="G650" s="133"/>
      <c r="H650" s="133"/>
    </row>
    <row r="651" spans="1:8" ht="57.95" customHeight="1" x14ac:dyDescent="0.25">
      <c r="A651" s="133"/>
      <c r="B651" s="167"/>
      <c r="C651" s="167"/>
      <c r="D651" s="167"/>
      <c r="E651" s="167"/>
      <c r="F651" s="167"/>
      <c r="G651" s="133"/>
      <c r="H651" s="133"/>
    </row>
    <row r="652" spans="1:8" ht="57.95" customHeight="1" x14ac:dyDescent="0.25">
      <c r="A652" s="133"/>
      <c r="B652" s="167"/>
      <c r="C652" s="167"/>
      <c r="D652" s="167"/>
      <c r="E652" s="167"/>
      <c r="F652" s="167"/>
      <c r="G652" s="133"/>
      <c r="H652" s="133"/>
    </row>
    <row r="653" spans="1:8" ht="57.95" customHeight="1" x14ac:dyDescent="0.25">
      <c r="A653" s="133"/>
      <c r="B653" s="167"/>
      <c r="C653" s="167"/>
      <c r="D653" s="167"/>
      <c r="E653" s="167"/>
      <c r="F653" s="167"/>
      <c r="G653" s="133"/>
      <c r="H653" s="133"/>
    </row>
    <row r="654" spans="1:8" ht="57.95" customHeight="1" x14ac:dyDescent="0.25">
      <c r="A654" s="133"/>
      <c r="B654" s="167"/>
      <c r="C654" s="167"/>
      <c r="D654" s="167"/>
      <c r="E654" s="167"/>
      <c r="F654" s="167"/>
      <c r="G654" s="133"/>
      <c r="H654" s="133"/>
    </row>
    <row r="655" spans="1:8" ht="57.95" customHeight="1" x14ac:dyDescent="0.25">
      <c r="A655" s="133"/>
      <c r="B655" s="167"/>
      <c r="C655" s="167"/>
      <c r="D655" s="167"/>
      <c r="E655" s="167"/>
      <c r="F655" s="167"/>
      <c r="G655" s="133"/>
      <c r="H655" s="133"/>
    </row>
    <row r="656" spans="1:8" ht="57.95" customHeight="1" x14ac:dyDescent="0.25">
      <c r="A656" s="133"/>
      <c r="B656" s="167"/>
      <c r="C656" s="167"/>
      <c r="D656" s="167"/>
      <c r="E656" s="167"/>
      <c r="F656" s="167"/>
      <c r="G656" s="133"/>
      <c r="H656" s="133"/>
    </row>
    <row r="657" spans="1:8" ht="57.95" customHeight="1" x14ac:dyDescent="0.25">
      <c r="A657" s="133"/>
      <c r="B657" s="167"/>
      <c r="C657" s="167"/>
      <c r="D657" s="167"/>
      <c r="E657" s="167"/>
      <c r="F657" s="167"/>
      <c r="G657" s="133"/>
      <c r="H657" s="133"/>
    </row>
    <row r="658" spans="1:8" ht="57.95" customHeight="1" x14ac:dyDescent="0.25">
      <c r="A658" s="133"/>
      <c r="B658" s="167"/>
      <c r="C658" s="167"/>
      <c r="D658" s="167"/>
      <c r="E658" s="167"/>
      <c r="F658" s="167"/>
      <c r="G658" s="133"/>
      <c r="H658" s="133"/>
    </row>
    <row r="659" spans="1:8" ht="57.95" customHeight="1" x14ac:dyDescent="0.25">
      <c r="A659" s="133"/>
      <c r="B659" s="167"/>
      <c r="C659" s="167"/>
      <c r="D659" s="167"/>
      <c r="E659" s="167"/>
      <c r="F659" s="167"/>
      <c r="G659" s="133"/>
      <c r="H659" s="133"/>
    </row>
    <row r="660" spans="1:8" ht="57.95" customHeight="1" x14ac:dyDescent="0.25">
      <c r="A660" s="133"/>
      <c r="B660" s="167"/>
      <c r="C660" s="167"/>
      <c r="D660" s="167"/>
      <c r="E660" s="167"/>
      <c r="F660" s="167"/>
      <c r="G660" s="133"/>
      <c r="H660" s="133"/>
    </row>
    <row r="661" spans="1:8" ht="57.95" customHeight="1" x14ac:dyDescent="0.25">
      <c r="A661" s="133"/>
      <c r="B661" s="167"/>
      <c r="C661" s="167"/>
      <c r="D661" s="167"/>
      <c r="E661" s="167"/>
      <c r="F661" s="167"/>
      <c r="G661" s="133"/>
      <c r="H661" s="133"/>
    </row>
    <row r="662" spans="1:8" ht="57.95" customHeight="1" x14ac:dyDescent="0.25">
      <c r="A662" s="133"/>
      <c r="B662" s="167"/>
      <c r="C662" s="167"/>
      <c r="D662" s="167"/>
      <c r="E662" s="167"/>
      <c r="F662" s="167"/>
      <c r="G662" s="133"/>
      <c r="H662" s="133"/>
    </row>
    <row r="663" spans="1:8" ht="57.95" customHeight="1" x14ac:dyDescent="0.25">
      <c r="A663" s="133"/>
      <c r="B663" s="167"/>
      <c r="C663" s="167"/>
      <c r="D663" s="167"/>
      <c r="E663" s="167"/>
      <c r="F663" s="167"/>
      <c r="G663" s="133"/>
      <c r="H663" s="133"/>
    </row>
    <row r="664" spans="1:8" ht="57.95" customHeight="1" x14ac:dyDescent="0.25">
      <c r="A664" s="133"/>
      <c r="B664" s="167"/>
      <c r="C664" s="167"/>
      <c r="D664" s="167"/>
      <c r="E664" s="167"/>
      <c r="F664" s="167"/>
      <c r="G664" s="133"/>
      <c r="H664" s="133"/>
    </row>
    <row r="665" spans="1:8" ht="57.95" customHeight="1" x14ac:dyDescent="0.25">
      <c r="A665" s="133"/>
      <c r="B665" s="167"/>
      <c r="C665" s="167"/>
      <c r="D665" s="167"/>
      <c r="E665" s="167"/>
      <c r="F665" s="167"/>
      <c r="G665" s="133"/>
      <c r="H665" s="133"/>
    </row>
    <row r="666" spans="1:8" ht="57.95" customHeight="1" x14ac:dyDescent="0.25">
      <c r="A666" s="133"/>
      <c r="B666" s="167"/>
      <c r="C666" s="167"/>
      <c r="D666" s="167"/>
      <c r="E666" s="167"/>
      <c r="F666" s="167"/>
      <c r="G666" s="133"/>
      <c r="H666" s="133"/>
    </row>
    <row r="667" spans="1:8" ht="57.95" customHeight="1" x14ac:dyDescent="0.25">
      <c r="A667" s="133"/>
      <c r="B667" s="167"/>
      <c r="C667" s="167"/>
      <c r="D667" s="167"/>
      <c r="E667" s="167"/>
      <c r="F667" s="167"/>
      <c r="G667" s="133"/>
      <c r="H667" s="133"/>
    </row>
    <row r="668" spans="1:8" ht="57.95" customHeight="1" x14ac:dyDescent="0.25">
      <c r="A668" s="133"/>
      <c r="B668" s="167"/>
      <c r="C668" s="167"/>
      <c r="D668" s="167"/>
      <c r="E668" s="167"/>
      <c r="F668" s="167"/>
      <c r="G668" s="133"/>
      <c r="H668" s="133"/>
    </row>
    <row r="669" spans="1:8" ht="57.95" customHeight="1" x14ac:dyDescent="0.25">
      <c r="A669" s="133"/>
      <c r="B669" s="167"/>
      <c r="C669" s="167"/>
      <c r="D669" s="167"/>
      <c r="E669" s="167"/>
      <c r="F669" s="167"/>
      <c r="G669" s="133"/>
      <c r="H669" s="133"/>
    </row>
    <row r="670" spans="1:8" ht="57.95" customHeight="1" x14ac:dyDescent="0.25">
      <c r="A670" s="133"/>
      <c r="B670" s="167"/>
      <c r="C670" s="167"/>
      <c r="D670" s="167"/>
      <c r="E670" s="167"/>
      <c r="F670" s="167"/>
      <c r="G670" s="133"/>
      <c r="H670" s="133"/>
    </row>
    <row r="671" spans="1:8" ht="57.95" customHeight="1" x14ac:dyDescent="0.25">
      <c r="A671" s="133"/>
      <c r="B671" s="167"/>
      <c r="C671" s="167"/>
      <c r="D671" s="167"/>
      <c r="E671" s="167"/>
      <c r="F671" s="167"/>
      <c r="G671" s="133"/>
      <c r="H671" s="133"/>
    </row>
    <row r="672" spans="1:8" ht="57.95" customHeight="1" x14ac:dyDescent="0.25">
      <c r="A672" s="133"/>
      <c r="B672" s="167"/>
      <c r="C672" s="167"/>
      <c r="D672" s="167"/>
      <c r="E672" s="167"/>
      <c r="F672" s="167"/>
      <c r="G672" s="133"/>
      <c r="H672" s="133"/>
    </row>
    <row r="673" spans="1:8" ht="57.95" customHeight="1" x14ac:dyDescent="0.25">
      <c r="A673" s="133"/>
      <c r="B673" s="167"/>
      <c r="C673" s="167"/>
      <c r="D673" s="167"/>
      <c r="E673" s="167"/>
      <c r="F673" s="167"/>
      <c r="G673" s="133"/>
      <c r="H673" s="133"/>
    </row>
    <row r="674" spans="1:8" ht="57.95" customHeight="1" x14ac:dyDescent="0.25">
      <c r="A674" s="133"/>
      <c r="B674" s="167"/>
      <c r="C674" s="167"/>
      <c r="D674" s="167"/>
      <c r="E674" s="167"/>
      <c r="F674" s="167"/>
      <c r="G674" s="133"/>
      <c r="H674" s="133"/>
    </row>
    <row r="675" spans="1:8" ht="57.95" customHeight="1" x14ac:dyDescent="0.25">
      <c r="A675" s="133"/>
      <c r="B675" s="167"/>
      <c r="C675" s="167"/>
      <c r="D675" s="167"/>
      <c r="E675" s="167"/>
      <c r="F675" s="167"/>
      <c r="G675" s="133"/>
      <c r="H675" s="133"/>
    </row>
    <row r="676" spans="1:8" ht="57.95" customHeight="1" x14ac:dyDescent="0.25">
      <c r="A676" s="133"/>
      <c r="B676" s="167"/>
      <c r="C676" s="167"/>
      <c r="D676" s="167"/>
      <c r="E676" s="167"/>
      <c r="F676" s="167"/>
      <c r="G676" s="133"/>
      <c r="H676" s="133"/>
    </row>
    <row r="677" spans="1:8" ht="57.95" customHeight="1" x14ac:dyDescent="0.25">
      <c r="A677" s="133"/>
      <c r="B677" s="167"/>
      <c r="C677" s="167"/>
      <c r="D677" s="167"/>
      <c r="E677" s="167"/>
      <c r="F677" s="167"/>
      <c r="G677" s="133"/>
      <c r="H677" s="133"/>
    </row>
    <row r="678" spans="1:8" ht="57.95" customHeight="1" x14ac:dyDescent="0.25">
      <c r="A678" s="133"/>
      <c r="B678" s="167"/>
      <c r="C678" s="167"/>
      <c r="D678" s="167"/>
      <c r="E678" s="167"/>
      <c r="F678" s="167"/>
      <c r="G678" s="133"/>
      <c r="H678" s="133"/>
    </row>
    <row r="679" spans="1:8" ht="57.95" customHeight="1" x14ac:dyDescent="0.25">
      <c r="A679" s="133"/>
      <c r="B679" s="167"/>
      <c r="C679" s="167"/>
      <c r="D679" s="167"/>
      <c r="E679" s="167"/>
      <c r="F679" s="167"/>
      <c r="G679" s="133"/>
      <c r="H679" s="133"/>
    </row>
    <row r="680" spans="1:8" ht="57.95" customHeight="1" x14ac:dyDescent="0.25">
      <c r="A680" s="133"/>
      <c r="B680" s="167"/>
      <c r="C680" s="167"/>
      <c r="D680" s="167"/>
      <c r="E680" s="167"/>
      <c r="F680" s="167"/>
      <c r="G680" s="133"/>
      <c r="H680" s="133"/>
    </row>
    <row r="681" spans="1:8" ht="57.95" customHeight="1" x14ac:dyDescent="0.25">
      <c r="A681" s="133"/>
      <c r="B681" s="167"/>
      <c r="C681" s="167"/>
      <c r="D681" s="167"/>
      <c r="E681" s="167"/>
      <c r="F681" s="167"/>
      <c r="G681" s="133"/>
      <c r="H681" s="133"/>
    </row>
    <row r="682" spans="1:8" ht="57.95" customHeight="1" x14ac:dyDescent="0.25">
      <c r="A682" s="133"/>
      <c r="B682" s="167"/>
      <c r="C682" s="167"/>
      <c r="D682" s="167"/>
      <c r="E682" s="167"/>
      <c r="F682" s="167"/>
      <c r="G682" s="133"/>
      <c r="H682" s="133"/>
    </row>
    <row r="683" spans="1:8" ht="57.95" customHeight="1" x14ac:dyDescent="0.25">
      <c r="A683" s="133"/>
      <c r="B683" s="167"/>
      <c r="C683" s="167"/>
      <c r="D683" s="167"/>
      <c r="E683" s="167"/>
      <c r="F683" s="167"/>
      <c r="G683" s="133"/>
      <c r="H683" s="133"/>
    </row>
    <row r="684" spans="1:8" ht="57.95" customHeight="1" x14ac:dyDescent="0.25">
      <c r="A684" s="133"/>
      <c r="B684" s="167"/>
      <c r="C684" s="167"/>
      <c r="D684" s="167"/>
      <c r="E684" s="167"/>
      <c r="F684" s="167"/>
      <c r="G684" s="133"/>
      <c r="H684" s="133"/>
    </row>
    <row r="685" spans="1:8" ht="57.95" customHeight="1" x14ac:dyDescent="0.25">
      <c r="A685" s="133"/>
      <c r="B685" s="167"/>
      <c r="C685" s="167"/>
      <c r="D685" s="167"/>
      <c r="E685" s="167"/>
      <c r="F685" s="167"/>
      <c r="G685" s="133"/>
      <c r="H685" s="133"/>
    </row>
    <row r="686" spans="1:8" ht="57.95" customHeight="1" x14ac:dyDescent="0.25">
      <c r="A686" s="133"/>
      <c r="B686" s="167"/>
      <c r="C686" s="167"/>
      <c r="D686" s="167"/>
      <c r="E686" s="167"/>
      <c r="F686" s="167"/>
      <c r="G686" s="133"/>
      <c r="H686" s="133"/>
    </row>
    <row r="687" spans="1:8" ht="57.95" customHeight="1" x14ac:dyDescent="0.25">
      <c r="A687" s="133"/>
      <c r="B687" s="167"/>
      <c r="C687" s="167"/>
      <c r="D687" s="167"/>
      <c r="E687" s="167"/>
      <c r="F687" s="167"/>
      <c r="G687" s="133"/>
      <c r="H687" s="133"/>
    </row>
    <row r="688" spans="1:8" ht="57.95" customHeight="1" x14ac:dyDescent="0.25">
      <c r="A688" s="133"/>
      <c r="B688" s="167"/>
      <c r="C688" s="167"/>
      <c r="D688" s="167"/>
      <c r="E688" s="167"/>
      <c r="F688" s="167"/>
      <c r="G688" s="133"/>
      <c r="H688" s="133"/>
    </row>
    <row r="689" spans="1:8" ht="57.95" customHeight="1" x14ac:dyDescent="0.25">
      <c r="A689" s="133"/>
      <c r="B689" s="167"/>
      <c r="C689" s="167"/>
      <c r="D689" s="167"/>
      <c r="E689" s="167"/>
      <c r="F689" s="167"/>
      <c r="G689" s="133"/>
      <c r="H689" s="133"/>
    </row>
    <row r="690" spans="1:8" ht="57.95" customHeight="1" x14ac:dyDescent="0.25">
      <c r="A690" s="133"/>
      <c r="B690" s="167"/>
      <c r="C690" s="167"/>
      <c r="D690" s="167"/>
      <c r="E690" s="167"/>
      <c r="F690" s="167"/>
      <c r="G690" s="133"/>
      <c r="H690" s="133"/>
    </row>
    <row r="691" spans="1:8" ht="57.95" customHeight="1" x14ac:dyDescent="0.25">
      <c r="A691" s="133"/>
      <c r="B691" s="167"/>
      <c r="C691" s="167"/>
      <c r="D691" s="167"/>
      <c r="E691" s="167"/>
      <c r="F691" s="167"/>
      <c r="G691" s="133"/>
      <c r="H691" s="133"/>
    </row>
    <row r="692" spans="1:8" ht="57.95" customHeight="1" x14ac:dyDescent="0.25">
      <c r="A692" s="133"/>
      <c r="B692" s="167"/>
      <c r="C692" s="167"/>
      <c r="D692" s="167"/>
      <c r="E692" s="167"/>
      <c r="F692" s="167"/>
      <c r="G692" s="133"/>
      <c r="H692" s="133"/>
    </row>
    <row r="693" spans="1:8" ht="57.95" customHeight="1" x14ac:dyDescent="0.25">
      <c r="A693" s="133"/>
      <c r="B693" s="167"/>
      <c r="C693" s="167"/>
      <c r="D693" s="167"/>
      <c r="E693" s="167"/>
      <c r="F693" s="167"/>
      <c r="G693" s="133"/>
      <c r="H693" s="133"/>
    </row>
    <row r="694" spans="1:8" ht="57.95" customHeight="1" x14ac:dyDescent="0.25">
      <c r="A694" s="133"/>
      <c r="B694" s="167"/>
      <c r="C694" s="167"/>
      <c r="D694" s="167"/>
      <c r="E694" s="167"/>
      <c r="F694" s="167"/>
      <c r="G694" s="133"/>
      <c r="H694" s="133"/>
    </row>
    <row r="695" spans="1:8" ht="57.95" customHeight="1" x14ac:dyDescent="0.25">
      <c r="A695" s="133"/>
      <c r="B695" s="167"/>
      <c r="C695" s="167"/>
      <c r="D695" s="167"/>
      <c r="E695" s="167"/>
      <c r="F695" s="167"/>
      <c r="G695" s="133"/>
      <c r="H695" s="133"/>
    </row>
    <row r="696" spans="1:8" ht="57.95" customHeight="1" x14ac:dyDescent="0.25">
      <c r="A696" s="133"/>
      <c r="B696" s="167"/>
      <c r="C696" s="167"/>
      <c r="D696" s="167"/>
      <c r="E696" s="167"/>
      <c r="F696" s="167"/>
      <c r="G696" s="133"/>
      <c r="H696" s="133"/>
    </row>
    <row r="697" spans="1:8" ht="57.95" customHeight="1" x14ac:dyDescent="0.25">
      <c r="A697" s="133"/>
      <c r="B697" s="167"/>
      <c r="C697" s="167"/>
      <c r="D697" s="167"/>
      <c r="E697" s="167"/>
      <c r="F697" s="167"/>
      <c r="G697" s="133"/>
      <c r="H697" s="133"/>
    </row>
    <row r="698" spans="1:8" ht="57.95" customHeight="1" x14ac:dyDescent="0.25">
      <c r="A698" s="133"/>
      <c r="B698" s="167"/>
      <c r="C698" s="167"/>
      <c r="D698" s="167"/>
      <c r="E698" s="167"/>
      <c r="F698" s="167"/>
      <c r="G698" s="133"/>
      <c r="H698" s="133"/>
    </row>
    <row r="699" spans="1:8" ht="57.95" customHeight="1" x14ac:dyDescent="0.25">
      <c r="A699" s="133"/>
      <c r="B699" s="167"/>
      <c r="C699" s="167"/>
      <c r="D699" s="167"/>
      <c r="E699" s="167"/>
      <c r="F699" s="167"/>
      <c r="G699" s="133"/>
      <c r="H699" s="133"/>
    </row>
    <row r="700" spans="1:8" ht="57.95" customHeight="1" x14ac:dyDescent="0.25">
      <c r="A700" s="133"/>
      <c r="B700" s="167"/>
      <c r="C700" s="167"/>
      <c r="D700" s="167"/>
      <c r="E700" s="167"/>
      <c r="F700" s="167"/>
      <c r="G700" s="133"/>
      <c r="H700" s="133"/>
    </row>
    <row r="701" spans="1:8" ht="57.95" customHeight="1" x14ac:dyDescent="0.25">
      <c r="A701" s="133"/>
      <c r="B701" s="167"/>
      <c r="C701" s="167"/>
      <c r="D701" s="167"/>
      <c r="E701" s="167"/>
      <c r="F701" s="167"/>
      <c r="G701" s="133"/>
      <c r="H701" s="133"/>
    </row>
    <row r="702" spans="1:8" ht="57.95" customHeight="1" x14ac:dyDescent="0.25">
      <c r="A702" s="133"/>
      <c r="B702" s="167"/>
      <c r="C702" s="167"/>
      <c r="D702" s="167"/>
      <c r="E702" s="167"/>
      <c r="F702" s="167"/>
      <c r="G702" s="133"/>
      <c r="H702" s="133"/>
    </row>
    <row r="703" spans="1:8" ht="57.95" customHeight="1" x14ac:dyDescent="0.25">
      <c r="A703" s="133"/>
      <c r="B703" s="167"/>
      <c r="C703" s="167"/>
      <c r="D703" s="167"/>
      <c r="E703" s="167"/>
      <c r="F703" s="167"/>
      <c r="G703" s="133"/>
      <c r="H703" s="133"/>
    </row>
    <row r="704" spans="1:8" ht="57.95" customHeight="1" x14ac:dyDescent="0.25">
      <c r="A704" s="133"/>
      <c r="B704" s="167"/>
      <c r="C704" s="167"/>
      <c r="D704" s="167"/>
      <c r="E704" s="167"/>
      <c r="F704" s="167"/>
      <c r="G704" s="133"/>
      <c r="H704" s="133"/>
    </row>
    <row r="705" spans="1:8" ht="57.95" customHeight="1" x14ac:dyDescent="0.25">
      <c r="A705" s="133"/>
      <c r="B705" s="167"/>
      <c r="C705" s="167"/>
      <c r="D705" s="167"/>
      <c r="E705" s="167"/>
      <c r="F705" s="167"/>
      <c r="G705" s="133"/>
      <c r="H705" s="133"/>
    </row>
    <row r="706" spans="1:8" ht="57.95" customHeight="1" x14ac:dyDescent="0.25">
      <c r="A706" s="133"/>
      <c r="B706" s="167"/>
      <c r="C706" s="167"/>
      <c r="D706" s="167"/>
      <c r="E706" s="167"/>
      <c r="F706" s="167"/>
      <c r="G706" s="133"/>
      <c r="H706" s="133"/>
    </row>
    <row r="707" spans="1:8" ht="57.95" customHeight="1" x14ac:dyDescent="0.25">
      <c r="A707" s="133"/>
      <c r="B707" s="167"/>
      <c r="C707" s="167"/>
      <c r="D707" s="167"/>
      <c r="E707" s="167"/>
      <c r="F707" s="167"/>
      <c r="G707" s="133"/>
      <c r="H707" s="133"/>
    </row>
    <row r="708" spans="1:8" ht="57.95" customHeight="1" x14ac:dyDescent="0.25">
      <c r="A708" s="133"/>
      <c r="B708" s="167"/>
      <c r="C708" s="167"/>
      <c r="D708" s="167"/>
      <c r="E708" s="167"/>
      <c r="F708" s="167"/>
      <c r="G708" s="133"/>
      <c r="H708" s="133"/>
    </row>
    <row r="709" spans="1:8" ht="57.95" customHeight="1" x14ac:dyDescent="0.25">
      <c r="A709" s="133"/>
      <c r="B709" s="167"/>
      <c r="C709" s="167"/>
      <c r="D709" s="167"/>
      <c r="E709" s="167"/>
      <c r="F709" s="167"/>
      <c r="G709" s="133"/>
      <c r="H709" s="133"/>
    </row>
    <row r="710" spans="1:8" ht="57.95" customHeight="1" x14ac:dyDescent="0.25">
      <c r="A710" s="133"/>
      <c r="B710" s="167"/>
      <c r="C710" s="167"/>
      <c r="D710" s="167"/>
      <c r="E710" s="167"/>
      <c r="F710" s="167"/>
      <c r="G710" s="133"/>
      <c r="H710" s="133"/>
    </row>
    <row r="711" spans="1:8" ht="57.95" customHeight="1" x14ac:dyDescent="0.25">
      <c r="A711" s="133"/>
      <c r="B711" s="167"/>
      <c r="C711" s="167"/>
      <c r="D711" s="167"/>
      <c r="E711" s="167"/>
      <c r="F711" s="167"/>
      <c r="G711" s="133"/>
      <c r="H711" s="133"/>
    </row>
    <row r="712" spans="1:8" ht="57.95" customHeight="1" x14ac:dyDescent="0.25">
      <c r="A712" s="133"/>
      <c r="B712" s="167"/>
      <c r="C712" s="167"/>
      <c r="D712" s="167"/>
      <c r="E712" s="167"/>
      <c r="F712" s="167"/>
      <c r="G712" s="133"/>
      <c r="H712" s="133"/>
    </row>
    <row r="713" spans="1:8" ht="57.95" customHeight="1" x14ac:dyDescent="0.25">
      <c r="A713" s="133"/>
      <c r="B713" s="167"/>
      <c r="C713" s="167"/>
      <c r="D713" s="167"/>
      <c r="E713" s="167"/>
      <c r="F713" s="167"/>
      <c r="G713" s="133"/>
      <c r="H713" s="133"/>
    </row>
    <row r="714" spans="1:8" ht="57.95" customHeight="1" x14ac:dyDescent="0.25">
      <c r="A714" s="133"/>
      <c r="B714" s="167"/>
      <c r="C714" s="167"/>
      <c r="D714" s="167"/>
      <c r="E714" s="167"/>
      <c r="F714" s="167"/>
      <c r="G714" s="133"/>
      <c r="H714" s="133"/>
    </row>
    <row r="715" spans="1:8" ht="57.95" customHeight="1" x14ac:dyDescent="0.25">
      <c r="A715" s="133"/>
      <c r="B715" s="167"/>
      <c r="C715" s="167"/>
      <c r="D715" s="167"/>
      <c r="E715" s="167"/>
      <c r="F715" s="167"/>
      <c r="G715" s="133"/>
      <c r="H715" s="133"/>
    </row>
    <row r="716" spans="1:8" ht="57.95" customHeight="1" x14ac:dyDescent="0.25">
      <c r="A716" s="133"/>
      <c r="B716" s="167"/>
      <c r="C716" s="167"/>
      <c r="D716" s="167"/>
      <c r="E716" s="167"/>
      <c r="F716" s="167"/>
      <c r="G716" s="133"/>
      <c r="H716" s="133"/>
    </row>
    <row r="717" spans="1:8" ht="57.95" customHeight="1" x14ac:dyDescent="0.25">
      <c r="A717" s="133"/>
      <c r="B717" s="167"/>
      <c r="C717" s="167"/>
      <c r="D717" s="167"/>
      <c r="E717" s="167"/>
      <c r="F717" s="167"/>
      <c r="G717" s="133"/>
      <c r="H717" s="133"/>
    </row>
    <row r="718" spans="1:8" ht="57.95" customHeight="1" x14ac:dyDescent="0.25">
      <c r="A718" s="133"/>
      <c r="B718" s="167"/>
      <c r="C718" s="167"/>
      <c r="D718" s="167"/>
      <c r="E718" s="167"/>
      <c r="F718" s="167"/>
      <c r="G718" s="133"/>
      <c r="H718" s="133"/>
    </row>
    <row r="719" spans="1:8" ht="57.95" customHeight="1" x14ac:dyDescent="0.25">
      <c r="A719" s="133"/>
      <c r="B719" s="167"/>
      <c r="C719" s="167"/>
      <c r="D719" s="167"/>
      <c r="E719" s="167"/>
      <c r="F719" s="167"/>
      <c r="G719" s="133"/>
      <c r="H719" s="133"/>
    </row>
    <row r="720" spans="1:8" ht="57.95" customHeight="1" x14ac:dyDescent="0.25">
      <c r="A720" s="133"/>
      <c r="B720" s="167"/>
      <c r="C720" s="167"/>
      <c r="D720" s="167"/>
      <c r="E720" s="167"/>
      <c r="F720" s="167"/>
      <c r="G720" s="133"/>
      <c r="H720" s="133"/>
    </row>
    <row r="721" spans="1:8" ht="57.95" customHeight="1" x14ac:dyDescent="0.25">
      <c r="A721" s="133"/>
      <c r="B721" s="167"/>
      <c r="C721" s="167"/>
      <c r="D721" s="167"/>
      <c r="E721" s="167"/>
      <c r="F721" s="167"/>
      <c r="G721" s="133"/>
      <c r="H721" s="133"/>
    </row>
    <row r="722" spans="1:8" ht="57.95" customHeight="1" x14ac:dyDescent="0.25">
      <c r="A722" s="133"/>
      <c r="B722" s="167"/>
      <c r="C722" s="167"/>
      <c r="D722" s="167"/>
      <c r="E722" s="167"/>
      <c r="F722" s="167"/>
      <c r="G722" s="133"/>
      <c r="H722" s="133"/>
    </row>
    <row r="723" spans="1:8" ht="57.95" customHeight="1" x14ac:dyDescent="0.25">
      <c r="A723" s="133"/>
      <c r="B723" s="167"/>
      <c r="C723" s="167"/>
      <c r="D723" s="167"/>
      <c r="E723" s="167"/>
      <c r="F723" s="167"/>
      <c r="G723" s="133"/>
      <c r="H723" s="133"/>
    </row>
    <row r="724" spans="1:8" ht="57.95" customHeight="1" x14ac:dyDescent="0.25">
      <c r="A724" s="133"/>
      <c r="B724" s="167"/>
      <c r="C724" s="167"/>
      <c r="D724" s="167"/>
      <c r="E724" s="167"/>
      <c r="F724" s="167"/>
      <c r="G724" s="133"/>
      <c r="H724" s="133"/>
    </row>
    <row r="725" spans="1:8" ht="57.95" customHeight="1" x14ac:dyDescent="0.25">
      <c r="A725" s="133"/>
      <c r="B725" s="167"/>
      <c r="C725" s="167"/>
      <c r="D725" s="167"/>
      <c r="E725" s="167"/>
      <c r="F725" s="167"/>
      <c r="G725" s="133"/>
      <c r="H725" s="133"/>
    </row>
    <row r="726" spans="1:8" ht="57.95" customHeight="1" x14ac:dyDescent="0.25">
      <c r="A726" s="133"/>
      <c r="B726" s="167"/>
      <c r="C726" s="167"/>
      <c r="D726" s="167"/>
      <c r="E726" s="167"/>
      <c r="F726" s="167"/>
      <c r="G726" s="133"/>
      <c r="H726" s="133"/>
    </row>
    <row r="727" spans="1:8" ht="57.95" customHeight="1" x14ac:dyDescent="0.25">
      <c r="A727" s="133"/>
      <c r="B727" s="167"/>
      <c r="C727" s="167"/>
      <c r="D727" s="167"/>
      <c r="E727" s="167"/>
      <c r="F727" s="167"/>
      <c r="G727" s="133"/>
      <c r="H727" s="133"/>
    </row>
    <row r="728" spans="1:8" ht="57.95" customHeight="1" x14ac:dyDescent="0.25">
      <c r="A728" s="133"/>
      <c r="B728" s="167"/>
      <c r="C728" s="167"/>
      <c r="D728" s="167"/>
      <c r="E728" s="167"/>
      <c r="F728" s="167"/>
      <c r="G728" s="133"/>
      <c r="H728" s="133"/>
    </row>
    <row r="729" spans="1:8" ht="57.95" customHeight="1" x14ac:dyDescent="0.25">
      <c r="A729" s="133"/>
      <c r="B729" s="167"/>
      <c r="C729" s="167"/>
      <c r="D729" s="167"/>
      <c r="E729" s="167"/>
      <c r="F729" s="167"/>
      <c r="G729" s="133"/>
      <c r="H729" s="133"/>
    </row>
    <row r="730" spans="1:8" ht="57.95" customHeight="1" x14ac:dyDescent="0.25">
      <c r="A730" s="133"/>
      <c r="B730" s="167"/>
      <c r="C730" s="167"/>
      <c r="D730" s="167"/>
      <c r="E730" s="167"/>
      <c r="F730" s="167"/>
      <c r="G730" s="133"/>
      <c r="H730" s="133"/>
    </row>
    <row r="731" spans="1:8" ht="57.95" customHeight="1" x14ac:dyDescent="0.25">
      <c r="A731" s="133"/>
      <c r="B731" s="167"/>
      <c r="C731" s="167"/>
      <c r="D731" s="167"/>
      <c r="E731" s="167"/>
      <c r="F731" s="167"/>
      <c r="G731" s="133"/>
      <c r="H731" s="133"/>
    </row>
    <row r="732" spans="1:8" ht="57.95" customHeight="1" x14ac:dyDescent="0.25">
      <c r="A732" s="133"/>
      <c r="B732" s="167"/>
      <c r="C732" s="167"/>
      <c r="D732" s="167"/>
      <c r="E732" s="167"/>
      <c r="F732" s="167"/>
      <c r="G732" s="133"/>
      <c r="H732" s="133"/>
    </row>
    <row r="733" spans="1:8" ht="57.95" customHeight="1" x14ac:dyDescent="0.25">
      <c r="A733" s="133"/>
      <c r="B733" s="167"/>
      <c r="C733" s="167"/>
      <c r="D733" s="167"/>
      <c r="E733" s="167"/>
      <c r="F733" s="167"/>
      <c r="G733" s="133"/>
      <c r="H733" s="133"/>
    </row>
    <row r="734" spans="1:8" ht="57.95" customHeight="1" x14ac:dyDescent="0.25">
      <c r="A734" s="133"/>
      <c r="B734" s="167"/>
      <c r="C734" s="167"/>
      <c r="D734" s="167"/>
      <c r="E734" s="167"/>
      <c r="F734" s="167"/>
      <c r="G734" s="133"/>
      <c r="H734" s="133"/>
    </row>
    <row r="735" spans="1:8" ht="57.95" customHeight="1" x14ac:dyDescent="0.25">
      <c r="A735" s="133"/>
      <c r="B735" s="167"/>
      <c r="C735" s="167"/>
      <c r="D735" s="167"/>
      <c r="E735" s="167"/>
      <c r="F735" s="167"/>
      <c r="G735" s="133"/>
      <c r="H735" s="133"/>
    </row>
    <row r="736" spans="1:8" ht="57.95" customHeight="1" x14ac:dyDescent="0.25">
      <c r="A736" s="133"/>
      <c r="B736" s="167"/>
      <c r="C736" s="167"/>
      <c r="D736" s="167"/>
      <c r="E736" s="167"/>
      <c r="F736" s="167"/>
      <c r="G736" s="133"/>
      <c r="H736" s="133"/>
    </row>
    <row r="737" spans="1:8" ht="57.95" customHeight="1" x14ac:dyDescent="0.25">
      <c r="A737" s="133"/>
      <c r="B737" s="167"/>
      <c r="C737" s="167"/>
      <c r="D737" s="167"/>
      <c r="E737" s="167"/>
      <c r="F737" s="167"/>
      <c r="G737" s="133"/>
      <c r="H737" s="133"/>
    </row>
    <row r="738" spans="1:8" ht="57.95" customHeight="1" x14ac:dyDescent="0.25">
      <c r="A738" s="133"/>
      <c r="B738" s="167"/>
      <c r="C738" s="167"/>
      <c r="D738" s="167"/>
      <c r="E738" s="167"/>
      <c r="F738" s="167"/>
      <c r="G738" s="133"/>
      <c r="H738" s="133"/>
    </row>
    <row r="739" spans="1:8" ht="57.95" customHeight="1" x14ac:dyDescent="0.25">
      <c r="A739" s="133"/>
      <c r="B739" s="167"/>
      <c r="C739" s="167"/>
      <c r="D739" s="167"/>
      <c r="E739" s="167"/>
      <c r="F739" s="167"/>
      <c r="G739" s="133"/>
      <c r="H739" s="133"/>
    </row>
    <row r="740" spans="1:8" ht="57.95" customHeight="1" x14ac:dyDescent="0.25">
      <c r="A740" s="133"/>
      <c r="B740" s="167"/>
      <c r="C740" s="167"/>
      <c r="D740" s="167"/>
      <c r="E740" s="167"/>
      <c r="F740" s="167"/>
      <c r="G740" s="133"/>
      <c r="H740" s="133"/>
    </row>
    <row r="741" spans="1:8" ht="57.95" customHeight="1" x14ac:dyDescent="0.25">
      <c r="A741" s="133"/>
      <c r="B741" s="167"/>
      <c r="C741" s="167"/>
      <c r="D741" s="167"/>
      <c r="E741" s="167"/>
      <c r="F741" s="167"/>
      <c r="G741" s="133"/>
      <c r="H741" s="133"/>
    </row>
    <row r="742" spans="1:8" ht="57.95" customHeight="1" x14ac:dyDescent="0.25">
      <c r="A742" s="133"/>
      <c r="B742" s="167"/>
      <c r="C742" s="167"/>
      <c r="D742" s="167"/>
      <c r="E742" s="167"/>
      <c r="F742" s="167"/>
      <c r="G742" s="133"/>
      <c r="H742" s="133"/>
    </row>
    <row r="743" spans="1:8" ht="57.95" customHeight="1" x14ac:dyDescent="0.25">
      <c r="A743" s="133"/>
      <c r="B743" s="167"/>
      <c r="C743" s="167"/>
      <c r="D743" s="167"/>
      <c r="E743" s="167"/>
      <c r="F743" s="167"/>
      <c r="G743" s="133"/>
      <c r="H743" s="133"/>
    </row>
    <row r="744" spans="1:8" ht="57.95" customHeight="1" x14ac:dyDescent="0.25">
      <c r="A744" s="133"/>
      <c r="B744" s="167"/>
      <c r="C744" s="167"/>
      <c r="D744" s="167"/>
      <c r="E744" s="167"/>
      <c r="F744" s="167"/>
      <c r="G744" s="133"/>
      <c r="H744" s="133"/>
    </row>
    <row r="745" spans="1:8" ht="57.95" customHeight="1" x14ac:dyDescent="0.25">
      <c r="A745" s="133"/>
      <c r="B745" s="167"/>
      <c r="C745" s="167"/>
      <c r="D745" s="167"/>
      <c r="E745" s="167"/>
      <c r="F745" s="167"/>
      <c r="G745" s="133"/>
      <c r="H745" s="133"/>
    </row>
    <row r="746" spans="1:8" ht="57.95" customHeight="1" x14ac:dyDescent="0.25">
      <c r="A746" s="133"/>
      <c r="B746" s="167"/>
      <c r="C746" s="167"/>
      <c r="D746" s="167"/>
      <c r="E746" s="167"/>
      <c r="F746" s="167"/>
      <c r="G746" s="133"/>
      <c r="H746" s="133"/>
    </row>
    <row r="747" spans="1:8" ht="57.95" customHeight="1" x14ac:dyDescent="0.25">
      <c r="A747" s="133"/>
      <c r="B747" s="167"/>
      <c r="C747" s="167"/>
      <c r="D747" s="167"/>
      <c r="E747" s="167"/>
      <c r="F747" s="167"/>
      <c r="G747" s="133"/>
      <c r="H747" s="133"/>
    </row>
    <row r="748" spans="1:8" ht="57.95" customHeight="1" x14ac:dyDescent="0.25">
      <c r="A748" s="133"/>
      <c r="B748" s="167"/>
      <c r="C748" s="167"/>
      <c r="D748" s="167"/>
      <c r="E748" s="167"/>
      <c r="F748" s="167"/>
      <c r="G748" s="133"/>
      <c r="H748" s="133"/>
    </row>
    <row r="749" spans="1:8" ht="57.95" customHeight="1" x14ac:dyDescent="0.25">
      <c r="A749" s="133"/>
      <c r="B749" s="167"/>
      <c r="C749" s="167"/>
      <c r="D749" s="167"/>
      <c r="E749" s="167"/>
      <c r="F749" s="167"/>
      <c r="G749" s="133"/>
      <c r="H749" s="133"/>
    </row>
    <row r="750" spans="1:8" ht="57.95" customHeight="1" x14ac:dyDescent="0.25">
      <c r="A750" s="133"/>
      <c r="B750" s="167"/>
      <c r="C750" s="167"/>
      <c r="D750" s="167"/>
      <c r="E750" s="167"/>
      <c r="F750" s="167"/>
      <c r="G750" s="133"/>
      <c r="H750" s="133"/>
    </row>
    <row r="751" spans="1:8" ht="57.95" customHeight="1" x14ac:dyDescent="0.25">
      <c r="A751" s="133"/>
      <c r="B751" s="167"/>
      <c r="C751" s="167"/>
      <c r="D751" s="167"/>
      <c r="E751" s="167"/>
      <c r="F751" s="167"/>
      <c r="G751" s="133"/>
      <c r="H751" s="133"/>
    </row>
    <row r="752" spans="1:8" ht="57.95" customHeight="1" x14ac:dyDescent="0.25">
      <c r="A752" s="133"/>
      <c r="B752" s="167"/>
      <c r="C752" s="167"/>
      <c r="D752" s="167"/>
      <c r="E752" s="167"/>
      <c r="F752" s="167"/>
      <c r="G752" s="133"/>
      <c r="H752" s="133"/>
    </row>
    <row r="753" spans="1:8" ht="57.95" customHeight="1" x14ac:dyDescent="0.25">
      <c r="A753" s="133"/>
      <c r="B753" s="167"/>
      <c r="C753" s="167"/>
      <c r="D753" s="167"/>
      <c r="E753" s="167"/>
      <c r="F753" s="167"/>
      <c r="G753" s="133"/>
      <c r="H753" s="133"/>
    </row>
    <row r="754" spans="1:8" ht="57.95" customHeight="1" x14ac:dyDescent="0.25">
      <c r="A754" s="133"/>
      <c r="B754" s="167"/>
      <c r="C754" s="167"/>
      <c r="D754" s="167"/>
      <c r="E754" s="167"/>
      <c r="F754" s="167"/>
      <c r="G754" s="133"/>
      <c r="H754" s="133"/>
    </row>
    <row r="755" spans="1:8" ht="57.95" customHeight="1" x14ac:dyDescent="0.25">
      <c r="A755" s="133"/>
      <c r="B755" s="167"/>
      <c r="C755" s="167"/>
      <c r="D755" s="167"/>
      <c r="E755" s="167"/>
      <c r="F755" s="167"/>
      <c r="G755" s="133"/>
      <c r="H755" s="133"/>
    </row>
    <row r="756" spans="1:8" ht="57.95" customHeight="1" x14ac:dyDescent="0.25">
      <c r="A756" s="133"/>
      <c r="B756" s="167"/>
      <c r="C756" s="167"/>
      <c r="D756" s="167"/>
      <c r="E756" s="167"/>
      <c r="F756" s="167"/>
      <c r="G756" s="133"/>
      <c r="H756" s="133"/>
    </row>
    <row r="757" spans="1:8" ht="57.95" customHeight="1" x14ac:dyDescent="0.25">
      <c r="A757" s="133"/>
      <c r="B757" s="167"/>
      <c r="C757" s="167"/>
      <c r="D757" s="167"/>
      <c r="E757" s="167"/>
      <c r="F757" s="167"/>
      <c r="G757" s="133"/>
      <c r="H757" s="133"/>
    </row>
    <row r="758" spans="1:8" ht="57.95" customHeight="1" x14ac:dyDescent="0.25">
      <c r="A758" s="133"/>
      <c r="B758" s="167"/>
      <c r="C758" s="167"/>
      <c r="D758" s="167"/>
      <c r="E758" s="167"/>
      <c r="F758" s="167"/>
      <c r="G758" s="133"/>
      <c r="H758" s="133"/>
    </row>
    <row r="759" spans="1:8" ht="57.95" customHeight="1" x14ac:dyDescent="0.25">
      <c r="A759" s="133"/>
      <c r="B759" s="167"/>
      <c r="C759" s="167"/>
      <c r="D759" s="167"/>
      <c r="E759" s="167"/>
      <c r="F759" s="167"/>
      <c r="G759" s="133"/>
      <c r="H759" s="133"/>
    </row>
    <row r="760" spans="1:8" ht="57.95" customHeight="1" x14ac:dyDescent="0.25">
      <c r="A760" s="133"/>
      <c r="B760" s="167"/>
      <c r="C760" s="167"/>
      <c r="D760" s="167"/>
      <c r="E760" s="167"/>
      <c r="F760" s="167"/>
      <c r="G760" s="133"/>
      <c r="H760" s="133"/>
    </row>
    <row r="761" spans="1:8" ht="57.95" customHeight="1" x14ac:dyDescent="0.25">
      <c r="A761" s="133"/>
      <c r="B761" s="167"/>
      <c r="C761" s="167"/>
      <c r="D761" s="167"/>
      <c r="E761" s="167"/>
      <c r="F761" s="167"/>
      <c r="G761" s="133"/>
      <c r="H761" s="133"/>
    </row>
    <row r="762" spans="1:8" ht="57.95" customHeight="1" x14ac:dyDescent="0.25">
      <c r="A762" s="133"/>
      <c r="B762" s="167"/>
      <c r="C762" s="167"/>
      <c r="D762" s="167"/>
      <c r="E762" s="167"/>
      <c r="F762" s="167"/>
      <c r="G762" s="133"/>
      <c r="H762" s="133"/>
    </row>
    <row r="763" spans="1:8" ht="57.95" customHeight="1" x14ac:dyDescent="0.25">
      <c r="A763" s="133"/>
      <c r="B763" s="167"/>
      <c r="C763" s="167"/>
      <c r="D763" s="167"/>
      <c r="E763" s="167"/>
      <c r="F763" s="167"/>
      <c r="G763" s="133"/>
      <c r="H763" s="133"/>
    </row>
    <row r="764" spans="1:8" ht="57.95" customHeight="1" x14ac:dyDescent="0.25">
      <c r="A764" s="133"/>
      <c r="B764" s="167"/>
      <c r="C764" s="167"/>
      <c r="D764" s="167"/>
      <c r="E764" s="167"/>
      <c r="F764" s="167"/>
      <c r="G764" s="133"/>
      <c r="H764" s="133"/>
    </row>
    <row r="765" spans="1:8" ht="57.95" customHeight="1" x14ac:dyDescent="0.25">
      <c r="A765" s="133"/>
      <c r="B765" s="167"/>
      <c r="C765" s="167"/>
      <c r="D765" s="167"/>
      <c r="E765" s="167"/>
      <c r="F765" s="167"/>
      <c r="G765" s="133"/>
      <c r="H765" s="133"/>
    </row>
    <row r="766" spans="1:8" ht="57.95" customHeight="1" x14ac:dyDescent="0.25">
      <c r="A766" s="133"/>
      <c r="B766" s="167"/>
      <c r="C766" s="167"/>
      <c r="D766" s="167"/>
      <c r="E766" s="167"/>
      <c r="F766" s="167"/>
      <c r="G766" s="133"/>
      <c r="H766" s="133"/>
    </row>
    <row r="767" spans="1:8" ht="57.95" customHeight="1" x14ac:dyDescent="0.25">
      <c r="A767" s="133"/>
      <c r="B767" s="167"/>
      <c r="C767" s="167"/>
      <c r="D767" s="167"/>
      <c r="E767" s="167"/>
      <c r="F767" s="167"/>
      <c r="G767" s="133"/>
      <c r="H767" s="133"/>
    </row>
    <row r="768" spans="1:8" ht="57.95" customHeight="1" x14ac:dyDescent="0.25">
      <c r="A768" s="133"/>
      <c r="B768" s="167"/>
      <c r="C768" s="167"/>
      <c r="D768" s="167"/>
      <c r="E768" s="167"/>
      <c r="F768" s="167"/>
      <c r="G768" s="133"/>
      <c r="H768" s="133"/>
    </row>
    <row r="769" spans="1:8" ht="57.95" customHeight="1" x14ac:dyDescent="0.25">
      <c r="A769" s="133"/>
      <c r="B769" s="167"/>
      <c r="C769" s="167"/>
      <c r="D769" s="167"/>
      <c r="E769" s="167"/>
      <c r="F769" s="167"/>
      <c r="G769" s="133"/>
      <c r="H769" s="133"/>
    </row>
    <row r="770" spans="1:8" ht="57.95" customHeight="1" x14ac:dyDescent="0.25">
      <c r="A770" s="133"/>
      <c r="B770" s="167"/>
      <c r="C770" s="167"/>
      <c r="D770" s="167"/>
      <c r="E770" s="167"/>
      <c r="F770" s="167"/>
      <c r="G770" s="133"/>
      <c r="H770" s="133"/>
    </row>
    <row r="771" spans="1:8" ht="57.95" customHeight="1" x14ac:dyDescent="0.25">
      <c r="A771" s="133"/>
      <c r="B771" s="167"/>
      <c r="C771" s="167"/>
      <c r="D771" s="167"/>
      <c r="E771" s="167"/>
      <c r="F771" s="167"/>
      <c r="G771" s="133"/>
      <c r="H771" s="133"/>
    </row>
    <row r="772" spans="1:8" ht="57.95" customHeight="1" x14ac:dyDescent="0.25">
      <c r="A772" s="133"/>
      <c r="B772" s="167"/>
      <c r="C772" s="167"/>
      <c r="D772" s="167"/>
      <c r="E772" s="167"/>
      <c r="F772" s="167"/>
      <c r="G772" s="133"/>
      <c r="H772" s="133"/>
    </row>
    <row r="773" spans="1:8" ht="57.95" customHeight="1" x14ac:dyDescent="0.25">
      <c r="A773" s="133"/>
      <c r="B773" s="167"/>
      <c r="C773" s="167"/>
      <c r="D773" s="167"/>
      <c r="E773" s="167"/>
      <c r="F773" s="167"/>
      <c r="G773" s="133"/>
      <c r="H773" s="133"/>
    </row>
    <row r="774" spans="1:8" ht="57.95" customHeight="1" x14ac:dyDescent="0.25">
      <c r="A774" s="133"/>
      <c r="B774" s="167"/>
      <c r="C774" s="167"/>
      <c r="D774" s="167"/>
      <c r="E774" s="167"/>
      <c r="F774" s="167"/>
      <c r="G774" s="133"/>
      <c r="H774" s="133"/>
    </row>
    <row r="775" spans="1:8" ht="57.95" customHeight="1" x14ac:dyDescent="0.25">
      <c r="A775" s="133"/>
      <c r="B775" s="167"/>
      <c r="C775" s="167"/>
      <c r="D775" s="167"/>
      <c r="E775" s="167"/>
      <c r="F775" s="167"/>
      <c r="G775" s="133"/>
      <c r="H775" s="133"/>
    </row>
    <row r="776" spans="1:8" ht="57.95" customHeight="1" x14ac:dyDescent="0.25">
      <c r="A776" s="133"/>
      <c r="B776" s="167"/>
      <c r="C776" s="167"/>
      <c r="D776" s="167"/>
      <c r="E776" s="167"/>
      <c r="F776" s="167"/>
      <c r="G776" s="133"/>
      <c r="H776" s="133"/>
    </row>
    <row r="777" spans="1:8" ht="57.95" customHeight="1" x14ac:dyDescent="0.25">
      <c r="A777" s="133"/>
      <c r="B777" s="167"/>
      <c r="C777" s="167"/>
      <c r="D777" s="167"/>
      <c r="E777" s="167"/>
      <c r="F777" s="167"/>
      <c r="G777" s="133"/>
      <c r="H777" s="133"/>
    </row>
    <row r="778" spans="1:8" ht="57.95" customHeight="1" x14ac:dyDescent="0.25">
      <c r="A778" s="133"/>
      <c r="B778" s="167"/>
      <c r="C778" s="167"/>
      <c r="D778" s="167"/>
      <c r="E778" s="167"/>
      <c r="F778" s="167"/>
      <c r="G778" s="133"/>
      <c r="H778" s="133"/>
    </row>
    <row r="779" spans="1:8" ht="57.95" customHeight="1" x14ac:dyDescent="0.25">
      <c r="A779" s="133"/>
      <c r="B779" s="167"/>
      <c r="C779" s="167"/>
      <c r="D779" s="167"/>
      <c r="E779" s="167"/>
      <c r="F779" s="167"/>
      <c r="G779" s="133"/>
      <c r="H779" s="133"/>
    </row>
    <row r="780" spans="1:8" ht="57.95" customHeight="1" x14ac:dyDescent="0.25">
      <c r="A780" s="133"/>
      <c r="B780" s="167"/>
      <c r="C780" s="167"/>
      <c r="D780" s="167"/>
      <c r="E780" s="167"/>
      <c r="F780" s="167"/>
      <c r="G780" s="133"/>
      <c r="H780" s="133"/>
    </row>
    <row r="781" spans="1:8" ht="57.95" customHeight="1" x14ac:dyDescent="0.25">
      <c r="A781" s="133"/>
      <c r="B781" s="167"/>
      <c r="C781" s="167"/>
      <c r="D781" s="167"/>
      <c r="E781" s="167"/>
      <c r="F781" s="167"/>
      <c r="G781" s="133"/>
      <c r="H781" s="133"/>
    </row>
    <row r="782" spans="1:8" ht="57.95" customHeight="1" x14ac:dyDescent="0.25">
      <c r="A782" s="133"/>
      <c r="B782" s="167"/>
      <c r="C782" s="167"/>
      <c r="D782" s="167"/>
      <c r="E782" s="167"/>
      <c r="F782" s="167"/>
      <c r="G782" s="133"/>
      <c r="H782" s="133"/>
    </row>
    <row r="783" spans="1:8" ht="57.95" customHeight="1" x14ac:dyDescent="0.25">
      <c r="A783" s="133"/>
      <c r="B783" s="167"/>
      <c r="C783" s="167"/>
      <c r="D783" s="167"/>
      <c r="E783" s="167"/>
      <c r="F783" s="167"/>
      <c r="G783" s="133"/>
      <c r="H783" s="133"/>
    </row>
    <row r="784" spans="1:8" ht="57.95" customHeight="1" x14ac:dyDescent="0.25">
      <c r="A784" s="133"/>
      <c r="B784" s="167"/>
      <c r="C784" s="167"/>
      <c r="D784" s="167"/>
      <c r="E784" s="167"/>
      <c r="F784" s="167"/>
      <c r="G784" s="133"/>
      <c r="H784" s="133"/>
    </row>
    <row r="785" spans="1:8" ht="57.95" customHeight="1" x14ac:dyDescent="0.25">
      <c r="A785" s="133"/>
      <c r="B785" s="167"/>
      <c r="C785" s="167"/>
      <c r="D785" s="167"/>
      <c r="E785" s="167"/>
      <c r="F785" s="167"/>
      <c r="G785" s="133"/>
      <c r="H785" s="133"/>
    </row>
    <row r="786" spans="1:8" ht="57.95" customHeight="1" x14ac:dyDescent="0.25">
      <c r="A786" s="133"/>
      <c r="B786" s="167"/>
      <c r="C786" s="167"/>
      <c r="D786" s="167"/>
      <c r="E786" s="167"/>
      <c r="F786" s="167"/>
      <c r="G786" s="133"/>
      <c r="H786" s="133"/>
    </row>
    <row r="787" spans="1:8" ht="57.95" customHeight="1" x14ac:dyDescent="0.25">
      <c r="A787" s="133"/>
      <c r="B787" s="167"/>
      <c r="C787" s="167"/>
      <c r="D787" s="167"/>
      <c r="E787" s="167"/>
      <c r="F787" s="167"/>
      <c r="G787" s="133"/>
      <c r="H787" s="133"/>
    </row>
    <row r="788" spans="1:8" ht="57.95" customHeight="1" x14ac:dyDescent="0.25">
      <c r="A788" s="133"/>
      <c r="B788" s="167"/>
      <c r="C788" s="167"/>
      <c r="D788" s="167"/>
      <c r="E788" s="167"/>
      <c r="F788" s="167"/>
      <c r="G788" s="133"/>
      <c r="H788" s="133"/>
    </row>
    <row r="789" spans="1:8" ht="57.95" customHeight="1" x14ac:dyDescent="0.25">
      <c r="A789" s="133"/>
      <c r="B789" s="167"/>
      <c r="C789" s="167"/>
      <c r="D789" s="167"/>
      <c r="E789" s="167"/>
      <c r="F789" s="167"/>
      <c r="G789" s="133"/>
      <c r="H789" s="133"/>
    </row>
    <row r="790" spans="1:8" ht="57.95" customHeight="1" x14ac:dyDescent="0.25">
      <c r="A790" s="133"/>
      <c r="B790" s="167"/>
      <c r="C790" s="167"/>
      <c r="D790" s="167"/>
      <c r="E790" s="167"/>
      <c r="F790" s="167"/>
      <c r="G790" s="133"/>
      <c r="H790" s="133"/>
    </row>
    <row r="791" spans="1:8" ht="57.95" customHeight="1" x14ac:dyDescent="0.25">
      <c r="A791" s="133"/>
      <c r="B791" s="167"/>
      <c r="C791" s="167"/>
      <c r="D791" s="167"/>
      <c r="E791" s="167"/>
      <c r="F791" s="167"/>
      <c r="G791" s="133"/>
      <c r="H791" s="133"/>
    </row>
    <row r="792" spans="1:8" ht="57.95" customHeight="1" x14ac:dyDescent="0.25">
      <c r="A792" s="133"/>
      <c r="B792" s="167"/>
      <c r="C792" s="167"/>
      <c r="D792" s="167"/>
      <c r="E792" s="167"/>
      <c r="F792" s="167"/>
      <c r="G792" s="133"/>
      <c r="H792" s="133"/>
    </row>
    <row r="793" spans="1:8" ht="57.95" customHeight="1" x14ac:dyDescent="0.25">
      <c r="A793" s="133"/>
      <c r="B793" s="167"/>
      <c r="C793" s="167"/>
      <c r="D793" s="167"/>
      <c r="E793" s="167"/>
      <c r="F793" s="167"/>
      <c r="G793" s="133"/>
      <c r="H793" s="133"/>
    </row>
    <row r="794" spans="1:8" ht="57.95" customHeight="1" x14ac:dyDescent="0.25">
      <c r="A794" s="133"/>
      <c r="B794" s="167"/>
      <c r="C794" s="167"/>
      <c r="D794" s="167"/>
      <c r="E794" s="167"/>
      <c r="F794" s="167"/>
      <c r="G794" s="133"/>
      <c r="H794" s="133"/>
    </row>
    <row r="795" spans="1:8" ht="57.95" customHeight="1" x14ac:dyDescent="0.25">
      <c r="A795" s="133"/>
      <c r="B795" s="167"/>
      <c r="C795" s="167"/>
      <c r="D795" s="167"/>
      <c r="E795" s="167"/>
      <c r="F795" s="167"/>
      <c r="G795" s="133"/>
      <c r="H795" s="133"/>
    </row>
    <row r="796" spans="1:8" ht="57.95" customHeight="1" x14ac:dyDescent="0.25">
      <c r="A796" s="133"/>
      <c r="B796" s="167"/>
      <c r="C796" s="167"/>
      <c r="D796" s="167"/>
      <c r="E796" s="167"/>
      <c r="F796" s="167"/>
      <c r="G796" s="133"/>
      <c r="H796" s="133"/>
    </row>
    <row r="797" spans="1:8" ht="57.95" customHeight="1" x14ac:dyDescent="0.25">
      <c r="A797" s="133"/>
      <c r="B797" s="167"/>
      <c r="C797" s="167"/>
      <c r="D797" s="167"/>
      <c r="E797" s="167"/>
      <c r="F797" s="167"/>
      <c r="G797" s="133"/>
      <c r="H797" s="133"/>
    </row>
    <row r="798" spans="1:8" ht="57.95" customHeight="1" x14ac:dyDescent="0.25">
      <c r="A798" s="133"/>
      <c r="B798" s="167"/>
      <c r="C798" s="167"/>
      <c r="D798" s="167"/>
      <c r="E798" s="167"/>
      <c r="F798" s="167"/>
      <c r="G798" s="133"/>
      <c r="H798" s="133"/>
    </row>
    <row r="799" spans="1:8" ht="57.95" customHeight="1" x14ac:dyDescent="0.25">
      <c r="A799" s="133"/>
      <c r="B799" s="167"/>
      <c r="C799" s="167"/>
      <c r="D799" s="167"/>
      <c r="E799" s="167"/>
      <c r="F799" s="167"/>
      <c r="G799" s="133"/>
      <c r="H799" s="133"/>
    </row>
    <row r="800" spans="1:8" ht="57.95" customHeight="1" x14ac:dyDescent="0.25">
      <c r="A800" s="133"/>
      <c r="B800" s="167"/>
      <c r="C800" s="167"/>
      <c r="D800" s="167"/>
      <c r="E800" s="167"/>
      <c r="F800" s="167"/>
      <c r="G800" s="133"/>
      <c r="H800" s="133"/>
    </row>
    <row r="801" spans="1:8" ht="57.95" customHeight="1" x14ac:dyDescent="0.25">
      <c r="A801" s="133"/>
      <c r="B801" s="167"/>
      <c r="C801" s="167"/>
      <c r="D801" s="167"/>
      <c r="E801" s="167"/>
      <c r="F801" s="167"/>
      <c r="G801" s="133"/>
      <c r="H801" s="133"/>
    </row>
    <row r="802" spans="1:8" ht="57.95" customHeight="1" x14ac:dyDescent="0.25">
      <c r="A802" s="133"/>
      <c r="B802" s="167"/>
      <c r="C802" s="167"/>
      <c r="D802" s="167"/>
      <c r="E802" s="167"/>
      <c r="F802" s="167"/>
      <c r="G802" s="133"/>
      <c r="H802" s="133"/>
    </row>
    <row r="803" spans="1:8" ht="57.95" customHeight="1" x14ac:dyDescent="0.25">
      <c r="A803" s="133"/>
      <c r="B803" s="167"/>
      <c r="C803" s="167"/>
      <c r="D803" s="167"/>
      <c r="E803" s="167"/>
      <c r="F803" s="167"/>
      <c r="G803" s="133"/>
      <c r="H803" s="133"/>
    </row>
    <row r="804" spans="1:8" ht="57.95" customHeight="1" x14ac:dyDescent="0.25">
      <c r="A804" s="133"/>
      <c r="B804" s="167"/>
      <c r="C804" s="167"/>
      <c r="D804" s="167"/>
      <c r="E804" s="167"/>
      <c r="F804" s="167"/>
      <c r="G804" s="133"/>
      <c r="H804" s="133"/>
    </row>
    <row r="805" spans="1:8" ht="57.95" customHeight="1" x14ac:dyDescent="0.25">
      <c r="A805" s="133"/>
      <c r="B805" s="167"/>
      <c r="C805" s="167"/>
      <c r="D805" s="167"/>
      <c r="E805" s="167"/>
      <c r="F805" s="167"/>
      <c r="G805" s="133"/>
      <c r="H805" s="133"/>
    </row>
    <row r="806" spans="1:8" ht="57.95" customHeight="1" x14ac:dyDescent="0.25">
      <c r="A806" s="133"/>
      <c r="B806" s="167"/>
      <c r="C806" s="167"/>
      <c r="D806" s="167"/>
      <c r="E806" s="167"/>
      <c r="F806" s="167"/>
      <c r="G806" s="133"/>
      <c r="H806" s="133"/>
    </row>
    <row r="807" spans="1:8" ht="57.95" customHeight="1" x14ac:dyDescent="0.25">
      <c r="A807" s="133"/>
      <c r="B807" s="167"/>
      <c r="C807" s="167"/>
      <c r="D807" s="167"/>
      <c r="E807" s="167"/>
      <c r="F807" s="167"/>
      <c r="G807" s="133"/>
      <c r="H807" s="133"/>
    </row>
    <row r="808" spans="1:8" ht="57.95" customHeight="1" x14ac:dyDescent="0.25">
      <c r="A808" s="133"/>
      <c r="B808" s="167"/>
      <c r="C808" s="167"/>
      <c r="D808" s="167"/>
      <c r="E808" s="167"/>
      <c r="F808" s="167"/>
      <c r="G808" s="133"/>
      <c r="H808" s="133"/>
    </row>
    <row r="809" spans="1:8" ht="57.95" customHeight="1" x14ac:dyDescent="0.25">
      <c r="A809" s="133"/>
      <c r="B809" s="167"/>
      <c r="C809" s="167"/>
      <c r="D809" s="167"/>
      <c r="E809" s="167"/>
      <c r="F809" s="167"/>
      <c r="G809" s="133"/>
      <c r="H809" s="133"/>
    </row>
    <row r="810" spans="1:8" ht="57.95" customHeight="1" x14ac:dyDescent="0.25">
      <c r="A810" s="133"/>
      <c r="B810" s="167"/>
      <c r="C810" s="167"/>
      <c r="D810" s="167"/>
      <c r="E810" s="167"/>
      <c r="F810" s="167"/>
      <c r="G810" s="133"/>
      <c r="H810" s="133"/>
    </row>
    <row r="811" spans="1:8" ht="57.95" customHeight="1" x14ac:dyDescent="0.25">
      <c r="A811" s="133"/>
      <c r="B811" s="167"/>
      <c r="C811" s="167"/>
      <c r="D811" s="167"/>
      <c r="E811" s="167"/>
      <c r="F811" s="167"/>
      <c r="G811" s="133"/>
      <c r="H811" s="133"/>
    </row>
    <row r="812" spans="1:8" ht="57.95" customHeight="1" x14ac:dyDescent="0.25">
      <c r="A812" s="133"/>
      <c r="B812" s="167"/>
      <c r="C812" s="167"/>
      <c r="D812" s="167"/>
      <c r="E812" s="167"/>
      <c r="F812" s="167"/>
      <c r="G812" s="133"/>
      <c r="H812" s="133"/>
    </row>
    <row r="813" spans="1:8" ht="57.95" customHeight="1" x14ac:dyDescent="0.25">
      <c r="A813" s="133"/>
      <c r="B813" s="167"/>
      <c r="C813" s="167"/>
      <c r="D813" s="167"/>
      <c r="E813" s="167"/>
      <c r="F813" s="167"/>
      <c r="G813" s="133"/>
      <c r="H813" s="133"/>
    </row>
    <row r="814" spans="1:8" ht="57.95" customHeight="1" x14ac:dyDescent="0.25">
      <c r="A814" s="133"/>
      <c r="B814" s="167"/>
      <c r="C814" s="167"/>
      <c r="D814" s="167"/>
      <c r="E814" s="167"/>
      <c r="F814" s="167"/>
      <c r="G814" s="133"/>
      <c r="H814" s="133"/>
    </row>
    <row r="815" spans="1:8" ht="57.95" customHeight="1" x14ac:dyDescent="0.25">
      <c r="A815" s="133"/>
      <c r="B815" s="167"/>
      <c r="C815" s="167"/>
      <c r="D815" s="167"/>
      <c r="E815" s="167"/>
      <c r="F815" s="167"/>
      <c r="G815" s="133"/>
      <c r="H815" s="133"/>
    </row>
    <row r="816" spans="1:8" ht="57.95" customHeight="1" x14ac:dyDescent="0.25">
      <c r="A816" s="133"/>
      <c r="B816" s="167"/>
      <c r="C816" s="167"/>
      <c r="D816" s="167"/>
      <c r="E816" s="167"/>
      <c r="F816" s="167"/>
      <c r="G816" s="133"/>
      <c r="H816" s="133"/>
    </row>
    <row r="817" spans="1:8" ht="57.95" customHeight="1" x14ac:dyDescent="0.25">
      <c r="A817" s="133"/>
      <c r="B817" s="167"/>
      <c r="C817" s="167"/>
      <c r="D817" s="167"/>
      <c r="E817" s="167"/>
      <c r="F817" s="167"/>
      <c r="G817" s="133"/>
      <c r="H817" s="133"/>
    </row>
    <row r="818" spans="1:8" ht="57.95" customHeight="1" x14ac:dyDescent="0.25">
      <c r="A818" s="133"/>
      <c r="B818" s="167"/>
      <c r="C818" s="167"/>
      <c r="D818" s="167"/>
      <c r="E818" s="167"/>
      <c r="F818" s="167"/>
      <c r="G818" s="133"/>
      <c r="H818" s="133"/>
    </row>
    <row r="819" spans="1:8" ht="57.95" customHeight="1" x14ac:dyDescent="0.25">
      <c r="A819" s="133"/>
      <c r="B819" s="167"/>
      <c r="C819" s="167"/>
      <c r="D819" s="167"/>
      <c r="E819" s="167"/>
      <c r="F819" s="167"/>
      <c r="G819" s="133"/>
      <c r="H819" s="133"/>
    </row>
    <row r="820" spans="1:8" ht="57.95" customHeight="1" x14ac:dyDescent="0.25">
      <c r="A820" s="133"/>
      <c r="B820" s="167"/>
      <c r="C820" s="167"/>
      <c r="D820" s="167"/>
      <c r="E820" s="167"/>
      <c r="F820" s="167"/>
      <c r="G820" s="133"/>
      <c r="H820" s="133"/>
    </row>
    <row r="821" spans="1:8" ht="57.95" customHeight="1" x14ac:dyDescent="0.25">
      <c r="A821" s="133"/>
      <c r="B821" s="167"/>
      <c r="C821" s="167"/>
      <c r="D821" s="167"/>
      <c r="E821" s="167"/>
      <c r="F821" s="167"/>
      <c r="G821" s="133"/>
      <c r="H821" s="133"/>
    </row>
    <row r="822" spans="1:8" ht="57.95" customHeight="1" x14ac:dyDescent="0.25">
      <c r="A822" s="133"/>
      <c r="B822" s="167"/>
      <c r="C822" s="167"/>
      <c r="D822" s="167"/>
      <c r="E822" s="167"/>
      <c r="F822" s="167"/>
      <c r="G822" s="133"/>
      <c r="H822" s="133"/>
    </row>
    <row r="823" spans="1:8" ht="57.95" customHeight="1" x14ac:dyDescent="0.25">
      <c r="A823" s="133"/>
      <c r="B823" s="167"/>
      <c r="C823" s="167"/>
      <c r="D823" s="167"/>
      <c r="E823" s="167"/>
      <c r="F823" s="167"/>
      <c r="G823" s="133"/>
      <c r="H823" s="133"/>
    </row>
    <row r="824" spans="1:8" ht="57.95" customHeight="1" x14ac:dyDescent="0.25">
      <c r="A824" s="133"/>
      <c r="B824" s="167"/>
      <c r="C824" s="167"/>
      <c r="D824" s="167"/>
      <c r="E824" s="167"/>
      <c r="F824" s="167"/>
      <c r="G824" s="133"/>
      <c r="H824" s="133"/>
    </row>
    <row r="825" spans="1:8" ht="57.95" customHeight="1" x14ac:dyDescent="0.25">
      <c r="A825" s="133"/>
      <c r="B825" s="167"/>
      <c r="C825" s="167"/>
      <c r="D825" s="167"/>
      <c r="E825" s="167"/>
      <c r="F825" s="167"/>
      <c r="G825" s="133"/>
      <c r="H825" s="133"/>
    </row>
    <row r="826" spans="1:8" ht="57.95" customHeight="1" x14ac:dyDescent="0.25">
      <c r="A826" s="133"/>
      <c r="B826" s="167"/>
      <c r="C826" s="167"/>
      <c r="D826" s="167"/>
      <c r="E826" s="167"/>
      <c r="F826" s="167"/>
      <c r="G826" s="133"/>
      <c r="H826" s="133"/>
    </row>
    <row r="827" spans="1:8" ht="57.95" customHeight="1" x14ac:dyDescent="0.25">
      <c r="A827" s="133"/>
      <c r="B827" s="167"/>
      <c r="C827" s="167"/>
      <c r="D827" s="167"/>
      <c r="E827" s="167"/>
      <c r="F827" s="167"/>
      <c r="G827" s="133"/>
      <c r="H827" s="133"/>
    </row>
    <row r="828" spans="1:8" ht="57.95" customHeight="1" x14ac:dyDescent="0.25">
      <c r="A828" s="133"/>
      <c r="B828" s="167"/>
      <c r="C828" s="167"/>
      <c r="D828" s="167"/>
      <c r="E828" s="167"/>
      <c r="F828" s="167"/>
      <c r="G828" s="133"/>
      <c r="H828" s="133"/>
    </row>
    <row r="829" spans="1:8" ht="57.95" customHeight="1" x14ac:dyDescent="0.25">
      <c r="A829" s="133"/>
      <c r="B829" s="167"/>
      <c r="C829" s="167"/>
      <c r="D829" s="167"/>
      <c r="E829" s="167"/>
      <c r="F829" s="167"/>
      <c r="G829" s="133"/>
      <c r="H829" s="133"/>
    </row>
    <row r="830" spans="1:8" ht="57.95" customHeight="1" x14ac:dyDescent="0.25">
      <c r="A830" s="133"/>
      <c r="B830" s="167"/>
      <c r="C830" s="167"/>
      <c r="D830" s="167"/>
      <c r="E830" s="167"/>
      <c r="F830" s="167"/>
      <c r="G830" s="133"/>
      <c r="H830" s="133"/>
    </row>
    <row r="831" spans="1:8" ht="57.95" customHeight="1" x14ac:dyDescent="0.25">
      <c r="A831" s="133"/>
      <c r="B831" s="167"/>
      <c r="C831" s="167"/>
      <c r="D831" s="167"/>
      <c r="E831" s="167"/>
      <c r="F831" s="167"/>
      <c r="G831" s="133"/>
      <c r="H831" s="133"/>
    </row>
    <row r="832" spans="1:8" ht="57.95" customHeight="1" x14ac:dyDescent="0.25">
      <c r="A832" s="133"/>
      <c r="B832" s="167"/>
      <c r="C832" s="167"/>
      <c r="D832" s="167"/>
      <c r="E832" s="167"/>
      <c r="F832" s="167"/>
      <c r="G832" s="133"/>
      <c r="H832" s="133"/>
    </row>
    <row r="833" spans="1:8" ht="57.95" customHeight="1" x14ac:dyDescent="0.25">
      <c r="A833" s="133"/>
      <c r="B833" s="167"/>
      <c r="C833" s="167"/>
      <c r="D833" s="167"/>
      <c r="E833" s="167"/>
      <c r="F833" s="167"/>
      <c r="G833" s="133"/>
      <c r="H833" s="133"/>
    </row>
    <row r="834" spans="1:8" ht="57.95" customHeight="1" x14ac:dyDescent="0.25">
      <c r="A834" s="133"/>
      <c r="B834" s="167"/>
      <c r="C834" s="167"/>
      <c r="D834" s="167"/>
      <c r="E834" s="167"/>
      <c r="F834" s="167"/>
      <c r="G834" s="133"/>
      <c r="H834" s="133"/>
    </row>
    <row r="835" spans="1:8" ht="57.95" customHeight="1" x14ac:dyDescent="0.25">
      <c r="A835" s="133"/>
      <c r="B835" s="167"/>
      <c r="C835" s="167"/>
      <c r="D835" s="167"/>
      <c r="E835" s="167"/>
      <c r="F835" s="167"/>
      <c r="G835" s="133"/>
      <c r="H835" s="133"/>
    </row>
    <row r="836" spans="1:8" ht="57.95" customHeight="1" x14ac:dyDescent="0.25">
      <c r="A836" s="133"/>
      <c r="B836" s="167"/>
      <c r="C836" s="167"/>
      <c r="D836" s="167"/>
      <c r="E836" s="167"/>
      <c r="F836" s="167"/>
      <c r="G836" s="133"/>
      <c r="H836" s="133"/>
    </row>
    <row r="837" spans="1:8" ht="57.95" customHeight="1" x14ac:dyDescent="0.25">
      <c r="A837" s="133"/>
      <c r="B837" s="167"/>
      <c r="C837" s="167"/>
      <c r="D837" s="167"/>
      <c r="E837" s="167"/>
      <c r="F837" s="167"/>
      <c r="G837" s="133"/>
      <c r="H837" s="133"/>
    </row>
    <row r="838" spans="1:8" ht="57.95" customHeight="1" x14ac:dyDescent="0.25">
      <c r="A838" s="133"/>
      <c r="B838" s="167"/>
      <c r="C838" s="167"/>
      <c r="D838" s="167"/>
      <c r="E838" s="167"/>
      <c r="F838" s="167"/>
      <c r="G838" s="133"/>
      <c r="H838" s="133"/>
    </row>
    <row r="839" spans="1:8" ht="57.95" customHeight="1" x14ac:dyDescent="0.25">
      <c r="A839" s="133"/>
      <c r="B839" s="167"/>
      <c r="C839" s="167"/>
      <c r="D839" s="167"/>
      <c r="E839" s="167"/>
      <c r="F839" s="167"/>
      <c r="G839" s="133"/>
      <c r="H839" s="133"/>
    </row>
    <row r="840" spans="1:8" ht="57.95" customHeight="1" x14ac:dyDescent="0.25">
      <c r="A840" s="133"/>
      <c r="B840" s="167"/>
      <c r="C840" s="167"/>
      <c r="D840" s="167"/>
      <c r="E840" s="167"/>
      <c r="F840" s="167"/>
      <c r="G840" s="133"/>
      <c r="H840" s="133"/>
    </row>
    <row r="841" spans="1:8" ht="57.95" customHeight="1" x14ac:dyDescent="0.25">
      <c r="A841" s="133"/>
      <c r="B841" s="167"/>
      <c r="C841" s="167"/>
      <c r="D841" s="167"/>
      <c r="E841" s="167"/>
      <c r="F841" s="167"/>
      <c r="G841" s="133"/>
      <c r="H841" s="133"/>
    </row>
    <row r="842" spans="1:8" ht="57.95" customHeight="1" x14ac:dyDescent="0.25">
      <c r="A842" s="133"/>
      <c r="B842" s="167"/>
      <c r="C842" s="167"/>
      <c r="D842" s="167"/>
      <c r="E842" s="167"/>
      <c r="F842" s="167"/>
      <c r="G842" s="133"/>
      <c r="H842" s="133"/>
    </row>
    <row r="843" spans="1:8" ht="57.95" customHeight="1" x14ac:dyDescent="0.25">
      <c r="A843" s="133"/>
      <c r="B843" s="167"/>
      <c r="C843" s="167"/>
      <c r="D843" s="167"/>
      <c r="E843" s="167"/>
      <c r="F843" s="167"/>
      <c r="G843" s="133"/>
      <c r="H843" s="133"/>
    </row>
    <row r="844" spans="1:8" ht="57.95" customHeight="1" x14ac:dyDescent="0.25">
      <c r="A844" s="133"/>
      <c r="B844" s="167"/>
      <c r="C844" s="167"/>
      <c r="D844" s="167"/>
      <c r="E844" s="167"/>
      <c r="F844" s="167"/>
      <c r="G844" s="133"/>
      <c r="H844" s="133"/>
    </row>
    <row r="845" spans="1:8" ht="57.95" customHeight="1" x14ac:dyDescent="0.25">
      <c r="A845" s="133"/>
      <c r="B845" s="167"/>
      <c r="C845" s="167"/>
      <c r="D845" s="167"/>
      <c r="E845" s="167"/>
      <c r="F845" s="167"/>
      <c r="G845" s="133"/>
      <c r="H845" s="133"/>
    </row>
    <row r="846" spans="1:8" ht="57.95" customHeight="1" x14ac:dyDescent="0.25">
      <c r="A846" s="133"/>
      <c r="B846" s="167"/>
      <c r="C846" s="167"/>
      <c r="D846" s="167"/>
      <c r="E846" s="167"/>
      <c r="F846" s="167"/>
      <c r="G846" s="133"/>
      <c r="H846" s="133"/>
    </row>
    <row r="847" spans="1:8" ht="57.95" customHeight="1" x14ac:dyDescent="0.25">
      <c r="A847" s="133"/>
      <c r="B847" s="167"/>
      <c r="C847" s="167"/>
      <c r="D847" s="167"/>
      <c r="E847" s="167"/>
      <c r="F847" s="167"/>
      <c r="G847" s="133"/>
      <c r="H847" s="133"/>
    </row>
    <row r="848" spans="1:8" ht="57.95" customHeight="1" x14ac:dyDescent="0.25">
      <c r="A848" s="133"/>
      <c r="B848" s="167"/>
      <c r="C848" s="167"/>
      <c r="D848" s="167"/>
      <c r="E848" s="167"/>
      <c r="F848" s="167"/>
      <c r="G848" s="133"/>
      <c r="H848" s="133"/>
    </row>
    <row r="849" spans="1:8" ht="57.95" customHeight="1" x14ac:dyDescent="0.25">
      <c r="A849" s="133"/>
      <c r="B849" s="167"/>
      <c r="C849" s="167"/>
      <c r="D849" s="167"/>
      <c r="E849" s="167"/>
      <c r="F849" s="167"/>
      <c r="G849" s="133"/>
      <c r="H849" s="133"/>
    </row>
    <row r="850" spans="1:8" ht="57.95" customHeight="1" x14ac:dyDescent="0.25">
      <c r="A850" s="133"/>
      <c r="B850" s="167"/>
      <c r="C850" s="167"/>
      <c r="D850" s="167"/>
      <c r="E850" s="167"/>
      <c r="F850" s="167"/>
      <c r="G850" s="133"/>
      <c r="H850" s="133"/>
    </row>
    <row r="851" spans="1:8" ht="57.95" customHeight="1" x14ac:dyDescent="0.25">
      <c r="A851" s="133"/>
      <c r="B851" s="167"/>
      <c r="C851" s="167"/>
      <c r="D851" s="167"/>
      <c r="E851" s="167"/>
      <c r="F851" s="167"/>
      <c r="G851" s="133"/>
      <c r="H851" s="133"/>
    </row>
    <row r="852" spans="1:8" ht="57.95" customHeight="1" x14ac:dyDescent="0.25">
      <c r="A852" s="133"/>
      <c r="B852" s="167"/>
      <c r="C852" s="167"/>
      <c r="D852" s="167"/>
      <c r="E852" s="167"/>
      <c r="F852" s="167"/>
      <c r="G852" s="133"/>
      <c r="H852" s="133"/>
    </row>
    <row r="853" spans="1:8" ht="57.95" customHeight="1" x14ac:dyDescent="0.25">
      <c r="A853" s="133"/>
      <c r="B853" s="167"/>
      <c r="C853" s="167"/>
      <c r="D853" s="167"/>
      <c r="E853" s="167"/>
      <c r="F853" s="167"/>
      <c r="G853" s="133"/>
      <c r="H853" s="133"/>
    </row>
    <row r="854" spans="1:8" ht="57.95" customHeight="1" x14ac:dyDescent="0.25">
      <c r="A854" s="133"/>
      <c r="B854" s="167"/>
      <c r="C854" s="167"/>
      <c r="D854" s="167"/>
      <c r="E854" s="167"/>
      <c r="F854" s="167"/>
      <c r="G854" s="133"/>
      <c r="H854" s="133"/>
    </row>
    <row r="855" spans="1:8" ht="57.95" customHeight="1" x14ac:dyDescent="0.25">
      <c r="A855" s="133"/>
      <c r="B855" s="167"/>
      <c r="C855" s="167"/>
      <c r="D855" s="167"/>
      <c r="E855" s="167"/>
      <c r="F855" s="167"/>
      <c r="G855" s="133"/>
      <c r="H855" s="133"/>
    </row>
    <row r="856" spans="1:8" ht="57.95" customHeight="1" x14ac:dyDescent="0.25">
      <c r="A856" s="133"/>
      <c r="B856" s="167"/>
      <c r="C856" s="167"/>
      <c r="D856" s="167"/>
      <c r="E856" s="167"/>
      <c r="F856" s="167"/>
      <c r="G856" s="133"/>
      <c r="H856" s="133"/>
    </row>
    <row r="857" spans="1:8" ht="57.95" customHeight="1" x14ac:dyDescent="0.25">
      <c r="A857" s="133"/>
      <c r="B857" s="167"/>
      <c r="C857" s="167"/>
      <c r="D857" s="167"/>
      <c r="E857" s="167"/>
      <c r="F857" s="167"/>
      <c r="G857" s="133"/>
      <c r="H857" s="133"/>
    </row>
    <row r="858" spans="1:8" ht="57.95" customHeight="1" x14ac:dyDescent="0.25">
      <c r="A858" s="133"/>
      <c r="B858" s="167"/>
      <c r="C858" s="167"/>
      <c r="D858" s="167"/>
      <c r="E858" s="167"/>
      <c r="F858" s="167"/>
      <c r="G858" s="133"/>
      <c r="H858" s="133"/>
    </row>
    <row r="859" spans="1:8" ht="57.95" customHeight="1" x14ac:dyDescent="0.25">
      <c r="A859" s="133"/>
      <c r="B859" s="167"/>
      <c r="C859" s="167"/>
      <c r="D859" s="167"/>
      <c r="E859" s="167"/>
      <c r="F859" s="167"/>
      <c r="G859" s="133"/>
      <c r="H859" s="133"/>
    </row>
    <row r="860" spans="1:8" ht="57.95" customHeight="1" x14ac:dyDescent="0.25">
      <c r="A860" s="133"/>
      <c r="B860" s="167"/>
      <c r="C860" s="167"/>
      <c r="D860" s="167"/>
      <c r="E860" s="167"/>
      <c r="F860" s="167"/>
      <c r="G860" s="133"/>
      <c r="H860" s="133"/>
    </row>
    <row r="861" spans="1:8" ht="57.95" customHeight="1" x14ac:dyDescent="0.25">
      <c r="A861" s="133"/>
      <c r="B861" s="167"/>
      <c r="C861" s="167"/>
      <c r="D861" s="167"/>
      <c r="E861" s="167"/>
      <c r="F861" s="167"/>
      <c r="G861" s="133"/>
      <c r="H861" s="133"/>
    </row>
    <row r="862" spans="1:8" ht="57.95" customHeight="1" x14ac:dyDescent="0.25">
      <c r="A862" s="133"/>
      <c r="B862" s="167"/>
      <c r="C862" s="167"/>
      <c r="D862" s="167"/>
      <c r="E862" s="167"/>
      <c r="F862" s="167"/>
      <c r="G862" s="133"/>
      <c r="H862" s="133"/>
    </row>
    <row r="863" spans="1:8" ht="57.95" customHeight="1" x14ac:dyDescent="0.25">
      <c r="A863" s="133"/>
      <c r="B863" s="167"/>
      <c r="C863" s="167"/>
      <c r="D863" s="167"/>
      <c r="E863" s="167"/>
      <c r="F863" s="167"/>
      <c r="G863" s="133"/>
      <c r="H863" s="133"/>
    </row>
    <row r="864" spans="1:8" ht="57.95" customHeight="1" x14ac:dyDescent="0.25">
      <c r="A864" s="133"/>
      <c r="B864" s="167"/>
      <c r="C864" s="167"/>
      <c r="D864" s="167"/>
      <c r="E864" s="167"/>
      <c r="F864" s="167"/>
      <c r="G864" s="133"/>
      <c r="H864" s="133"/>
    </row>
    <row r="865" spans="1:8" ht="57.95" customHeight="1" x14ac:dyDescent="0.25">
      <c r="A865" s="133"/>
      <c r="B865" s="167"/>
      <c r="C865" s="167"/>
      <c r="D865" s="167"/>
      <c r="E865" s="167"/>
      <c r="F865" s="167"/>
      <c r="G865" s="133"/>
      <c r="H865" s="133"/>
    </row>
    <row r="866" spans="1:8" ht="57.95" customHeight="1" x14ac:dyDescent="0.25">
      <c r="A866" s="133"/>
      <c r="B866" s="167"/>
      <c r="C866" s="167"/>
      <c r="D866" s="167"/>
      <c r="E866" s="167"/>
      <c r="F866" s="167"/>
      <c r="G866" s="133"/>
      <c r="H866" s="133"/>
    </row>
    <row r="867" spans="1:8" ht="57.95" customHeight="1" x14ac:dyDescent="0.25">
      <c r="A867" s="133"/>
      <c r="B867" s="167"/>
      <c r="C867" s="167"/>
      <c r="D867" s="167"/>
      <c r="E867" s="167"/>
      <c r="F867" s="167"/>
      <c r="G867" s="133"/>
      <c r="H867" s="133"/>
    </row>
    <row r="868" spans="1:8" ht="57.95" customHeight="1" x14ac:dyDescent="0.25">
      <c r="A868" s="133"/>
      <c r="B868" s="167"/>
      <c r="C868" s="167"/>
      <c r="D868" s="167"/>
      <c r="E868" s="167"/>
      <c r="F868" s="167"/>
      <c r="G868" s="133"/>
      <c r="H868" s="133"/>
    </row>
    <row r="869" spans="1:8" ht="57.95" customHeight="1" x14ac:dyDescent="0.25">
      <c r="A869" s="133"/>
      <c r="B869" s="167"/>
      <c r="C869" s="167"/>
      <c r="D869" s="167"/>
      <c r="E869" s="167"/>
      <c r="F869" s="167"/>
      <c r="G869" s="133"/>
      <c r="H869" s="133"/>
    </row>
    <row r="870" spans="1:8" ht="57.95" customHeight="1" x14ac:dyDescent="0.25">
      <c r="A870" s="133"/>
      <c r="B870" s="167"/>
      <c r="C870" s="167"/>
      <c r="D870" s="167"/>
      <c r="E870" s="167"/>
      <c r="F870" s="167"/>
      <c r="G870" s="133"/>
      <c r="H870" s="133"/>
    </row>
    <row r="871" spans="1:8" ht="57.95" customHeight="1" x14ac:dyDescent="0.25">
      <c r="A871" s="133"/>
      <c r="B871" s="167"/>
      <c r="C871" s="167"/>
      <c r="D871" s="167"/>
      <c r="E871" s="167"/>
      <c r="F871" s="167"/>
      <c r="G871" s="133"/>
      <c r="H871" s="133"/>
    </row>
    <row r="872" spans="1:8" ht="57.95" customHeight="1" x14ac:dyDescent="0.25">
      <c r="A872" s="133"/>
      <c r="B872" s="167"/>
      <c r="C872" s="167"/>
      <c r="D872" s="167"/>
      <c r="E872" s="167"/>
      <c r="F872" s="167"/>
      <c r="G872" s="133"/>
      <c r="H872" s="133"/>
    </row>
    <row r="873" spans="1:8" ht="57.95" customHeight="1" x14ac:dyDescent="0.25">
      <c r="A873" s="133"/>
      <c r="B873" s="167"/>
      <c r="C873" s="167"/>
      <c r="D873" s="167"/>
      <c r="E873" s="167"/>
      <c r="F873" s="167"/>
      <c r="G873" s="133"/>
      <c r="H873" s="133"/>
    </row>
    <row r="874" spans="1:8" ht="57.95" customHeight="1" x14ac:dyDescent="0.25">
      <c r="A874" s="133"/>
      <c r="B874" s="167"/>
      <c r="C874" s="167"/>
      <c r="D874" s="167"/>
      <c r="E874" s="167"/>
      <c r="F874" s="167"/>
      <c r="G874" s="133"/>
      <c r="H874" s="133"/>
    </row>
    <row r="875" spans="1:8" ht="57.95" customHeight="1" x14ac:dyDescent="0.25">
      <c r="A875" s="133"/>
      <c r="B875" s="167"/>
      <c r="C875" s="167"/>
      <c r="D875" s="167"/>
      <c r="E875" s="167"/>
      <c r="F875" s="167"/>
      <c r="G875" s="133"/>
      <c r="H875" s="133"/>
    </row>
    <row r="876" spans="1:8" ht="57.95" customHeight="1" x14ac:dyDescent="0.25">
      <c r="A876" s="133"/>
      <c r="B876" s="167"/>
      <c r="C876" s="167"/>
      <c r="D876" s="167"/>
      <c r="E876" s="167"/>
      <c r="F876" s="167"/>
      <c r="G876" s="133"/>
      <c r="H876" s="133"/>
    </row>
    <row r="877" spans="1:8" ht="57.95" customHeight="1" x14ac:dyDescent="0.25">
      <c r="A877" s="133"/>
      <c r="B877" s="167"/>
      <c r="C877" s="167"/>
      <c r="D877" s="167"/>
      <c r="E877" s="167"/>
      <c r="F877" s="167"/>
      <c r="G877" s="133"/>
      <c r="H877" s="133"/>
    </row>
    <row r="878" spans="1:8" ht="57.95" customHeight="1" x14ac:dyDescent="0.25">
      <c r="A878" s="133"/>
      <c r="B878" s="167"/>
      <c r="C878" s="167"/>
      <c r="D878" s="167"/>
      <c r="E878" s="167"/>
      <c r="F878" s="167"/>
      <c r="G878" s="133"/>
      <c r="H878" s="133"/>
    </row>
    <row r="879" spans="1:8" ht="57.95" customHeight="1" x14ac:dyDescent="0.25">
      <c r="A879" s="133"/>
      <c r="B879" s="167"/>
      <c r="C879" s="167"/>
      <c r="D879" s="167"/>
      <c r="E879" s="167"/>
      <c r="F879" s="167"/>
      <c r="G879" s="133"/>
      <c r="H879" s="133"/>
    </row>
    <row r="880" spans="1:8" ht="57.95" customHeight="1" x14ac:dyDescent="0.25">
      <c r="A880" s="133"/>
      <c r="B880" s="167"/>
      <c r="C880" s="167"/>
      <c r="D880" s="167"/>
      <c r="E880" s="167"/>
      <c r="F880" s="167"/>
      <c r="G880" s="133"/>
      <c r="H880" s="133"/>
    </row>
    <row r="881" spans="1:8" ht="57.95" customHeight="1" x14ac:dyDescent="0.25">
      <c r="A881" s="133"/>
      <c r="B881" s="167"/>
      <c r="C881" s="167"/>
      <c r="D881" s="167"/>
      <c r="E881" s="167"/>
      <c r="F881" s="167"/>
      <c r="G881" s="133"/>
      <c r="H881" s="133"/>
    </row>
    <row r="882" spans="1:8" ht="57.95" customHeight="1" x14ac:dyDescent="0.25">
      <c r="A882" s="133"/>
      <c r="B882" s="167"/>
      <c r="C882" s="167"/>
      <c r="D882" s="167"/>
      <c r="E882" s="167"/>
      <c r="F882" s="167"/>
      <c r="G882" s="133"/>
      <c r="H882" s="133"/>
    </row>
    <row r="883" spans="1:8" ht="57.95" customHeight="1" x14ac:dyDescent="0.25">
      <c r="A883" s="133"/>
      <c r="B883" s="167"/>
      <c r="C883" s="167"/>
      <c r="D883" s="167"/>
      <c r="E883" s="167"/>
      <c r="F883" s="167"/>
      <c r="G883" s="133"/>
      <c r="H883" s="133"/>
    </row>
    <row r="884" spans="1:8" ht="57.95" customHeight="1" x14ac:dyDescent="0.25">
      <c r="A884" s="133"/>
      <c r="B884" s="167"/>
      <c r="C884" s="167"/>
      <c r="D884" s="167"/>
      <c r="E884" s="167"/>
      <c r="F884" s="167"/>
      <c r="G884" s="133"/>
      <c r="H884" s="133"/>
    </row>
    <row r="885" spans="1:8" ht="57.95" customHeight="1" x14ac:dyDescent="0.25">
      <c r="A885" s="133"/>
      <c r="B885" s="167"/>
      <c r="C885" s="167"/>
      <c r="D885" s="167"/>
      <c r="E885" s="167"/>
      <c r="F885" s="167"/>
      <c r="G885" s="133"/>
      <c r="H885" s="133"/>
    </row>
    <row r="886" spans="1:8" ht="57.95" customHeight="1" x14ac:dyDescent="0.25">
      <c r="A886" s="133"/>
      <c r="B886" s="167"/>
      <c r="C886" s="167"/>
      <c r="D886" s="167"/>
      <c r="E886" s="167"/>
      <c r="F886" s="167"/>
      <c r="G886" s="133"/>
      <c r="H886" s="133"/>
    </row>
    <row r="887" spans="1:8" ht="57.95" customHeight="1" x14ac:dyDescent="0.25">
      <c r="A887" s="133"/>
      <c r="B887" s="167"/>
      <c r="C887" s="167"/>
      <c r="D887" s="167"/>
      <c r="E887" s="167"/>
      <c r="F887" s="167"/>
      <c r="G887" s="133"/>
      <c r="H887" s="133"/>
    </row>
    <row r="888" spans="1:8" ht="57.95" customHeight="1" x14ac:dyDescent="0.25">
      <c r="A888" s="133"/>
      <c r="B888" s="167"/>
      <c r="C888" s="167"/>
      <c r="D888" s="167"/>
      <c r="E888" s="167"/>
      <c r="F888" s="167"/>
      <c r="G888" s="133"/>
      <c r="H888" s="133"/>
    </row>
    <row r="889" spans="1:8" ht="57.95" customHeight="1" x14ac:dyDescent="0.25">
      <c r="A889" s="133"/>
      <c r="B889" s="167"/>
      <c r="C889" s="167"/>
      <c r="D889" s="167"/>
      <c r="E889" s="167"/>
      <c r="F889" s="167"/>
      <c r="G889" s="133"/>
      <c r="H889" s="133"/>
    </row>
    <row r="890" spans="1:8" ht="57.95" customHeight="1" x14ac:dyDescent="0.25">
      <c r="A890" s="133"/>
      <c r="B890" s="167"/>
      <c r="C890" s="167"/>
      <c r="D890" s="167"/>
      <c r="E890" s="167"/>
      <c r="F890" s="167"/>
      <c r="G890" s="133"/>
      <c r="H890" s="133"/>
    </row>
    <row r="891" spans="1:8" ht="57.95" customHeight="1" x14ac:dyDescent="0.25">
      <c r="A891" s="133"/>
      <c r="B891" s="167"/>
      <c r="C891" s="167"/>
      <c r="D891" s="167"/>
      <c r="E891" s="167"/>
      <c r="F891" s="167"/>
      <c r="G891" s="133"/>
      <c r="H891" s="133"/>
    </row>
    <row r="892" spans="1:8" ht="57.95" customHeight="1" x14ac:dyDescent="0.25">
      <c r="A892" s="133"/>
      <c r="B892" s="167"/>
      <c r="C892" s="167"/>
      <c r="D892" s="167"/>
      <c r="E892" s="167"/>
      <c r="F892" s="167"/>
      <c r="G892" s="133"/>
      <c r="H892" s="133"/>
    </row>
    <row r="893" spans="1:8" ht="57.95" customHeight="1" x14ac:dyDescent="0.25">
      <c r="A893" s="133"/>
      <c r="B893" s="167"/>
      <c r="C893" s="167"/>
      <c r="D893" s="167"/>
      <c r="E893" s="167"/>
      <c r="F893" s="167"/>
      <c r="G893" s="133"/>
      <c r="H893" s="133"/>
    </row>
    <row r="894" spans="1:8" ht="57.95" customHeight="1" x14ac:dyDescent="0.25">
      <c r="A894" s="133"/>
      <c r="B894" s="167"/>
      <c r="C894" s="167"/>
      <c r="D894" s="167"/>
      <c r="E894" s="167"/>
      <c r="F894" s="167"/>
      <c r="G894" s="133"/>
      <c r="H894" s="133"/>
    </row>
    <row r="895" spans="1:8" ht="57.95" customHeight="1" x14ac:dyDescent="0.25">
      <c r="A895" s="133"/>
      <c r="B895" s="167"/>
      <c r="C895" s="167"/>
      <c r="D895" s="167"/>
      <c r="E895" s="167"/>
      <c r="F895" s="167"/>
      <c r="G895" s="133"/>
      <c r="H895" s="133"/>
    </row>
    <row r="896" spans="1:8" ht="57.95" customHeight="1" x14ac:dyDescent="0.25">
      <c r="A896" s="133"/>
      <c r="B896" s="167"/>
      <c r="C896" s="167"/>
      <c r="D896" s="167"/>
      <c r="E896" s="167"/>
      <c r="F896" s="167"/>
      <c r="G896" s="133"/>
      <c r="H896" s="133"/>
    </row>
    <row r="897" spans="1:8" ht="57.95" customHeight="1" x14ac:dyDescent="0.25">
      <c r="A897" s="133"/>
      <c r="B897" s="167"/>
      <c r="C897" s="167"/>
      <c r="D897" s="167"/>
      <c r="E897" s="167"/>
      <c r="F897" s="167"/>
      <c r="G897" s="133"/>
      <c r="H897" s="133"/>
    </row>
    <row r="898" spans="1:8" ht="57.95" customHeight="1" x14ac:dyDescent="0.25">
      <c r="A898" s="133"/>
      <c r="B898" s="167"/>
      <c r="C898" s="167"/>
      <c r="D898" s="167"/>
      <c r="E898" s="167"/>
      <c r="F898" s="167"/>
      <c r="G898" s="133"/>
      <c r="H898" s="133"/>
    </row>
    <row r="899" spans="1:8" ht="57.95" customHeight="1" x14ac:dyDescent="0.25">
      <c r="A899" s="133"/>
      <c r="B899" s="167"/>
      <c r="C899" s="167"/>
      <c r="D899" s="167"/>
      <c r="E899" s="167"/>
      <c r="F899" s="167"/>
      <c r="G899" s="133"/>
      <c r="H899" s="133"/>
    </row>
    <row r="900" spans="1:8" ht="57.95" customHeight="1" x14ac:dyDescent="0.25">
      <c r="A900" s="133"/>
      <c r="B900" s="167"/>
      <c r="C900" s="167"/>
      <c r="D900" s="167"/>
      <c r="E900" s="167"/>
      <c r="F900" s="167"/>
      <c r="G900" s="133"/>
      <c r="H900" s="133"/>
    </row>
    <row r="901" spans="1:8" ht="57.95" customHeight="1" x14ac:dyDescent="0.25">
      <c r="A901" s="133"/>
      <c r="B901" s="167"/>
      <c r="C901" s="167"/>
      <c r="D901" s="167"/>
      <c r="E901" s="167"/>
      <c r="F901" s="167"/>
      <c r="G901" s="133"/>
      <c r="H901" s="133"/>
    </row>
    <row r="902" spans="1:8" ht="57.95" customHeight="1" x14ac:dyDescent="0.25">
      <c r="A902" s="133"/>
      <c r="B902" s="167"/>
      <c r="C902" s="167"/>
      <c r="D902" s="167"/>
      <c r="E902" s="167"/>
      <c r="F902" s="167"/>
      <c r="G902" s="133"/>
      <c r="H902" s="133"/>
    </row>
    <row r="903" spans="1:8" ht="57.95" customHeight="1" x14ac:dyDescent="0.25">
      <c r="A903" s="133"/>
      <c r="B903" s="167"/>
      <c r="C903" s="167"/>
      <c r="D903" s="167"/>
      <c r="E903" s="167"/>
      <c r="F903" s="167"/>
      <c r="G903" s="133"/>
      <c r="H903" s="133"/>
    </row>
    <row r="904" spans="1:8" ht="57.95" customHeight="1" x14ac:dyDescent="0.25">
      <c r="A904" s="133"/>
      <c r="B904" s="167"/>
      <c r="C904" s="167"/>
      <c r="D904" s="167"/>
      <c r="E904" s="167"/>
      <c r="F904" s="167"/>
      <c r="G904" s="133"/>
      <c r="H904" s="133"/>
    </row>
    <row r="905" spans="1:8" ht="57.95" customHeight="1" x14ac:dyDescent="0.25">
      <c r="A905" s="133"/>
      <c r="B905" s="167"/>
      <c r="C905" s="167"/>
      <c r="D905" s="167"/>
      <c r="E905" s="167"/>
      <c r="F905" s="167"/>
      <c r="G905" s="133"/>
      <c r="H905" s="133"/>
    </row>
    <row r="906" spans="1:8" ht="57.95" customHeight="1" x14ac:dyDescent="0.25">
      <c r="A906" s="133"/>
      <c r="B906" s="167"/>
      <c r="C906" s="167"/>
      <c r="D906" s="167"/>
      <c r="E906" s="167"/>
      <c r="F906" s="167"/>
      <c r="G906" s="133"/>
      <c r="H906" s="133"/>
    </row>
    <row r="907" spans="1:8" ht="57.95" customHeight="1" x14ac:dyDescent="0.25">
      <c r="A907" s="133"/>
      <c r="B907" s="167"/>
      <c r="C907" s="167"/>
      <c r="D907" s="167"/>
      <c r="E907" s="167"/>
      <c r="F907" s="167"/>
      <c r="G907" s="133"/>
      <c r="H907" s="133"/>
    </row>
    <row r="908" spans="1:8" ht="57.95" customHeight="1" x14ac:dyDescent="0.25">
      <c r="A908" s="133"/>
      <c r="B908" s="167"/>
      <c r="C908" s="167"/>
      <c r="D908" s="167"/>
      <c r="E908" s="167"/>
      <c r="F908" s="167"/>
      <c r="G908" s="133"/>
      <c r="H908" s="133"/>
    </row>
    <row r="909" spans="1:8" ht="57.95" customHeight="1" x14ac:dyDescent="0.25">
      <c r="A909" s="133"/>
      <c r="B909" s="167"/>
      <c r="C909" s="167"/>
      <c r="D909" s="167"/>
      <c r="E909" s="167"/>
      <c r="F909" s="167"/>
      <c r="G909" s="133"/>
      <c r="H909" s="133"/>
    </row>
    <row r="910" spans="1:8" ht="57.95" customHeight="1" x14ac:dyDescent="0.25">
      <c r="A910" s="133"/>
      <c r="B910" s="167"/>
      <c r="C910" s="167"/>
      <c r="D910" s="167"/>
      <c r="E910" s="167"/>
      <c r="F910" s="167"/>
      <c r="G910" s="133"/>
      <c r="H910" s="133"/>
    </row>
    <row r="911" spans="1:8" ht="57.95" customHeight="1" x14ac:dyDescent="0.25">
      <c r="A911" s="133"/>
      <c r="B911" s="167"/>
      <c r="C911" s="167"/>
      <c r="D911" s="167"/>
      <c r="E911" s="167"/>
      <c r="F911" s="167"/>
      <c r="G911" s="133"/>
      <c r="H911" s="133"/>
    </row>
    <row r="912" spans="1:8" ht="57.95" customHeight="1" x14ac:dyDescent="0.25">
      <c r="A912" s="133"/>
      <c r="B912" s="167"/>
      <c r="C912" s="167"/>
      <c r="D912" s="167"/>
      <c r="E912" s="167"/>
      <c r="F912" s="167"/>
      <c r="G912" s="133"/>
      <c r="H912" s="133"/>
    </row>
    <row r="913" spans="1:8" ht="57.95" customHeight="1" x14ac:dyDescent="0.25">
      <c r="A913" s="133"/>
      <c r="B913" s="167"/>
      <c r="C913" s="167"/>
      <c r="D913" s="167"/>
      <c r="E913" s="167"/>
      <c r="F913" s="167"/>
      <c r="G913" s="133"/>
      <c r="H913" s="133"/>
    </row>
    <row r="914" spans="1:8" ht="57.95" customHeight="1" x14ac:dyDescent="0.25">
      <c r="A914" s="133"/>
      <c r="B914" s="167"/>
      <c r="C914" s="167"/>
      <c r="D914" s="167"/>
      <c r="E914" s="167"/>
      <c r="F914" s="167"/>
      <c r="G914" s="133"/>
      <c r="H914" s="133"/>
    </row>
    <row r="915" spans="1:8" ht="57.95" customHeight="1" x14ac:dyDescent="0.25">
      <c r="A915" s="133"/>
      <c r="B915" s="167"/>
      <c r="C915" s="167"/>
      <c r="D915" s="167"/>
      <c r="E915" s="167"/>
      <c r="F915" s="167"/>
      <c r="G915" s="133"/>
      <c r="H915" s="133"/>
    </row>
    <row r="916" spans="1:8" ht="57.95" customHeight="1" x14ac:dyDescent="0.25">
      <c r="A916" s="133"/>
      <c r="B916" s="167"/>
      <c r="C916" s="167"/>
      <c r="D916" s="167"/>
      <c r="E916" s="167"/>
      <c r="F916" s="167"/>
      <c r="G916" s="133"/>
      <c r="H916" s="133"/>
    </row>
    <row r="917" spans="1:8" ht="57.95" customHeight="1" x14ac:dyDescent="0.25">
      <c r="A917" s="133"/>
      <c r="B917" s="167"/>
      <c r="C917" s="167"/>
      <c r="D917" s="167"/>
      <c r="E917" s="167"/>
      <c r="F917" s="167"/>
      <c r="G917" s="133"/>
      <c r="H917" s="133"/>
    </row>
    <row r="918" spans="1:8" ht="57.95" customHeight="1" x14ac:dyDescent="0.25">
      <c r="A918" s="133"/>
      <c r="B918" s="167"/>
      <c r="C918" s="167"/>
      <c r="D918" s="167"/>
      <c r="E918" s="167"/>
      <c r="F918" s="167"/>
      <c r="G918" s="133"/>
      <c r="H918" s="133"/>
    </row>
    <row r="919" spans="1:8" ht="57.95" customHeight="1" x14ac:dyDescent="0.25">
      <c r="A919" s="133"/>
      <c r="B919" s="167"/>
      <c r="C919" s="167"/>
      <c r="D919" s="167"/>
      <c r="E919" s="167"/>
      <c r="F919" s="167"/>
      <c r="G919" s="133"/>
      <c r="H919" s="133"/>
    </row>
    <row r="920" spans="1:8" ht="57.95" customHeight="1" x14ac:dyDescent="0.25">
      <c r="A920" s="133"/>
      <c r="B920" s="167"/>
      <c r="C920" s="167"/>
      <c r="D920" s="167"/>
      <c r="E920" s="167"/>
      <c r="F920" s="167"/>
      <c r="G920" s="133"/>
      <c r="H920" s="133"/>
    </row>
    <row r="921" spans="1:8" ht="57.95" customHeight="1" x14ac:dyDescent="0.25">
      <c r="A921" s="133"/>
      <c r="B921" s="167"/>
      <c r="C921" s="167"/>
      <c r="D921" s="167"/>
      <c r="E921" s="167"/>
      <c r="F921" s="167"/>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A3:B6"/>
    <mergeCell ref="B8:C8"/>
    <mergeCell ref="D8:F8"/>
    <mergeCell ref="B9:C9"/>
    <mergeCell ref="D9:F9"/>
    <mergeCell ref="B10:C10"/>
    <mergeCell ref="D10:F10"/>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22:C22"/>
    <mergeCell ref="D22:F22"/>
    <mergeCell ref="B35:C35"/>
    <mergeCell ref="D35:F35"/>
    <mergeCell ref="B36:C36"/>
    <mergeCell ref="D36:F36"/>
    <mergeCell ref="B37:C37"/>
    <mergeCell ref="D37:F37"/>
    <mergeCell ref="B32:C32"/>
    <mergeCell ref="D32:F32"/>
    <mergeCell ref="B33:C33"/>
    <mergeCell ref="D33:F33"/>
    <mergeCell ref="B34:C34"/>
    <mergeCell ref="D34:F34"/>
    <mergeCell ref="B29:C29"/>
    <mergeCell ref="D29:F29"/>
    <mergeCell ref="B30:C30"/>
    <mergeCell ref="D30:F30"/>
    <mergeCell ref="B31:C31"/>
    <mergeCell ref="D31:F31"/>
    <mergeCell ref="B44:C44"/>
    <mergeCell ref="D44:F44"/>
    <mergeCell ref="B45:C45"/>
    <mergeCell ref="D45:F45"/>
    <mergeCell ref="B46:C46"/>
    <mergeCell ref="D46:F46"/>
    <mergeCell ref="B41:C41"/>
    <mergeCell ref="D41:F41"/>
    <mergeCell ref="B42:C42"/>
    <mergeCell ref="D42:F42"/>
    <mergeCell ref="B43:C43"/>
    <mergeCell ref="D43:F43"/>
    <mergeCell ref="B38:C38"/>
    <mergeCell ref="D38:F38"/>
    <mergeCell ref="B39:C39"/>
    <mergeCell ref="D39:F39"/>
    <mergeCell ref="B40:C40"/>
    <mergeCell ref="D40:F40"/>
    <mergeCell ref="B53:C53"/>
    <mergeCell ref="D53:F53"/>
    <mergeCell ref="B54:C54"/>
    <mergeCell ref="D54:F54"/>
    <mergeCell ref="B55:C55"/>
    <mergeCell ref="D55:F55"/>
    <mergeCell ref="B50:C50"/>
    <mergeCell ref="D50:F50"/>
    <mergeCell ref="B51:C51"/>
    <mergeCell ref="D51:F51"/>
    <mergeCell ref="B52:C52"/>
    <mergeCell ref="D52:F52"/>
    <mergeCell ref="B47:C47"/>
    <mergeCell ref="D47:F47"/>
    <mergeCell ref="B48:C48"/>
    <mergeCell ref="D48:F48"/>
    <mergeCell ref="B49:C49"/>
    <mergeCell ref="D49:F49"/>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80:C80"/>
    <mergeCell ref="D80:F80"/>
    <mergeCell ref="B81:C81"/>
    <mergeCell ref="D81:F81"/>
    <mergeCell ref="B82:C82"/>
    <mergeCell ref="D82:F82"/>
    <mergeCell ref="B77:C77"/>
    <mergeCell ref="D77:F77"/>
    <mergeCell ref="B78:C78"/>
    <mergeCell ref="D78:F78"/>
    <mergeCell ref="B79:C79"/>
    <mergeCell ref="D79:F79"/>
    <mergeCell ref="B74:C74"/>
    <mergeCell ref="D74:F74"/>
    <mergeCell ref="B75:C75"/>
    <mergeCell ref="D75:F75"/>
    <mergeCell ref="B76:C76"/>
    <mergeCell ref="D76:F76"/>
    <mergeCell ref="B89:C89"/>
    <mergeCell ref="D89:F89"/>
    <mergeCell ref="B90:C90"/>
    <mergeCell ref="D90:F90"/>
    <mergeCell ref="B91:C91"/>
    <mergeCell ref="D91:F91"/>
    <mergeCell ref="B86:C86"/>
    <mergeCell ref="D86:F86"/>
    <mergeCell ref="B87:C87"/>
    <mergeCell ref="D87:F87"/>
    <mergeCell ref="B88:C88"/>
    <mergeCell ref="D88:F88"/>
    <mergeCell ref="B83:C83"/>
    <mergeCell ref="D83:F83"/>
    <mergeCell ref="B84:C84"/>
    <mergeCell ref="D84:F84"/>
    <mergeCell ref="B85:C85"/>
    <mergeCell ref="D85:F85"/>
    <mergeCell ref="B98:C98"/>
    <mergeCell ref="D98:F98"/>
    <mergeCell ref="B99:C99"/>
    <mergeCell ref="D99:F99"/>
    <mergeCell ref="B100:C100"/>
    <mergeCell ref="D100:F100"/>
    <mergeCell ref="B95:C95"/>
    <mergeCell ref="D95:F95"/>
    <mergeCell ref="B96:C96"/>
    <mergeCell ref="D96:F96"/>
    <mergeCell ref="B97:C97"/>
    <mergeCell ref="D97:F97"/>
    <mergeCell ref="B92:C92"/>
    <mergeCell ref="D92:F92"/>
    <mergeCell ref="B93:C93"/>
    <mergeCell ref="D93:F93"/>
    <mergeCell ref="B94:C94"/>
    <mergeCell ref="D94:F94"/>
    <mergeCell ref="B107:C107"/>
    <mergeCell ref="D107:F107"/>
    <mergeCell ref="B108:C108"/>
    <mergeCell ref="D108:F108"/>
    <mergeCell ref="B109:C109"/>
    <mergeCell ref="D109:F109"/>
    <mergeCell ref="B104:C104"/>
    <mergeCell ref="D104:F104"/>
    <mergeCell ref="B105:C105"/>
    <mergeCell ref="D105:F105"/>
    <mergeCell ref="B106:C106"/>
    <mergeCell ref="D106:F106"/>
    <mergeCell ref="B101:C101"/>
    <mergeCell ref="D101:F101"/>
    <mergeCell ref="B102:C102"/>
    <mergeCell ref="D102:F102"/>
    <mergeCell ref="B103:C103"/>
    <mergeCell ref="D103:F103"/>
    <mergeCell ref="B116:C116"/>
    <mergeCell ref="D116:F116"/>
    <mergeCell ref="B117:C117"/>
    <mergeCell ref="D117:F117"/>
    <mergeCell ref="B118:C118"/>
    <mergeCell ref="D118:F118"/>
    <mergeCell ref="B113:C113"/>
    <mergeCell ref="D113:F113"/>
    <mergeCell ref="B114:C114"/>
    <mergeCell ref="D114:F114"/>
    <mergeCell ref="B115:C115"/>
    <mergeCell ref="D115:F115"/>
    <mergeCell ref="B110:C110"/>
    <mergeCell ref="D110:F110"/>
    <mergeCell ref="B111:C111"/>
    <mergeCell ref="D111:F111"/>
    <mergeCell ref="B112:C112"/>
    <mergeCell ref="D112:F112"/>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19:C119"/>
    <mergeCell ref="D119:F119"/>
    <mergeCell ref="B120:C120"/>
    <mergeCell ref="D120:F120"/>
    <mergeCell ref="B121:C121"/>
    <mergeCell ref="D121:F121"/>
    <mergeCell ref="B134:C134"/>
    <mergeCell ref="D134:F134"/>
    <mergeCell ref="B135:C135"/>
    <mergeCell ref="D135:F135"/>
    <mergeCell ref="B136:C136"/>
    <mergeCell ref="D136:F136"/>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37:C137"/>
    <mergeCell ref="D137:F137"/>
    <mergeCell ref="B138:C138"/>
    <mergeCell ref="D138:F138"/>
    <mergeCell ref="B139:C139"/>
    <mergeCell ref="D139:F139"/>
    <mergeCell ref="B152:C152"/>
    <mergeCell ref="D152:F152"/>
    <mergeCell ref="B153:C153"/>
    <mergeCell ref="D153:F153"/>
    <mergeCell ref="B154:C154"/>
    <mergeCell ref="D154:F154"/>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55:C155"/>
    <mergeCell ref="D155:F155"/>
    <mergeCell ref="B156:C156"/>
    <mergeCell ref="D156:F156"/>
    <mergeCell ref="B157:C157"/>
    <mergeCell ref="D157:F157"/>
    <mergeCell ref="B170:C170"/>
    <mergeCell ref="D170:F170"/>
    <mergeCell ref="B171:C171"/>
    <mergeCell ref="D171:F171"/>
    <mergeCell ref="B172:C172"/>
    <mergeCell ref="D172:F172"/>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73:C173"/>
    <mergeCell ref="D173:F173"/>
    <mergeCell ref="B174:C174"/>
    <mergeCell ref="D174:F174"/>
    <mergeCell ref="B175:C175"/>
    <mergeCell ref="D175:F175"/>
    <mergeCell ref="B188:C188"/>
    <mergeCell ref="D188:F188"/>
    <mergeCell ref="B189:C189"/>
    <mergeCell ref="D189:F189"/>
    <mergeCell ref="B190:C190"/>
    <mergeCell ref="D190:F190"/>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97:C197"/>
    <mergeCell ref="D197:F197"/>
    <mergeCell ref="B198:C198"/>
    <mergeCell ref="D198:F198"/>
    <mergeCell ref="B199:C199"/>
    <mergeCell ref="D199:F199"/>
    <mergeCell ref="B194:C194"/>
    <mergeCell ref="D194:F194"/>
    <mergeCell ref="B195:C195"/>
    <mergeCell ref="D195:F195"/>
    <mergeCell ref="B196:C196"/>
    <mergeCell ref="D196:F196"/>
    <mergeCell ref="B191:C191"/>
    <mergeCell ref="D191:F191"/>
    <mergeCell ref="B192:C192"/>
    <mergeCell ref="D192:F192"/>
    <mergeCell ref="B193:C193"/>
    <mergeCell ref="D193:F193"/>
    <mergeCell ref="B206:C206"/>
    <mergeCell ref="D206:F206"/>
    <mergeCell ref="B207:C207"/>
    <mergeCell ref="D207:F207"/>
    <mergeCell ref="B208:C208"/>
    <mergeCell ref="D208:F208"/>
    <mergeCell ref="B203:C203"/>
    <mergeCell ref="D203:F203"/>
    <mergeCell ref="B204:C204"/>
    <mergeCell ref="D204:F204"/>
    <mergeCell ref="B205:C205"/>
    <mergeCell ref="D205:F205"/>
    <mergeCell ref="B200:C200"/>
    <mergeCell ref="D200:F200"/>
    <mergeCell ref="B201:C201"/>
    <mergeCell ref="D201:F201"/>
    <mergeCell ref="B202:C202"/>
    <mergeCell ref="D202:F202"/>
    <mergeCell ref="B215:C215"/>
    <mergeCell ref="D215:F215"/>
    <mergeCell ref="B216:C216"/>
    <mergeCell ref="D216:F216"/>
    <mergeCell ref="B217:C217"/>
    <mergeCell ref="D217:F217"/>
    <mergeCell ref="B212:C212"/>
    <mergeCell ref="D212:F212"/>
    <mergeCell ref="B213:C213"/>
    <mergeCell ref="D213:F213"/>
    <mergeCell ref="B214:C214"/>
    <mergeCell ref="D214:F214"/>
    <mergeCell ref="B209:C209"/>
    <mergeCell ref="D209:F209"/>
    <mergeCell ref="B210:C210"/>
    <mergeCell ref="D210:F210"/>
    <mergeCell ref="B211:C211"/>
    <mergeCell ref="D211:F211"/>
    <mergeCell ref="B224:C224"/>
    <mergeCell ref="D224:F224"/>
    <mergeCell ref="B225:C225"/>
    <mergeCell ref="D225:F225"/>
    <mergeCell ref="B226:C226"/>
    <mergeCell ref="D226:F226"/>
    <mergeCell ref="B221:C221"/>
    <mergeCell ref="D221:F221"/>
    <mergeCell ref="B222:C222"/>
    <mergeCell ref="D222:F222"/>
    <mergeCell ref="B223:C223"/>
    <mergeCell ref="D223:F223"/>
    <mergeCell ref="B218:C218"/>
    <mergeCell ref="D218:F218"/>
    <mergeCell ref="B219:C219"/>
    <mergeCell ref="D219:F219"/>
    <mergeCell ref="B220:C220"/>
    <mergeCell ref="D220:F220"/>
    <mergeCell ref="B233:C233"/>
    <mergeCell ref="D233:F233"/>
    <mergeCell ref="B234:C234"/>
    <mergeCell ref="D234:F234"/>
    <mergeCell ref="B235:C235"/>
    <mergeCell ref="D235:F235"/>
    <mergeCell ref="B230:C230"/>
    <mergeCell ref="D230:F230"/>
    <mergeCell ref="B231:C231"/>
    <mergeCell ref="D231:F231"/>
    <mergeCell ref="B232:C232"/>
    <mergeCell ref="D232:F232"/>
    <mergeCell ref="B227:C227"/>
    <mergeCell ref="D227:F227"/>
    <mergeCell ref="B228:C228"/>
    <mergeCell ref="D228:F228"/>
    <mergeCell ref="B229:C229"/>
    <mergeCell ref="D229:F229"/>
    <mergeCell ref="B242:C242"/>
    <mergeCell ref="D242:F242"/>
    <mergeCell ref="B243:C243"/>
    <mergeCell ref="D243:F243"/>
    <mergeCell ref="B244:C244"/>
    <mergeCell ref="D244:F244"/>
    <mergeCell ref="B239:C239"/>
    <mergeCell ref="D239:F239"/>
    <mergeCell ref="B240:C240"/>
    <mergeCell ref="D240:F240"/>
    <mergeCell ref="B241:C241"/>
    <mergeCell ref="D241:F241"/>
    <mergeCell ref="B236:C236"/>
    <mergeCell ref="D236:F236"/>
    <mergeCell ref="B237:C237"/>
    <mergeCell ref="D237:F237"/>
    <mergeCell ref="B238:C238"/>
    <mergeCell ref="D238:F238"/>
    <mergeCell ref="B251:C251"/>
    <mergeCell ref="D251:F251"/>
    <mergeCell ref="B252:C252"/>
    <mergeCell ref="D252:F252"/>
    <mergeCell ref="B253:C253"/>
    <mergeCell ref="D253:F253"/>
    <mergeCell ref="B248:C248"/>
    <mergeCell ref="D248:F248"/>
    <mergeCell ref="B249:C249"/>
    <mergeCell ref="D249:F249"/>
    <mergeCell ref="B250:C250"/>
    <mergeCell ref="D250:F250"/>
    <mergeCell ref="B245:C245"/>
    <mergeCell ref="D245:F245"/>
    <mergeCell ref="B246:C246"/>
    <mergeCell ref="D246:F246"/>
    <mergeCell ref="B247:C247"/>
    <mergeCell ref="D247:F247"/>
    <mergeCell ref="B260:C260"/>
    <mergeCell ref="D260:F260"/>
    <mergeCell ref="B261:C261"/>
    <mergeCell ref="D261:F261"/>
    <mergeCell ref="B262:C262"/>
    <mergeCell ref="D262:F262"/>
    <mergeCell ref="B257:C257"/>
    <mergeCell ref="D257:F257"/>
    <mergeCell ref="B258:C258"/>
    <mergeCell ref="D258:F258"/>
    <mergeCell ref="B259:C259"/>
    <mergeCell ref="D259:F259"/>
    <mergeCell ref="B254:C254"/>
    <mergeCell ref="D254:F254"/>
    <mergeCell ref="B255:C255"/>
    <mergeCell ref="D255:F255"/>
    <mergeCell ref="B256:C256"/>
    <mergeCell ref="D256:F256"/>
    <mergeCell ref="B269:C269"/>
    <mergeCell ref="D269:F269"/>
    <mergeCell ref="B270:C270"/>
    <mergeCell ref="D270:F270"/>
    <mergeCell ref="B271:C271"/>
    <mergeCell ref="D271:F271"/>
    <mergeCell ref="B266:C266"/>
    <mergeCell ref="D266:F266"/>
    <mergeCell ref="B267:C267"/>
    <mergeCell ref="D267:F267"/>
    <mergeCell ref="B268:C268"/>
    <mergeCell ref="D268:F268"/>
    <mergeCell ref="B263:C263"/>
    <mergeCell ref="D263:F263"/>
    <mergeCell ref="B264:C264"/>
    <mergeCell ref="D264:F264"/>
    <mergeCell ref="B265:C265"/>
    <mergeCell ref="D265:F265"/>
    <mergeCell ref="B278:C278"/>
    <mergeCell ref="D278:F278"/>
    <mergeCell ref="B279:C279"/>
    <mergeCell ref="D279:F279"/>
    <mergeCell ref="B280:C280"/>
    <mergeCell ref="D280:F280"/>
    <mergeCell ref="B275:C275"/>
    <mergeCell ref="D275:F275"/>
    <mergeCell ref="B276:C276"/>
    <mergeCell ref="D276:F276"/>
    <mergeCell ref="B277:C277"/>
    <mergeCell ref="D277:F277"/>
    <mergeCell ref="B272:C272"/>
    <mergeCell ref="D272:F272"/>
    <mergeCell ref="B273:C273"/>
    <mergeCell ref="D273:F273"/>
    <mergeCell ref="B274:C274"/>
    <mergeCell ref="D274:F274"/>
    <mergeCell ref="B287:C287"/>
    <mergeCell ref="D287:F287"/>
    <mergeCell ref="B288:C288"/>
    <mergeCell ref="D288:F288"/>
    <mergeCell ref="B289:C289"/>
    <mergeCell ref="D289:F289"/>
    <mergeCell ref="B284:C284"/>
    <mergeCell ref="D284:F284"/>
    <mergeCell ref="B285:C285"/>
    <mergeCell ref="D285:F285"/>
    <mergeCell ref="B286:C286"/>
    <mergeCell ref="D286:F286"/>
    <mergeCell ref="B281:C281"/>
    <mergeCell ref="D281:F281"/>
    <mergeCell ref="B282:C282"/>
    <mergeCell ref="D282:F282"/>
    <mergeCell ref="B283:C283"/>
    <mergeCell ref="D283:F283"/>
    <mergeCell ref="B296:C296"/>
    <mergeCell ref="D296:F296"/>
    <mergeCell ref="B297:C297"/>
    <mergeCell ref="D297:F297"/>
    <mergeCell ref="B298:C298"/>
    <mergeCell ref="D298:F298"/>
    <mergeCell ref="B293:C293"/>
    <mergeCell ref="D293:F293"/>
    <mergeCell ref="B294:C294"/>
    <mergeCell ref="D294:F294"/>
    <mergeCell ref="B295:C295"/>
    <mergeCell ref="D295:F295"/>
    <mergeCell ref="B290:C290"/>
    <mergeCell ref="D290:F290"/>
    <mergeCell ref="B291:C291"/>
    <mergeCell ref="D291:F291"/>
    <mergeCell ref="B292:C292"/>
    <mergeCell ref="D292:F292"/>
    <mergeCell ref="B305:C305"/>
    <mergeCell ref="D305:F305"/>
    <mergeCell ref="B306:C306"/>
    <mergeCell ref="D306:F306"/>
    <mergeCell ref="B307:C307"/>
    <mergeCell ref="D307:F307"/>
    <mergeCell ref="B302:C302"/>
    <mergeCell ref="D302:F302"/>
    <mergeCell ref="B303:C303"/>
    <mergeCell ref="D303:F303"/>
    <mergeCell ref="B304:C304"/>
    <mergeCell ref="D304:F304"/>
    <mergeCell ref="B299:C299"/>
    <mergeCell ref="D299:F299"/>
    <mergeCell ref="B300:C300"/>
    <mergeCell ref="D300:F300"/>
    <mergeCell ref="B301:C301"/>
    <mergeCell ref="D301:F301"/>
    <mergeCell ref="B314:C314"/>
    <mergeCell ref="D314:F314"/>
    <mergeCell ref="B315:C315"/>
    <mergeCell ref="D315:F315"/>
    <mergeCell ref="B316:C316"/>
    <mergeCell ref="D316:F316"/>
    <mergeCell ref="B311:C311"/>
    <mergeCell ref="D311:F311"/>
    <mergeCell ref="B312:C312"/>
    <mergeCell ref="D312:F312"/>
    <mergeCell ref="B313:C313"/>
    <mergeCell ref="D313:F313"/>
    <mergeCell ref="B308:C308"/>
    <mergeCell ref="D308:F308"/>
    <mergeCell ref="B309:C309"/>
    <mergeCell ref="D309:F309"/>
    <mergeCell ref="B310:C310"/>
    <mergeCell ref="D310:F310"/>
    <mergeCell ref="B323:C323"/>
    <mergeCell ref="D323:F323"/>
    <mergeCell ref="B324:C324"/>
    <mergeCell ref="D324:F324"/>
    <mergeCell ref="B325:C325"/>
    <mergeCell ref="D325:F325"/>
    <mergeCell ref="B320:C320"/>
    <mergeCell ref="D320:F320"/>
    <mergeCell ref="B321:C321"/>
    <mergeCell ref="D321:F321"/>
    <mergeCell ref="B322:C322"/>
    <mergeCell ref="D322:F322"/>
    <mergeCell ref="B317:C317"/>
    <mergeCell ref="D317:F317"/>
    <mergeCell ref="B318:C318"/>
    <mergeCell ref="D318:F318"/>
    <mergeCell ref="B319:C319"/>
    <mergeCell ref="D319:F319"/>
    <mergeCell ref="B332:C332"/>
    <mergeCell ref="D332:F332"/>
    <mergeCell ref="B333:C333"/>
    <mergeCell ref="D333:F333"/>
    <mergeCell ref="B334:C334"/>
    <mergeCell ref="D334:F334"/>
    <mergeCell ref="B329:C329"/>
    <mergeCell ref="D329:F329"/>
    <mergeCell ref="B330:C330"/>
    <mergeCell ref="D330:F330"/>
    <mergeCell ref="B331:C331"/>
    <mergeCell ref="D331:F331"/>
    <mergeCell ref="B326:C326"/>
    <mergeCell ref="D326:F326"/>
    <mergeCell ref="B327:C327"/>
    <mergeCell ref="D327:F327"/>
    <mergeCell ref="B328:C328"/>
    <mergeCell ref="D328:F328"/>
    <mergeCell ref="B341:C341"/>
    <mergeCell ref="D341:F341"/>
    <mergeCell ref="B342:C342"/>
    <mergeCell ref="D342:F342"/>
    <mergeCell ref="B343:C343"/>
    <mergeCell ref="D343:F343"/>
    <mergeCell ref="B338:C338"/>
    <mergeCell ref="D338:F338"/>
    <mergeCell ref="B339:C339"/>
    <mergeCell ref="D339:F339"/>
    <mergeCell ref="B340:C340"/>
    <mergeCell ref="D340:F340"/>
    <mergeCell ref="B335:C335"/>
    <mergeCell ref="D335:F335"/>
    <mergeCell ref="B336:C336"/>
    <mergeCell ref="D336:F336"/>
    <mergeCell ref="B337:C337"/>
    <mergeCell ref="D337:F337"/>
    <mergeCell ref="B350:C350"/>
    <mergeCell ref="D350:F350"/>
    <mergeCell ref="B351:C351"/>
    <mergeCell ref="D351:F351"/>
    <mergeCell ref="B352:C352"/>
    <mergeCell ref="D352:F352"/>
    <mergeCell ref="B347:C347"/>
    <mergeCell ref="D347:F347"/>
    <mergeCell ref="B348:C348"/>
    <mergeCell ref="D348:F348"/>
    <mergeCell ref="B349:C349"/>
    <mergeCell ref="D349:F349"/>
    <mergeCell ref="B344:C344"/>
    <mergeCell ref="D344:F344"/>
    <mergeCell ref="B345:C345"/>
    <mergeCell ref="D345:F345"/>
    <mergeCell ref="B346:C346"/>
    <mergeCell ref="D346:F346"/>
    <mergeCell ref="B359:C359"/>
    <mergeCell ref="D359:F359"/>
    <mergeCell ref="B360:C360"/>
    <mergeCell ref="D360:F360"/>
    <mergeCell ref="B361:C361"/>
    <mergeCell ref="D361:F361"/>
    <mergeCell ref="B356:C356"/>
    <mergeCell ref="D356:F356"/>
    <mergeCell ref="B357:C357"/>
    <mergeCell ref="D357:F357"/>
    <mergeCell ref="B358:C358"/>
    <mergeCell ref="D358:F358"/>
    <mergeCell ref="B353:C353"/>
    <mergeCell ref="D353:F353"/>
    <mergeCell ref="B354:C354"/>
    <mergeCell ref="D354:F354"/>
    <mergeCell ref="B355:C355"/>
    <mergeCell ref="D355:F355"/>
    <mergeCell ref="B368:C368"/>
    <mergeCell ref="D368:F368"/>
    <mergeCell ref="B369:C369"/>
    <mergeCell ref="D369:F369"/>
    <mergeCell ref="B370:C370"/>
    <mergeCell ref="D370:F370"/>
    <mergeCell ref="B365:C365"/>
    <mergeCell ref="D365:F365"/>
    <mergeCell ref="B366:C366"/>
    <mergeCell ref="D366:F366"/>
    <mergeCell ref="B367:C367"/>
    <mergeCell ref="D367:F367"/>
    <mergeCell ref="B362:C362"/>
    <mergeCell ref="D362:F362"/>
    <mergeCell ref="B363:C363"/>
    <mergeCell ref="D363:F363"/>
    <mergeCell ref="B364:C364"/>
    <mergeCell ref="D364:F364"/>
    <mergeCell ref="B377:C377"/>
    <mergeCell ref="D377:F377"/>
    <mergeCell ref="B378:C378"/>
    <mergeCell ref="D378:F378"/>
    <mergeCell ref="B379:C379"/>
    <mergeCell ref="D379:F379"/>
    <mergeCell ref="B374:C374"/>
    <mergeCell ref="D374:F374"/>
    <mergeCell ref="B375:C375"/>
    <mergeCell ref="D375:F375"/>
    <mergeCell ref="B376:C376"/>
    <mergeCell ref="D376:F376"/>
    <mergeCell ref="B371:C371"/>
    <mergeCell ref="D371:F371"/>
    <mergeCell ref="B372:C372"/>
    <mergeCell ref="D372:F372"/>
    <mergeCell ref="B373:C373"/>
    <mergeCell ref="D373:F373"/>
    <mergeCell ref="B386:C386"/>
    <mergeCell ref="D386:F386"/>
    <mergeCell ref="B387:C387"/>
    <mergeCell ref="D387:F387"/>
    <mergeCell ref="B388:C388"/>
    <mergeCell ref="D388:F388"/>
    <mergeCell ref="B383:C383"/>
    <mergeCell ref="D383:F383"/>
    <mergeCell ref="B384:C384"/>
    <mergeCell ref="D384:F384"/>
    <mergeCell ref="B385:C385"/>
    <mergeCell ref="D385:F385"/>
    <mergeCell ref="B380:C380"/>
    <mergeCell ref="D380:F380"/>
    <mergeCell ref="B381:C381"/>
    <mergeCell ref="D381:F381"/>
    <mergeCell ref="B382:C382"/>
    <mergeCell ref="D382:F382"/>
    <mergeCell ref="B395:C395"/>
    <mergeCell ref="D395:F395"/>
    <mergeCell ref="B396:C396"/>
    <mergeCell ref="D396:F396"/>
    <mergeCell ref="B397:C397"/>
    <mergeCell ref="D397:F397"/>
    <mergeCell ref="B392:C392"/>
    <mergeCell ref="D392:F392"/>
    <mergeCell ref="B393:C393"/>
    <mergeCell ref="D393:F393"/>
    <mergeCell ref="B394:C394"/>
    <mergeCell ref="D394:F394"/>
    <mergeCell ref="B389:C389"/>
    <mergeCell ref="D389:F389"/>
    <mergeCell ref="B390:C390"/>
    <mergeCell ref="D390:F390"/>
    <mergeCell ref="B391:C391"/>
    <mergeCell ref="D391:F391"/>
    <mergeCell ref="B404:C404"/>
    <mergeCell ref="D404:F404"/>
    <mergeCell ref="B405:C405"/>
    <mergeCell ref="D405:F405"/>
    <mergeCell ref="B406:C406"/>
    <mergeCell ref="D406:F406"/>
    <mergeCell ref="B401:C401"/>
    <mergeCell ref="D401:F401"/>
    <mergeCell ref="B402:C402"/>
    <mergeCell ref="D402:F402"/>
    <mergeCell ref="B403:C403"/>
    <mergeCell ref="D403:F403"/>
    <mergeCell ref="B398:C398"/>
    <mergeCell ref="D398:F398"/>
    <mergeCell ref="B399:C399"/>
    <mergeCell ref="D399:F399"/>
    <mergeCell ref="B400:C400"/>
    <mergeCell ref="D400:F400"/>
    <mergeCell ref="B413:C413"/>
    <mergeCell ref="D413:F413"/>
    <mergeCell ref="B414:C414"/>
    <mergeCell ref="D414:F414"/>
    <mergeCell ref="B415:C415"/>
    <mergeCell ref="D415:F415"/>
    <mergeCell ref="B410:C410"/>
    <mergeCell ref="D410:F410"/>
    <mergeCell ref="B411:C411"/>
    <mergeCell ref="D411:F411"/>
    <mergeCell ref="B412:C412"/>
    <mergeCell ref="D412:F412"/>
    <mergeCell ref="B407:C407"/>
    <mergeCell ref="D407:F407"/>
    <mergeCell ref="B408:C408"/>
    <mergeCell ref="D408:F408"/>
    <mergeCell ref="B409:C409"/>
    <mergeCell ref="D409:F409"/>
    <mergeCell ref="B422:C422"/>
    <mergeCell ref="D422:F422"/>
    <mergeCell ref="B423:C423"/>
    <mergeCell ref="D423:F423"/>
    <mergeCell ref="B424:C424"/>
    <mergeCell ref="D424:F424"/>
    <mergeCell ref="B419:C419"/>
    <mergeCell ref="D419:F419"/>
    <mergeCell ref="B420:C420"/>
    <mergeCell ref="D420:F420"/>
    <mergeCell ref="B421:C421"/>
    <mergeCell ref="D421:F421"/>
    <mergeCell ref="B416:C416"/>
    <mergeCell ref="D416:F416"/>
    <mergeCell ref="B417:C417"/>
    <mergeCell ref="D417:F417"/>
    <mergeCell ref="B418:C418"/>
    <mergeCell ref="D418:F418"/>
    <mergeCell ref="B431:C431"/>
    <mergeCell ref="D431:F431"/>
    <mergeCell ref="B432:C432"/>
    <mergeCell ref="D432:F432"/>
    <mergeCell ref="B433:C433"/>
    <mergeCell ref="D433:F433"/>
    <mergeCell ref="B428:C428"/>
    <mergeCell ref="D428:F428"/>
    <mergeCell ref="B429:C429"/>
    <mergeCell ref="D429:F429"/>
    <mergeCell ref="B430:C430"/>
    <mergeCell ref="D430:F430"/>
    <mergeCell ref="B425:C425"/>
    <mergeCell ref="D425:F425"/>
    <mergeCell ref="B426:C426"/>
    <mergeCell ref="D426:F426"/>
    <mergeCell ref="B427:C427"/>
    <mergeCell ref="D427:F427"/>
    <mergeCell ref="B440:C440"/>
    <mergeCell ref="D440:F440"/>
    <mergeCell ref="B441:C441"/>
    <mergeCell ref="D441:F441"/>
    <mergeCell ref="B442:C442"/>
    <mergeCell ref="D442:F442"/>
    <mergeCell ref="B437:C437"/>
    <mergeCell ref="D437:F437"/>
    <mergeCell ref="B438:C438"/>
    <mergeCell ref="D438:F438"/>
    <mergeCell ref="B439:C439"/>
    <mergeCell ref="D439:F439"/>
    <mergeCell ref="B434:C434"/>
    <mergeCell ref="D434:F434"/>
    <mergeCell ref="B435:C435"/>
    <mergeCell ref="D435:F435"/>
    <mergeCell ref="B436:C436"/>
    <mergeCell ref="D436:F436"/>
    <mergeCell ref="B449:C449"/>
    <mergeCell ref="D449:F449"/>
    <mergeCell ref="B450:C450"/>
    <mergeCell ref="D450:F450"/>
    <mergeCell ref="B451:C451"/>
    <mergeCell ref="D451:F451"/>
    <mergeCell ref="B446:C446"/>
    <mergeCell ref="D446:F446"/>
    <mergeCell ref="B447:C447"/>
    <mergeCell ref="D447:F447"/>
    <mergeCell ref="B448:C448"/>
    <mergeCell ref="D448:F448"/>
    <mergeCell ref="B443:C443"/>
    <mergeCell ref="D443:F443"/>
    <mergeCell ref="B444:C444"/>
    <mergeCell ref="D444:F444"/>
    <mergeCell ref="B445:C445"/>
    <mergeCell ref="D445:F445"/>
    <mergeCell ref="B458:C458"/>
    <mergeCell ref="D458:F458"/>
    <mergeCell ref="B459:C459"/>
    <mergeCell ref="D459:F459"/>
    <mergeCell ref="B460:C460"/>
    <mergeCell ref="D460:F460"/>
    <mergeCell ref="B455:C455"/>
    <mergeCell ref="D455:F455"/>
    <mergeCell ref="B456:C456"/>
    <mergeCell ref="D456:F456"/>
    <mergeCell ref="B457:C457"/>
    <mergeCell ref="D457:F457"/>
    <mergeCell ref="B452:C452"/>
    <mergeCell ref="D452:F452"/>
    <mergeCell ref="B453:C453"/>
    <mergeCell ref="D453:F453"/>
    <mergeCell ref="B454:C454"/>
    <mergeCell ref="D454:F454"/>
    <mergeCell ref="B467:C467"/>
    <mergeCell ref="D467:F467"/>
    <mergeCell ref="B468:C468"/>
    <mergeCell ref="D468:F468"/>
    <mergeCell ref="B469:C469"/>
    <mergeCell ref="D469:F469"/>
    <mergeCell ref="B464:C464"/>
    <mergeCell ref="D464:F464"/>
    <mergeCell ref="B465:C465"/>
    <mergeCell ref="D465:F465"/>
    <mergeCell ref="B466:C466"/>
    <mergeCell ref="D466:F466"/>
    <mergeCell ref="B461:C461"/>
    <mergeCell ref="D461:F461"/>
    <mergeCell ref="B462:C462"/>
    <mergeCell ref="D462:F462"/>
    <mergeCell ref="B463:C463"/>
    <mergeCell ref="D463:F463"/>
    <mergeCell ref="B476:C476"/>
    <mergeCell ref="D476:F476"/>
    <mergeCell ref="B477:C477"/>
    <mergeCell ref="D477:F477"/>
    <mergeCell ref="B478:C478"/>
    <mergeCell ref="D478:F478"/>
    <mergeCell ref="B473:C473"/>
    <mergeCell ref="D473:F473"/>
    <mergeCell ref="B474:C474"/>
    <mergeCell ref="D474:F474"/>
    <mergeCell ref="B475:C475"/>
    <mergeCell ref="D475:F475"/>
    <mergeCell ref="B470:C470"/>
    <mergeCell ref="D470:F470"/>
    <mergeCell ref="B471:C471"/>
    <mergeCell ref="D471:F471"/>
    <mergeCell ref="B472:C472"/>
    <mergeCell ref="D472:F472"/>
    <mergeCell ref="B485:C485"/>
    <mergeCell ref="D485:F485"/>
    <mergeCell ref="B486:C486"/>
    <mergeCell ref="D486:F486"/>
    <mergeCell ref="B487:C487"/>
    <mergeCell ref="D487:F487"/>
    <mergeCell ref="B482:C482"/>
    <mergeCell ref="D482:F482"/>
    <mergeCell ref="B483:C483"/>
    <mergeCell ref="D483:F483"/>
    <mergeCell ref="B484:C484"/>
    <mergeCell ref="D484:F484"/>
    <mergeCell ref="B479:C479"/>
    <mergeCell ref="D479:F479"/>
    <mergeCell ref="B480:C480"/>
    <mergeCell ref="D480:F480"/>
    <mergeCell ref="B481:C481"/>
    <mergeCell ref="D481:F481"/>
    <mergeCell ref="B494:C494"/>
    <mergeCell ref="D494:F494"/>
    <mergeCell ref="B495:C495"/>
    <mergeCell ref="D495:F495"/>
    <mergeCell ref="B496:C496"/>
    <mergeCell ref="D496:F496"/>
    <mergeCell ref="B491:C491"/>
    <mergeCell ref="D491:F491"/>
    <mergeCell ref="B492:C492"/>
    <mergeCell ref="D492:F492"/>
    <mergeCell ref="B493:C493"/>
    <mergeCell ref="D493:F493"/>
    <mergeCell ref="B488:C488"/>
    <mergeCell ref="D488:F488"/>
    <mergeCell ref="B489:C489"/>
    <mergeCell ref="D489:F489"/>
    <mergeCell ref="B490:C490"/>
    <mergeCell ref="D490:F490"/>
    <mergeCell ref="B503:C503"/>
    <mergeCell ref="D503:F503"/>
    <mergeCell ref="B504:C504"/>
    <mergeCell ref="D504:F504"/>
    <mergeCell ref="B505:C505"/>
    <mergeCell ref="D505:F505"/>
    <mergeCell ref="B500:C500"/>
    <mergeCell ref="D500:F500"/>
    <mergeCell ref="B501:C501"/>
    <mergeCell ref="D501:F501"/>
    <mergeCell ref="B502:C502"/>
    <mergeCell ref="D502:F502"/>
    <mergeCell ref="B497:C497"/>
    <mergeCell ref="D497:F497"/>
    <mergeCell ref="B498:C498"/>
    <mergeCell ref="D498:F498"/>
    <mergeCell ref="B499:C499"/>
    <mergeCell ref="D499:F499"/>
    <mergeCell ref="B512:C512"/>
    <mergeCell ref="D512:F512"/>
    <mergeCell ref="B513:C513"/>
    <mergeCell ref="D513:F513"/>
    <mergeCell ref="B514:C514"/>
    <mergeCell ref="D514:F514"/>
    <mergeCell ref="B509:C509"/>
    <mergeCell ref="D509:F509"/>
    <mergeCell ref="B510:C510"/>
    <mergeCell ref="D510:F510"/>
    <mergeCell ref="B511:C511"/>
    <mergeCell ref="D511:F511"/>
    <mergeCell ref="B506:C506"/>
    <mergeCell ref="D506:F506"/>
    <mergeCell ref="B507:C507"/>
    <mergeCell ref="D507:F507"/>
    <mergeCell ref="B508:C508"/>
    <mergeCell ref="D508:F508"/>
    <mergeCell ref="B521:C521"/>
    <mergeCell ref="D521:F521"/>
    <mergeCell ref="B522:C522"/>
    <mergeCell ref="D522:F522"/>
    <mergeCell ref="B523:C523"/>
    <mergeCell ref="D523:F523"/>
    <mergeCell ref="B518:C518"/>
    <mergeCell ref="D518:F518"/>
    <mergeCell ref="B519:C519"/>
    <mergeCell ref="D519:F519"/>
    <mergeCell ref="B520:C520"/>
    <mergeCell ref="D520:F520"/>
    <mergeCell ref="B515:C515"/>
    <mergeCell ref="D515:F515"/>
    <mergeCell ref="B516:C516"/>
    <mergeCell ref="D516:F516"/>
    <mergeCell ref="B517:C517"/>
    <mergeCell ref="D517:F517"/>
    <mergeCell ref="B530:C530"/>
    <mergeCell ref="D530:F530"/>
    <mergeCell ref="B531:C531"/>
    <mergeCell ref="D531:F531"/>
    <mergeCell ref="B532:C532"/>
    <mergeCell ref="D532:F532"/>
    <mergeCell ref="B527:C527"/>
    <mergeCell ref="D527:F527"/>
    <mergeCell ref="B528:C528"/>
    <mergeCell ref="D528:F528"/>
    <mergeCell ref="B529:C529"/>
    <mergeCell ref="D529:F529"/>
    <mergeCell ref="B524:C524"/>
    <mergeCell ref="D524:F524"/>
    <mergeCell ref="B525:C525"/>
    <mergeCell ref="D525:F525"/>
    <mergeCell ref="B526:C526"/>
    <mergeCell ref="D526:F526"/>
    <mergeCell ref="B539:C539"/>
    <mergeCell ref="D539:F539"/>
    <mergeCell ref="B540:C540"/>
    <mergeCell ref="D540:F540"/>
    <mergeCell ref="B541:C541"/>
    <mergeCell ref="D541:F541"/>
    <mergeCell ref="B536:C536"/>
    <mergeCell ref="D536:F536"/>
    <mergeCell ref="B537:C537"/>
    <mergeCell ref="D537:F537"/>
    <mergeCell ref="B538:C538"/>
    <mergeCell ref="D538:F538"/>
    <mergeCell ref="B533:C533"/>
    <mergeCell ref="D533:F533"/>
    <mergeCell ref="B534:C534"/>
    <mergeCell ref="D534:F534"/>
    <mergeCell ref="B535:C535"/>
    <mergeCell ref="D535:F535"/>
    <mergeCell ref="B548:C548"/>
    <mergeCell ref="D548:F548"/>
    <mergeCell ref="B549:C549"/>
    <mergeCell ref="D549:F549"/>
    <mergeCell ref="B550:C550"/>
    <mergeCell ref="D550:F550"/>
    <mergeCell ref="B545:C545"/>
    <mergeCell ref="D545:F545"/>
    <mergeCell ref="B546:C546"/>
    <mergeCell ref="D546:F546"/>
    <mergeCell ref="B547:C547"/>
    <mergeCell ref="D547:F547"/>
    <mergeCell ref="B542:C542"/>
    <mergeCell ref="D542:F542"/>
    <mergeCell ref="B543:C543"/>
    <mergeCell ref="D543:F543"/>
    <mergeCell ref="B544:C544"/>
    <mergeCell ref="D544:F544"/>
    <mergeCell ref="B557:C557"/>
    <mergeCell ref="D557:F557"/>
    <mergeCell ref="B558:C558"/>
    <mergeCell ref="D558:F558"/>
    <mergeCell ref="B559:C559"/>
    <mergeCell ref="D559:F559"/>
    <mergeCell ref="B554:C554"/>
    <mergeCell ref="D554:F554"/>
    <mergeCell ref="B555:C555"/>
    <mergeCell ref="D555:F555"/>
    <mergeCell ref="B556:C556"/>
    <mergeCell ref="D556:F556"/>
    <mergeCell ref="B551:C551"/>
    <mergeCell ref="D551:F551"/>
    <mergeCell ref="B552:C552"/>
    <mergeCell ref="D552:F552"/>
    <mergeCell ref="B553:C553"/>
    <mergeCell ref="D553:F553"/>
    <mergeCell ref="B566:C566"/>
    <mergeCell ref="D566:F566"/>
    <mergeCell ref="B567:C567"/>
    <mergeCell ref="D567:F567"/>
    <mergeCell ref="B568:C568"/>
    <mergeCell ref="D568:F568"/>
    <mergeCell ref="B563:C563"/>
    <mergeCell ref="D563:F563"/>
    <mergeCell ref="B564:C564"/>
    <mergeCell ref="D564:F564"/>
    <mergeCell ref="B565:C565"/>
    <mergeCell ref="D565:F565"/>
    <mergeCell ref="B560:C560"/>
    <mergeCell ref="D560:F560"/>
    <mergeCell ref="B561:C561"/>
    <mergeCell ref="D561:F561"/>
    <mergeCell ref="B562:C562"/>
    <mergeCell ref="D562:F562"/>
    <mergeCell ref="B575:C575"/>
    <mergeCell ref="D575:F575"/>
    <mergeCell ref="B576:C576"/>
    <mergeCell ref="D576:F576"/>
    <mergeCell ref="B577:C577"/>
    <mergeCell ref="D577:F577"/>
    <mergeCell ref="B572:C572"/>
    <mergeCell ref="D572:F572"/>
    <mergeCell ref="B573:C573"/>
    <mergeCell ref="D573:F573"/>
    <mergeCell ref="B574:C574"/>
    <mergeCell ref="D574:F574"/>
    <mergeCell ref="B569:C569"/>
    <mergeCell ref="D569:F569"/>
    <mergeCell ref="B570:C570"/>
    <mergeCell ref="D570:F570"/>
    <mergeCell ref="B571:C571"/>
    <mergeCell ref="D571:F571"/>
    <mergeCell ref="B584:C584"/>
    <mergeCell ref="D584:F584"/>
    <mergeCell ref="B585:C585"/>
    <mergeCell ref="D585:F585"/>
    <mergeCell ref="B586:C586"/>
    <mergeCell ref="D586:F586"/>
    <mergeCell ref="B581:C581"/>
    <mergeCell ref="D581:F581"/>
    <mergeCell ref="B582:C582"/>
    <mergeCell ref="D582:F582"/>
    <mergeCell ref="B583:C583"/>
    <mergeCell ref="D583:F583"/>
    <mergeCell ref="B578:C578"/>
    <mergeCell ref="D578:F578"/>
    <mergeCell ref="B579:C579"/>
    <mergeCell ref="D579:F579"/>
    <mergeCell ref="B580:C580"/>
    <mergeCell ref="D580:F580"/>
    <mergeCell ref="B593:C593"/>
    <mergeCell ref="D593:F593"/>
    <mergeCell ref="B594:C594"/>
    <mergeCell ref="D594:F594"/>
    <mergeCell ref="B595:C595"/>
    <mergeCell ref="D595:F595"/>
    <mergeCell ref="B590:C590"/>
    <mergeCell ref="D590:F590"/>
    <mergeCell ref="B591:C591"/>
    <mergeCell ref="D591:F591"/>
    <mergeCell ref="B592:C592"/>
    <mergeCell ref="D592:F592"/>
    <mergeCell ref="B587:C587"/>
    <mergeCell ref="D587:F587"/>
    <mergeCell ref="B588:C588"/>
    <mergeCell ref="D588:F588"/>
    <mergeCell ref="B589:C589"/>
    <mergeCell ref="D589:F589"/>
    <mergeCell ref="B602:C602"/>
    <mergeCell ref="D602:F602"/>
    <mergeCell ref="B603:C603"/>
    <mergeCell ref="D603:F603"/>
    <mergeCell ref="B604:C604"/>
    <mergeCell ref="D604:F604"/>
    <mergeCell ref="B599:C599"/>
    <mergeCell ref="D599:F599"/>
    <mergeCell ref="B600:C600"/>
    <mergeCell ref="D600:F600"/>
    <mergeCell ref="B601:C601"/>
    <mergeCell ref="D601:F601"/>
    <mergeCell ref="B596:C596"/>
    <mergeCell ref="D596:F596"/>
    <mergeCell ref="B597:C597"/>
    <mergeCell ref="D597:F597"/>
    <mergeCell ref="B598:C598"/>
    <mergeCell ref="D598:F598"/>
    <mergeCell ref="B611:C611"/>
    <mergeCell ref="D611:F611"/>
    <mergeCell ref="B612:C612"/>
    <mergeCell ref="D612:F612"/>
    <mergeCell ref="B613:C613"/>
    <mergeCell ref="D613:F613"/>
    <mergeCell ref="B608:C608"/>
    <mergeCell ref="D608:F608"/>
    <mergeCell ref="B609:C609"/>
    <mergeCell ref="D609:F609"/>
    <mergeCell ref="B610:C610"/>
    <mergeCell ref="D610:F610"/>
    <mergeCell ref="B605:C605"/>
    <mergeCell ref="D605:F605"/>
    <mergeCell ref="B606:C606"/>
    <mergeCell ref="D606:F606"/>
    <mergeCell ref="B607:C607"/>
    <mergeCell ref="D607:F607"/>
    <mergeCell ref="B620:C620"/>
    <mergeCell ref="D620:F620"/>
    <mergeCell ref="B621:C621"/>
    <mergeCell ref="D621:F621"/>
    <mergeCell ref="B622:C622"/>
    <mergeCell ref="D622:F622"/>
    <mergeCell ref="B617:C617"/>
    <mergeCell ref="D617:F617"/>
    <mergeCell ref="B618:C618"/>
    <mergeCell ref="D618:F618"/>
    <mergeCell ref="B619:C619"/>
    <mergeCell ref="D619:F619"/>
    <mergeCell ref="B614:C614"/>
    <mergeCell ref="D614:F614"/>
    <mergeCell ref="B615:C615"/>
    <mergeCell ref="D615:F615"/>
    <mergeCell ref="B616:C616"/>
    <mergeCell ref="D616:F616"/>
    <mergeCell ref="B629:C629"/>
    <mergeCell ref="D629:F629"/>
    <mergeCell ref="B630:C630"/>
    <mergeCell ref="D630:F630"/>
    <mergeCell ref="B631:C631"/>
    <mergeCell ref="D631:F631"/>
    <mergeCell ref="B626:C626"/>
    <mergeCell ref="D626:F626"/>
    <mergeCell ref="B627:C627"/>
    <mergeCell ref="D627:F627"/>
    <mergeCell ref="B628:C628"/>
    <mergeCell ref="D628:F628"/>
    <mergeCell ref="B623:C623"/>
    <mergeCell ref="D623:F623"/>
    <mergeCell ref="B624:C624"/>
    <mergeCell ref="D624:F624"/>
    <mergeCell ref="B625:C625"/>
    <mergeCell ref="D625:F625"/>
    <mergeCell ref="B638:C638"/>
    <mergeCell ref="D638:F638"/>
    <mergeCell ref="B639:C639"/>
    <mergeCell ref="D639:F639"/>
    <mergeCell ref="B640:C640"/>
    <mergeCell ref="D640:F640"/>
    <mergeCell ref="B635:C635"/>
    <mergeCell ref="D635:F635"/>
    <mergeCell ref="B636:C636"/>
    <mergeCell ref="D636:F636"/>
    <mergeCell ref="B637:C637"/>
    <mergeCell ref="D637:F637"/>
    <mergeCell ref="B632:C632"/>
    <mergeCell ref="D632:F632"/>
    <mergeCell ref="B633:C633"/>
    <mergeCell ref="D633:F633"/>
    <mergeCell ref="B634:C634"/>
    <mergeCell ref="D634:F634"/>
    <mergeCell ref="B647:C647"/>
    <mergeCell ref="D647:F647"/>
    <mergeCell ref="B648:C648"/>
    <mergeCell ref="D648:F648"/>
    <mergeCell ref="B649:C649"/>
    <mergeCell ref="D649:F649"/>
    <mergeCell ref="B644:C644"/>
    <mergeCell ref="D644:F644"/>
    <mergeCell ref="B645:C645"/>
    <mergeCell ref="D645:F645"/>
    <mergeCell ref="B646:C646"/>
    <mergeCell ref="D646:F646"/>
    <mergeCell ref="B641:C641"/>
    <mergeCell ref="D641:F641"/>
    <mergeCell ref="B642:C642"/>
    <mergeCell ref="D642:F642"/>
    <mergeCell ref="B643:C643"/>
    <mergeCell ref="D643:F643"/>
    <mergeCell ref="B656:C656"/>
    <mergeCell ref="D656:F656"/>
    <mergeCell ref="B657:C657"/>
    <mergeCell ref="D657:F657"/>
    <mergeCell ref="B658:C658"/>
    <mergeCell ref="D658:F658"/>
    <mergeCell ref="B653:C653"/>
    <mergeCell ref="D653:F653"/>
    <mergeCell ref="B654:C654"/>
    <mergeCell ref="D654:F654"/>
    <mergeCell ref="B655:C655"/>
    <mergeCell ref="D655:F655"/>
    <mergeCell ref="B650:C650"/>
    <mergeCell ref="D650:F650"/>
    <mergeCell ref="B651:C651"/>
    <mergeCell ref="D651:F651"/>
    <mergeCell ref="B652:C652"/>
    <mergeCell ref="D652:F652"/>
    <mergeCell ref="B665:C665"/>
    <mergeCell ref="D665:F665"/>
    <mergeCell ref="B666:C666"/>
    <mergeCell ref="D666:F666"/>
    <mergeCell ref="B667:C667"/>
    <mergeCell ref="D667:F667"/>
    <mergeCell ref="B662:C662"/>
    <mergeCell ref="D662:F662"/>
    <mergeCell ref="B663:C663"/>
    <mergeCell ref="D663:F663"/>
    <mergeCell ref="B664:C664"/>
    <mergeCell ref="D664:F664"/>
    <mergeCell ref="B659:C659"/>
    <mergeCell ref="D659:F659"/>
    <mergeCell ref="B660:C660"/>
    <mergeCell ref="D660:F660"/>
    <mergeCell ref="B661:C661"/>
    <mergeCell ref="D661:F661"/>
    <mergeCell ref="B674:C674"/>
    <mergeCell ref="D674:F674"/>
    <mergeCell ref="B675:C675"/>
    <mergeCell ref="D675:F675"/>
    <mergeCell ref="B676:C676"/>
    <mergeCell ref="D676:F676"/>
    <mergeCell ref="B671:C671"/>
    <mergeCell ref="D671:F671"/>
    <mergeCell ref="B672:C672"/>
    <mergeCell ref="D672:F672"/>
    <mergeCell ref="B673:C673"/>
    <mergeCell ref="D673:F673"/>
    <mergeCell ref="B668:C668"/>
    <mergeCell ref="D668:F668"/>
    <mergeCell ref="B669:C669"/>
    <mergeCell ref="D669:F669"/>
    <mergeCell ref="B670:C670"/>
    <mergeCell ref="D670:F670"/>
    <mergeCell ref="B683:C683"/>
    <mergeCell ref="D683:F683"/>
    <mergeCell ref="B684:C684"/>
    <mergeCell ref="D684:F684"/>
    <mergeCell ref="B685:C685"/>
    <mergeCell ref="D685:F685"/>
    <mergeCell ref="B680:C680"/>
    <mergeCell ref="D680:F680"/>
    <mergeCell ref="B681:C681"/>
    <mergeCell ref="D681:F681"/>
    <mergeCell ref="B682:C682"/>
    <mergeCell ref="D682:F682"/>
    <mergeCell ref="B677:C677"/>
    <mergeCell ref="D677:F677"/>
    <mergeCell ref="B678:C678"/>
    <mergeCell ref="D678:F678"/>
    <mergeCell ref="B679:C679"/>
    <mergeCell ref="D679:F679"/>
    <mergeCell ref="B692:C692"/>
    <mergeCell ref="D692:F692"/>
    <mergeCell ref="B693:C693"/>
    <mergeCell ref="D693:F693"/>
    <mergeCell ref="B694:C694"/>
    <mergeCell ref="D694:F694"/>
    <mergeCell ref="B689:C689"/>
    <mergeCell ref="D689:F689"/>
    <mergeCell ref="B690:C690"/>
    <mergeCell ref="D690:F690"/>
    <mergeCell ref="B691:C691"/>
    <mergeCell ref="D691:F691"/>
    <mergeCell ref="B686:C686"/>
    <mergeCell ref="D686:F686"/>
    <mergeCell ref="B687:C687"/>
    <mergeCell ref="D687:F687"/>
    <mergeCell ref="B688:C688"/>
    <mergeCell ref="D688:F688"/>
    <mergeCell ref="B701:C701"/>
    <mergeCell ref="D701:F701"/>
    <mergeCell ref="B702:C702"/>
    <mergeCell ref="D702:F702"/>
    <mergeCell ref="B703:C703"/>
    <mergeCell ref="D703:F703"/>
    <mergeCell ref="B698:C698"/>
    <mergeCell ref="D698:F698"/>
    <mergeCell ref="B699:C699"/>
    <mergeCell ref="D699:F699"/>
    <mergeCell ref="B700:C700"/>
    <mergeCell ref="D700:F700"/>
    <mergeCell ref="B695:C695"/>
    <mergeCell ref="D695:F695"/>
    <mergeCell ref="B696:C696"/>
    <mergeCell ref="D696:F696"/>
    <mergeCell ref="B697:C697"/>
    <mergeCell ref="D697:F697"/>
    <mergeCell ref="B710:C710"/>
    <mergeCell ref="D710:F710"/>
    <mergeCell ref="B711:C711"/>
    <mergeCell ref="D711:F711"/>
    <mergeCell ref="B712:C712"/>
    <mergeCell ref="D712:F712"/>
    <mergeCell ref="B707:C707"/>
    <mergeCell ref="D707:F707"/>
    <mergeCell ref="B708:C708"/>
    <mergeCell ref="D708:F708"/>
    <mergeCell ref="B709:C709"/>
    <mergeCell ref="D709:F709"/>
    <mergeCell ref="B704:C704"/>
    <mergeCell ref="D704:F704"/>
    <mergeCell ref="B705:C705"/>
    <mergeCell ref="D705:F705"/>
    <mergeCell ref="B706:C706"/>
    <mergeCell ref="D706:F706"/>
    <mergeCell ref="B719:C719"/>
    <mergeCell ref="D719:F719"/>
    <mergeCell ref="B720:C720"/>
    <mergeCell ref="D720:F720"/>
    <mergeCell ref="B721:C721"/>
    <mergeCell ref="D721:F721"/>
    <mergeCell ref="B716:C716"/>
    <mergeCell ref="D716:F716"/>
    <mergeCell ref="B717:C717"/>
    <mergeCell ref="D717:F717"/>
    <mergeCell ref="B718:C718"/>
    <mergeCell ref="D718:F718"/>
    <mergeCell ref="B713:C713"/>
    <mergeCell ref="D713:F713"/>
    <mergeCell ref="B714:C714"/>
    <mergeCell ref="D714:F714"/>
    <mergeCell ref="B715:C715"/>
    <mergeCell ref="D715:F715"/>
    <mergeCell ref="B728:C728"/>
    <mergeCell ref="D728:F728"/>
    <mergeCell ref="B729:C729"/>
    <mergeCell ref="D729:F729"/>
    <mergeCell ref="B730:C730"/>
    <mergeCell ref="D730:F730"/>
    <mergeCell ref="B725:C725"/>
    <mergeCell ref="D725:F725"/>
    <mergeCell ref="B726:C726"/>
    <mergeCell ref="D726:F726"/>
    <mergeCell ref="B727:C727"/>
    <mergeCell ref="D727:F727"/>
    <mergeCell ref="B722:C722"/>
    <mergeCell ref="D722:F722"/>
    <mergeCell ref="B723:C723"/>
    <mergeCell ref="D723:F723"/>
    <mergeCell ref="B724:C724"/>
    <mergeCell ref="D724:F724"/>
    <mergeCell ref="B737:C737"/>
    <mergeCell ref="D737:F737"/>
    <mergeCell ref="B738:C738"/>
    <mergeCell ref="D738:F738"/>
    <mergeCell ref="B739:C739"/>
    <mergeCell ref="D739:F739"/>
    <mergeCell ref="B734:C734"/>
    <mergeCell ref="D734:F734"/>
    <mergeCell ref="B735:C735"/>
    <mergeCell ref="D735:F735"/>
    <mergeCell ref="B736:C736"/>
    <mergeCell ref="D736:F736"/>
    <mergeCell ref="B731:C731"/>
    <mergeCell ref="D731:F731"/>
    <mergeCell ref="B732:C732"/>
    <mergeCell ref="D732:F732"/>
    <mergeCell ref="B733:C733"/>
    <mergeCell ref="D733:F733"/>
    <mergeCell ref="B746:C746"/>
    <mergeCell ref="D746:F746"/>
    <mergeCell ref="B747:C747"/>
    <mergeCell ref="D747:F747"/>
    <mergeCell ref="B748:C748"/>
    <mergeCell ref="D748:F748"/>
    <mergeCell ref="B743:C743"/>
    <mergeCell ref="D743:F743"/>
    <mergeCell ref="B744:C744"/>
    <mergeCell ref="D744:F744"/>
    <mergeCell ref="B745:C745"/>
    <mergeCell ref="D745:F745"/>
    <mergeCell ref="B740:C740"/>
    <mergeCell ref="D740:F740"/>
    <mergeCell ref="B741:C741"/>
    <mergeCell ref="D741:F741"/>
    <mergeCell ref="B742:C742"/>
    <mergeCell ref="D742:F742"/>
    <mergeCell ref="B755:C755"/>
    <mergeCell ref="D755:F755"/>
    <mergeCell ref="B756:C756"/>
    <mergeCell ref="D756:F756"/>
    <mergeCell ref="B757:C757"/>
    <mergeCell ref="D757:F757"/>
    <mergeCell ref="B752:C752"/>
    <mergeCell ref="D752:F752"/>
    <mergeCell ref="B753:C753"/>
    <mergeCell ref="D753:F753"/>
    <mergeCell ref="B754:C754"/>
    <mergeCell ref="D754:F754"/>
    <mergeCell ref="B749:C749"/>
    <mergeCell ref="D749:F749"/>
    <mergeCell ref="B750:C750"/>
    <mergeCell ref="D750:F750"/>
    <mergeCell ref="B751:C751"/>
    <mergeCell ref="D751:F751"/>
    <mergeCell ref="B764:C764"/>
    <mergeCell ref="D764:F764"/>
    <mergeCell ref="B765:C765"/>
    <mergeCell ref="D765:F765"/>
    <mergeCell ref="B766:C766"/>
    <mergeCell ref="D766:F766"/>
    <mergeCell ref="B761:C761"/>
    <mergeCell ref="D761:F761"/>
    <mergeCell ref="B762:C762"/>
    <mergeCell ref="D762:F762"/>
    <mergeCell ref="B763:C763"/>
    <mergeCell ref="D763:F763"/>
    <mergeCell ref="B758:C758"/>
    <mergeCell ref="D758:F758"/>
    <mergeCell ref="B759:C759"/>
    <mergeCell ref="D759:F759"/>
    <mergeCell ref="B760:C760"/>
    <mergeCell ref="D760:F760"/>
    <mergeCell ref="B773:C773"/>
    <mergeCell ref="D773:F773"/>
    <mergeCell ref="B774:C774"/>
    <mergeCell ref="D774:F774"/>
    <mergeCell ref="B775:C775"/>
    <mergeCell ref="D775:F775"/>
    <mergeCell ref="B770:C770"/>
    <mergeCell ref="D770:F770"/>
    <mergeCell ref="B771:C771"/>
    <mergeCell ref="D771:F771"/>
    <mergeCell ref="B772:C772"/>
    <mergeCell ref="D772:F772"/>
    <mergeCell ref="B767:C767"/>
    <mergeCell ref="D767:F767"/>
    <mergeCell ref="B768:C768"/>
    <mergeCell ref="D768:F768"/>
    <mergeCell ref="B769:C769"/>
    <mergeCell ref="D769:F769"/>
    <mergeCell ref="B782:C782"/>
    <mergeCell ref="D782:F782"/>
    <mergeCell ref="B783:C783"/>
    <mergeCell ref="D783:F783"/>
    <mergeCell ref="B784:C784"/>
    <mergeCell ref="D784:F784"/>
    <mergeCell ref="B779:C779"/>
    <mergeCell ref="D779:F779"/>
    <mergeCell ref="B780:C780"/>
    <mergeCell ref="D780:F780"/>
    <mergeCell ref="B781:C781"/>
    <mergeCell ref="D781:F781"/>
    <mergeCell ref="B776:C776"/>
    <mergeCell ref="D776:F776"/>
    <mergeCell ref="B777:C777"/>
    <mergeCell ref="D777:F777"/>
    <mergeCell ref="B778:C778"/>
    <mergeCell ref="D778:F778"/>
    <mergeCell ref="B791:C791"/>
    <mergeCell ref="D791:F791"/>
    <mergeCell ref="B792:C792"/>
    <mergeCell ref="D792:F792"/>
    <mergeCell ref="B793:C793"/>
    <mergeCell ref="D793:F793"/>
    <mergeCell ref="B788:C788"/>
    <mergeCell ref="D788:F788"/>
    <mergeCell ref="B789:C789"/>
    <mergeCell ref="D789:F789"/>
    <mergeCell ref="B790:C790"/>
    <mergeCell ref="D790:F790"/>
    <mergeCell ref="B785:C785"/>
    <mergeCell ref="D785:F785"/>
    <mergeCell ref="B786:C786"/>
    <mergeCell ref="D786:F786"/>
    <mergeCell ref="B787:C787"/>
    <mergeCell ref="D787:F787"/>
    <mergeCell ref="B800:C800"/>
    <mergeCell ref="D800:F800"/>
    <mergeCell ref="B801:C801"/>
    <mergeCell ref="D801:F801"/>
    <mergeCell ref="B802:C802"/>
    <mergeCell ref="D802:F802"/>
    <mergeCell ref="B797:C797"/>
    <mergeCell ref="D797:F797"/>
    <mergeCell ref="B798:C798"/>
    <mergeCell ref="D798:F798"/>
    <mergeCell ref="B799:C799"/>
    <mergeCell ref="D799:F799"/>
    <mergeCell ref="B794:C794"/>
    <mergeCell ref="D794:F794"/>
    <mergeCell ref="B795:C795"/>
    <mergeCell ref="D795:F795"/>
    <mergeCell ref="B796:C796"/>
    <mergeCell ref="D796:F796"/>
    <mergeCell ref="B809:C809"/>
    <mergeCell ref="D809:F809"/>
    <mergeCell ref="B810:C810"/>
    <mergeCell ref="D810:F810"/>
    <mergeCell ref="B811:C811"/>
    <mergeCell ref="D811:F811"/>
    <mergeCell ref="B806:C806"/>
    <mergeCell ref="D806:F806"/>
    <mergeCell ref="B807:C807"/>
    <mergeCell ref="D807:F807"/>
    <mergeCell ref="B808:C808"/>
    <mergeCell ref="D808:F808"/>
    <mergeCell ref="B803:C803"/>
    <mergeCell ref="D803:F803"/>
    <mergeCell ref="B804:C804"/>
    <mergeCell ref="D804:F804"/>
    <mergeCell ref="B805:C805"/>
    <mergeCell ref="D805:F805"/>
    <mergeCell ref="B818:C818"/>
    <mergeCell ref="D818:F818"/>
    <mergeCell ref="B819:C819"/>
    <mergeCell ref="D819:F819"/>
    <mergeCell ref="B820:C820"/>
    <mergeCell ref="D820:F820"/>
    <mergeCell ref="B815:C815"/>
    <mergeCell ref="D815:F815"/>
    <mergeCell ref="B816:C816"/>
    <mergeCell ref="D816:F816"/>
    <mergeCell ref="B817:C817"/>
    <mergeCell ref="D817:F817"/>
    <mergeCell ref="B812:C812"/>
    <mergeCell ref="D812:F812"/>
    <mergeCell ref="B813:C813"/>
    <mergeCell ref="D813:F813"/>
    <mergeCell ref="B814:C814"/>
    <mergeCell ref="D814:F814"/>
    <mergeCell ref="B827:C827"/>
    <mergeCell ref="D827:F827"/>
    <mergeCell ref="B828:C828"/>
    <mergeCell ref="D828:F828"/>
    <mergeCell ref="B829:C829"/>
    <mergeCell ref="D829:F829"/>
    <mergeCell ref="B824:C824"/>
    <mergeCell ref="D824:F824"/>
    <mergeCell ref="B825:C825"/>
    <mergeCell ref="D825:F825"/>
    <mergeCell ref="B826:C826"/>
    <mergeCell ref="D826:F826"/>
    <mergeCell ref="B821:C821"/>
    <mergeCell ref="D821:F821"/>
    <mergeCell ref="B822:C822"/>
    <mergeCell ref="D822:F822"/>
    <mergeCell ref="B823:C823"/>
    <mergeCell ref="D823:F823"/>
    <mergeCell ref="B836:C836"/>
    <mergeCell ref="D836:F836"/>
    <mergeCell ref="B837:C837"/>
    <mergeCell ref="D837:F837"/>
    <mergeCell ref="B838:C838"/>
    <mergeCell ref="D838:F838"/>
    <mergeCell ref="B833:C833"/>
    <mergeCell ref="D833:F833"/>
    <mergeCell ref="B834:C834"/>
    <mergeCell ref="D834:F834"/>
    <mergeCell ref="B835:C835"/>
    <mergeCell ref="D835:F835"/>
    <mergeCell ref="B830:C830"/>
    <mergeCell ref="D830:F830"/>
    <mergeCell ref="B831:C831"/>
    <mergeCell ref="D831:F831"/>
    <mergeCell ref="B832:C832"/>
    <mergeCell ref="D832:F832"/>
    <mergeCell ref="B845:C845"/>
    <mergeCell ref="D845:F845"/>
    <mergeCell ref="B846:C846"/>
    <mergeCell ref="D846:F846"/>
    <mergeCell ref="B847:C847"/>
    <mergeCell ref="D847:F847"/>
    <mergeCell ref="B842:C842"/>
    <mergeCell ref="D842:F842"/>
    <mergeCell ref="B843:C843"/>
    <mergeCell ref="D843:F843"/>
    <mergeCell ref="B844:C844"/>
    <mergeCell ref="D844:F844"/>
    <mergeCell ref="B839:C839"/>
    <mergeCell ref="D839:F839"/>
    <mergeCell ref="B840:C840"/>
    <mergeCell ref="D840:F840"/>
    <mergeCell ref="B841:C841"/>
    <mergeCell ref="D841:F841"/>
    <mergeCell ref="B854:C854"/>
    <mergeCell ref="D854:F854"/>
    <mergeCell ref="B855:C855"/>
    <mergeCell ref="D855:F855"/>
    <mergeCell ref="B856:C856"/>
    <mergeCell ref="D856:F856"/>
    <mergeCell ref="B851:C851"/>
    <mergeCell ref="D851:F851"/>
    <mergeCell ref="B852:C852"/>
    <mergeCell ref="D852:F852"/>
    <mergeCell ref="B853:C853"/>
    <mergeCell ref="D853:F853"/>
    <mergeCell ref="B848:C848"/>
    <mergeCell ref="D848:F848"/>
    <mergeCell ref="B849:C849"/>
    <mergeCell ref="D849:F849"/>
    <mergeCell ref="B850:C850"/>
    <mergeCell ref="D850:F850"/>
    <mergeCell ref="B863:C863"/>
    <mergeCell ref="D863:F863"/>
    <mergeCell ref="B864:C864"/>
    <mergeCell ref="D864:F864"/>
    <mergeCell ref="B865:C865"/>
    <mergeCell ref="D865:F865"/>
    <mergeCell ref="B860:C860"/>
    <mergeCell ref="D860:F860"/>
    <mergeCell ref="B861:C861"/>
    <mergeCell ref="D861:F861"/>
    <mergeCell ref="B862:C862"/>
    <mergeCell ref="D862:F862"/>
    <mergeCell ref="B857:C857"/>
    <mergeCell ref="D857:F857"/>
    <mergeCell ref="B858:C858"/>
    <mergeCell ref="D858:F858"/>
    <mergeCell ref="B859:C859"/>
    <mergeCell ref="D859:F859"/>
    <mergeCell ref="B872:C872"/>
    <mergeCell ref="D872:F872"/>
    <mergeCell ref="B873:C873"/>
    <mergeCell ref="D873:F873"/>
    <mergeCell ref="B874:C874"/>
    <mergeCell ref="D874:F874"/>
    <mergeCell ref="B869:C869"/>
    <mergeCell ref="D869:F869"/>
    <mergeCell ref="B870:C870"/>
    <mergeCell ref="D870:F870"/>
    <mergeCell ref="B871:C871"/>
    <mergeCell ref="D871:F871"/>
    <mergeCell ref="B866:C866"/>
    <mergeCell ref="D866:F866"/>
    <mergeCell ref="B867:C867"/>
    <mergeCell ref="D867:F867"/>
    <mergeCell ref="B868:C868"/>
    <mergeCell ref="D868:F868"/>
    <mergeCell ref="B881:C881"/>
    <mergeCell ref="D881:F881"/>
    <mergeCell ref="B882:C882"/>
    <mergeCell ref="D882:F882"/>
    <mergeCell ref="B883:C883"/>
    <mergeCell ref="D883:F883"/>
    <mergeCell ref="B878:C878"/>
    <mergeCell ref="D878:F878"/>
    <mergeCell ref="B879:C879"/>
    <mergeCell ref="D879:F879"/>
    <mergeCell ref="B880:C880"/>
    <mergeCell ref="D880:F880"/>
    <mergeCell ref="B875:C875"/>
    <mergeCell ref="D875:F875"/>
    <mergeCell ref="B876:C876"/>
    <mergeCell ref="D876:F876"/>
    <mergeCell ref="B877:C877"/>
    <mergeCell ref="D877:F877"/>
    <mergeCell ref="B890:C890"/>
    <mergeCell ref="D890:F890"/>
    <mergeCell ref="B891:C891"/>
    <mergeCell ref="D891:F891"/>
    <mergeCell ref="B892:C892"/>
    <mergeCell ref="D892:F892"/>
    <mergeCell ref="B887:C887"/>
    <mergeCell ref="D887:F887"/>
    <mergeCell ref="B888:C888"/>
    <mergeCell ref="D888:F888"/>
    <mergeCell ref="B889:C889"/>
    <mergeCell ref="D889:F889"/>
    <mergeCell ref="B884:C884"/>
    <mergeCell ref="D884:F884"/>
    <mergeCell ref="B885:C885"/>
    <mergeCell ref="D885:F885"/>
    <mergeCell ref="B886:C886"/>
    <mergeCell ref="D886:F886"/>
    <mergeCell ref="B899:C899"/>
    <mergeCell ref="D899:F899"/>
    <mergeCell ref="B900:C900"/>
    <mergeCell ref="D900:F900"/>
    <mergeCell ref="B901:C901"/>
    <mergeCell ref="D901:F901"/>
    <mergeCell ref="B896:C896"/>
    <mergeCell ref="D896:F896"/>
    <mergeCell ref="B897:C897"/>
    <mergeCell ref="D897:F897"/>
    <mergeCell ref="B898:C898"/>
    <mergeCell ref="D898:F898"/>
    <mergeCell ref="B893:C893"/>
    <mergeCell ref="D893:F893"/>
    <mergeCell ref="B894:C894"/>
    <mergeCell ref="D894:F894"/>
    <mergeCell ref="B895:C895"/>
    <mergeCell ref="D895:F895"/>
    <mergeCell ref="B908:C908"/>
    <mergeCell ref="D908:F908"/>
    <mergeCell ref="B909:C909"/>
    <mergeCell ref="D909:F909"/>
    <mergeCell ref="B910:C910"/>
    <mergeCell ref="D910:F910"/>
    <mergeCell ref="B905:C905"/>
    <mergeCell ref="D905:F905"/>
    <mergeCell ref="B906:C906"/>
    <mergeCell ref="D906:F906"/>
    <mergeCell ref="B907:C907"/>
    <mergeCell ref="D907:F907"/>
    <mergeCell ref="B902:C902"/>
    <mergeCell ref="D902:F902"/>
    <mergeCell ref="B903:C903"/>
    <mergeCell ref="D903:F903"/>
    <mergeCell ref="B904:C904"/>
    <mergeCell ref="D904:F904"/>
    <mergeCell ref="B920:C920"/>
    <mergeCell ref="D920:F920"/>
    <mergeCell ref="B921:C921"/>
    <mergeCell ref="D921:F921"/>
    <mergeCell ref="B917:C917"/>
    <mergeCell ref="D917:F917"/>
    <mergeCell ref="B918:C918"/>
    <mergeCell ref="D918:F918"/>
    <mergeCell ref="B919:C919"/>
    <mergeCell ref="D919:F919"/>
    <mergeCell ref="B914:C914"/>
    <mergeCell ref="D914:F914"/>
    <mergeCell ref="B915:C915"/>
    <mergeCell ref="D915:F915"/>
    <mergeCell ref="B916:C916"/>
    <mergeCell ref="D916:F916"/>
    <mergeCell ref="B911:C911"/>
    <mergeCell ref="D911:F911"/>
    <mergeCell ref="B912:C912"/>
    <mergeCell ref="D912:F912"/>
    <mergeCell ref="B913:C913"/>
    <mergeCell ref="D913:F913"/>
  </mergeCells>
  <conditionalFormatting sqref="A3:B6">
    <cfRule type="containsBlanks" dxfId="2" priority="5">
      <formula>LEN(TRIM(A3))=0</formula>
    </cfRule>
  </conditionalFormatting>
  <conditionalFormatting sqref="F7">
    <cfRule type="containsText" dxfId="1" priority="1" operator="containsText" text="Greater">
      <formula>NOT(ISERROR(SEARCH("Greater",F7)))</formula>
    </cfRule>
    <cfRule type="containsText" dxfId="0" priority="2" operator="containsText" text="&quot;greater&quot;">
      <formula>NOT(ISERROR(SEARCH("""greater""",F7)))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A4A0BE8-2763-44FD-9FE7-EE987F92A77E}">
          <x14:formula1>
            <xm:f>Sheet1!$Q$1:$Q$33</xm:f>
          </x14:formula1>
          <xm:sqref>C42:C921 B9:B921</xm:sqref>
        </x14:dataValidation>
        <x14:dataValidation type="list" allowBlank="1" showInputMessage="1" showErrorMessage="1" xr:uid="{9BB43542-DC00-44DC-80E8-3A3175B740C6}">
          <x14:formula1>
            <xm:f>Sheet1!$S$1:$S$2</xm:f>
          </x14:formula1>
          <xm:sqref>G2:G5</xm:sqref>
        </x14:dataValidation>
        <x14:dataValidation type="list" allowBlank="1" showInputMessage="1" showErrorMessage="1" xr:uid="{6D7E21BF-2A99-4E00-9BC3-D224DBDB2BF9}">
          <x14:formula1>
            <xm:f>Sheet3!$B$4:$B$16</xm:f>
          </x14:formula1>
          <xm:sqref>D922:F1048576</xm:sqref>
        </x14:dataValidation>
        <x14:dataValidation type="list" allowBlank="1" showInputMessage="1" showErrorMessage="1" xr:uid="{6B5B22CA-8ECB-4527-B368-DA7B79690D58}">
          <x14:formula1>
            <xm:f>Sheet1!$R$1:$R$5</xm:f>
          </x14:formula1>
          <xm:sqref>A9:A374</xm:sqref>
        </x14:dataValidation>
        <x14:dataValidation type="list" allowBlank="1" showInputMessage="1" showErrorMessage="1" xr:uid="{6C50EF52-DDC2-4748-8DFF-19893102E7A4}">
          <x14:formula1>
            <xm:f>Sheet3!$B$17:$B$29</xm:f>
          </x14:formula1>
          <xm:sqref>D9:F921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D8CF-B90B-48F6-901E-D297260E2BC4}">
  <dimension ref="A1:AI33"/>
  <sheetViews>
    <sheetView workbookViewId="0">
      <selection activeCell="AI1" sqref="AI1"/>
    </sheetView>
  </sheetViews>
  <sheetFormatPr defaultRowHeight="15" x14ac:dyDescent="0.25"/>
  <cols>
    <col min="1" max="1" width="1.85546875" customWidth="1"/>
    <col min="2" max="2" width="43.85546875" customWidth="1"/>
    <col min="8" max="8" width="9.140625" customWidth="1"/>
    <col min="14" max="14" width="48" customWidth="1"/>
    <col min="15" max="15" width="38" customWidth="1"/>
    <col min="16" max="16" width="20.5703125" customWidth="1"/>
    <col min="17" max="17" width="55.42578125" customWidth="1"/>
  </cols>
  <sheetData>
    <row r="1" spans="1:35" ht="409.6" thickBot="1" x14ac:dyDescent="0.35">
      <c r="A1" s="195" t="s">
        <v>133</v>
      </c>
      <c r="B1" s="195"/>
      <c r="C1" s="195"/>
      <c r="D1" s="195"/>
      <c r="E1" s="195"/>
      <c r="F1" s="195"/>
      <c r="G1" s="195"/>
      <c r="H1" s="195"/>
      <c r="I1" s="195"/>
      <c r="N1" s="5" t="s">
        <v>96</v>
      </c>
      <c r="O1" s="8" t="s">
        <v>98</v>
      </c>
      <c r="P1" t="s">
        <v>134</v>
      </c>
      <c r="Q1" t="s">
        <v>38</v>
      </c>
      <c r="R1" t="s">
        <v>135</v>
      </c>
      <c r="S1" t="s">
        <v>136</v>
      </c>
      <c r="Y1" t="s">
        <v>137</v>
      </c>
      <c r="AA1" s="14" t="str">
        <f>IF(Sheet1!Y3="","",Y3&amp;CHAR(10))&amp;IF(Sheet1!Y4="","",Y4&amp;CHAR(10))&amp;IF(Sheet1!Y5="","",Y5&amp;CHAR(10))&amp;IF(Sheet1!Y6="","",Y6&amp;CHAR(10))&amp;IF(Sheet1!Y7="","",Y7&amp;CHAR(10))&amp;IF(Sheet1!Y8="","",Y8&amp;CHAR(10))&amp;IF(Sheet1!Y9="","",Y9&amp;CHAR(10))&amp;IF(Sheet1!Y10="","",Y10&amp;CHAR(10))&amp;IF(Sheet1!Y11="","",Y11&amp;CHAR(10))&amp;IF(Sheet1!Y12="","",Y12&amp;CHAR(10))&amp;IF(Sheet1!Y13="","",Y13&amp;CHAR(10))&amp;IF(Sheet1!Y14="","",Sheet1!Y14&amp;CHAR(10))&amp;IF(Y15="","",Y15)</f>
        <v>Does not include required expense 1a
Does not include required expense 1b
Does not include required expense 1c
Does not include required expense 2
Does not include required expense 3
Does not include required expense 4
Does not include required expense 5</v>
      </c>
      <c r="AC1" t="s">
        <v>138</v>
      </c>
      <c r="AE1" s="14" t="str">
        <f>IF(Sheet1!AC3="","",AC3&amp;CHAR(10))&amp;IF(Sheet1!AC4="","",AC4&amp;CHAR(10))&amp;IF(Sheet1!AC5="","",AC5&amp;CHAR(10))&amp;IF(Sheet1!AC6="","",AC6&amp;CHAR(10))&amp;IF(Sheet1!AC7="","",AC7&amp;CHAR(10))&amp;IF(Sheet1!AC8="","",AC8&amp;CHAR(10))&amp;IF(Sheet1!AC9="","",AC9&amp;CHAR(10))&amp;IF(Sheet1!AC10="","",AC10&amp;CHAR(10))&amp;IF(Sheet1!AC11="","",AC11&amp;CHAR(10))&amp;IF(Sheet1!AC12="","",AC12&amp;CHAR(10))&amp;IF(Sheet1!AC13="","",AC13&amp;CHAR(10))&amp;IF(Sheet1!AC14="","",Sheet1!AC14&amp;CHAR(10))&amp;IF(AC15="","",AC15)</f>
        <v>Does not include required expense 1a
Does not include required expense 1b
Does not include required expense 1c
Does not include required expense 2
Does not include required expense 3
Does not include required expense 4
Does not include required expense 5</v>
      </c>
      <c r="AG1" t="s">
        <v>138</v>
      </c>
      <c r="AI1" s="14" t="str">
        <f>IF(Sheet1!AG3="","",AG3&amp;CHAR(10))&amp;IF(Sheet1!AG4="","",AG4&amp;CHAR(10))&amp;IF(Sheet1!AG5="","",AG5&amp;CHAR(10))&amp;IF(Sheet1!AG6="","",AG6&amp;CHAR(10))&amp;IF(Sheet1!AG7="","",AG7&amp;CHAR(10))&amp;IF(Sheet1!AG8="","",AG8&amp;CHAR(10))&amp;IF(Sheet1!AG9="","",AG9&amp;CHAR(10))&amp;IF(Sheet1!AG10="","",AG10&amp;CHAR(10))&amp;IF(Sheet1!AG11="","",AG11&amp;CHAR(10))&amp;IF(Sheet1!AG12="","",AG12&amp;CHAR(10))&amp;IF(Sheet1!AG13="","",AG13&amp;CHAR(10))&amp;IF(Sheet1!AG14="","",Sheet1!AG14&amp;CHAR(10))&amp;IF(AG15="","",AG15)</f>
        <v>Does not include required expense 1a
Does not include required expense 1b
Does not include required expense 1c
Does not include required expense 2
Does not include required expense 3
Does not include required expense 4
Does not include required expense 5</v>
      </c>
    </row>
    <row r="2" spans="1:35" ht="18.75" x14ac:dyDescent="0.3">
      <c r="A2" s="1"/>
      <c r="B2" s="1"/>
      <c r="C2" s="1"/>
      <c r="D2" s="1"/>
      <c r="E2" s="1"/>
      <c r="F2" s="1"/>
      <c r="G2" s="1"/>
      <c r="H2" s="1"/>
      <c r="I2" s="1"/>
      <c r="N2" s="5" t="s">
        <v>96</v>
      </c>
      <c r="O2" s="8" t="s">
        <v>98</v>
      </c>
      <c r="P2" t="s">
        <v>139</v>
      </c>
      <c r="Q2" t="s">
        <v>39</v>
      </c>
      <c r="R2" t="s">
        <v>140</v>
      </c>
      <c r="S2" t="s">
        <v>126</v>
      </c>
      <c r="Y2" t="s">
        <v>141</v>
      </c>
      <c r="AC2" t="s">
        <v>141</v>
      </c>
      <c r="AG2" t="s">
        <v>141</v>
      </c>
    </row>
    <row r="3" spans="1:35" x14ac:dyDescent="0.25">
      <c r="A3" s="146" t="s">
        <v>142</v>
      </c>
      <c r="B3" s="147"/>
      <c r="C3" s="147"/>
      <c r="D3" s="147"/>
      <c r="E3" s="147"/>
      <c r="F3" s="147"/>
      <c r="G3" s="147"/>
      <c r="H3" s="147"/>
      <c r="I3" s="148"/>
      <c r="N3" s="5" t="s">
        <v>96</v>
      </c>
      <c r="O3" s="8" t="s">
        <v>98</v>
      </c>
      <c r="P3" t="s">
        <v>143</v>
      </c>
      <c r="Q3" t="s">
        <v>40</v>
      </c>
      <c r="R3" t="s">
        <v>144</v>
      </c>
      <c r="Y3" t="str">
        <f>IF('Grades K-5 Budget'!J42='Total Request'!C14,"","FY 26 Q1 Budget items are missing expense code")</f>
        <v/>
      </c>
      <c r="AC3" t="str">
        <f>IF('Grades 6-8 Budget'!J42='Total Request'!F14,"","FY 26 Q1 Budget items are missing expense code")</f>
        <v/>
      </c>
      <c r="AG3" t="str">
        <f>IF('Grades 9-12 Budget'!J42='Total Request'!I14,"","FY 26 Q1 Budget items are missing expense code")</f>
        <v/>
      </c>
    </row>
    <row r="4" spans="1:35" x14ac:dyDescent="0.25">
      <c r="A4" s="149" t="s">
        <v>88</v>
      </c>
      <c r="B4" s="150"/>
      <c r="C4" s="2">
        <v>100</v>
      </c>
      <c r="D4" s="2">
        <v>200</v>
      </c>
      <c r="E4" s="2">
        <v>400</v>
      </c>
      <c r="F4" s="2">
        <v>500</v>
      </c>
      <c r="G4" s="2">
        <v>600</v>
      </c>
      <c r="H4" s="2">
        <v>800</v>
      </c>
      <c r="I4" s="153" t="s">
        <v>89</v>
      </c>
      <c r="N4" s="5" t="s">
        <v>96</v>
      </c>
      <c r="O4" s="8" t="s">
        <v>98</v>
      </c>
      <c r="P4" t="s">
        <v>145</v>
      </c>
      <c r="Q4" t="s">
        <v>41</v>
      </c>
      <c r="R4" t="s">
        <v>146</v>
      </c>
      <c r="Y4" t="str">
        <f>IF('Grades K-5 Budget'!J64='Total Request'!C15,"","FY26 Q2-4 Budget items are missing expense code")</f>
        <v/>
      </c>
      <c r="AC4" t="str">
        <f>IF('Grades 6-8 Budget'!J64='Total Request'!F15,"","FY26 Q2-4 Budget items are missing expense code")</f>
        <v/>
      </c>
      <c r="AG4" t="str">
        <f>IF('Grades 9-12 Budget'!J64='Total Request'!I15,"","FY26 Q2-4 Budget items are missing expense code")</f>
        <v/>
      </c>
    </row>
    <row r="5" spans="1:35" ht="30" x14ac:dyDescent="0.25">
      <c r="A5" s="151"/>
      <c r="B5" s="152"/>
      <c r="C5" s="3" t="s">
        <v>90</v>
      </c>
      <c r="D5" s="4" t="s">
        <v>91</v>
      </c>
      <c r="E5" s="3" t="s">
        <v>92</v>
      </c>
      <c r="F5" s="3" t="s">
        <v>93</v>
      </c>
      <c r="G5" s="3" t="s">
        <v>94</v>
      </c>
      <c r="H5" s="3" t="s">
        <v>95</v>
      </c>
      <c r="I5" s="154"/>
      <c r="N5" s="5" t="s">
        <v>96</v>
      </c>
      <c r="O5" s="8" t="s">
        <v>99</v>
      </c>
      <c r="P5" t="s">
        <v>134</v>
      </c>
      <c r="Q5" t="s">
        <v>42</v>
      </c>
      <c r="R5" t="s">
        <v>147</v>
      </c>
      <c r="Y5" t="str">
        <f>IF('Grades K-5 Budget'!J86='Total Request'!C16,"","FY27 Budget items are missing expense code")</f>
        <v/>
      </c>
      <c r="AC5" t="str">
        <f>IF('Grades 6-8 Budget'!J86='Total Request'!F16,"","FY27 Budget items are missing expense code")</f>
        <v/>
      </c>
      <c r="AG5" t="str">
        <f>IF('Grades 9-12 Budget'!J86='Total Request'!I16,"","FY27 Budget items are missing expense code")</f>
        <v/>
      </c>
    </row>
    <row r="6" spans="1:35" x14ac:dyDescent="0.25">
      <c r="A6" s="5" t="s">
        <v>96</v>
      </c>
      <c r="B6" s="5"/>
      <c r="C6" s="143" t="s">
        <v>97</v>
      </c>
      <c r="D6" s="144"/>
      <c r="E6" s="144"/>
      <c r="F6" s="144"/>
      <c r="G6" s="144"/>
      <c r="H6" s="145"/>
      <c r="I6" s="7"/>
      <c r="N6" s="5" t="s">
        <v>96</v>
      </c>
      <c r="O6" s="8" t="s">
        <v>99</v>
      </c>
      <c r="P6" t="s">
        <v>139</v>
      </c>
      <c r="Q6" t="s">
        <v>43</v>
      </c>
      <c r="Y6" t="str">
        <f>IF('Grades K-5 Budget'!J108='Total Request'!C17,"","FY28 Budget items are missing expense code")</f>
        <v/>
      </c>
      <c r="AC6" t="str">
        <f>IF('Grades 6-8 Budget'!J108='Total Request'!F17,"","FY28 Budget items are missing expense code")</f>
        <v/>
      </c>
      <c r="AG6" t="str">
        <f>IF('Grades 9-12 Budget'!J108='Total Request'!I17,"","FY28 Budget items are missing expense code")</f>
        <v/>
      </c>
    </row>
    <row r="7" spans="1:35" x14ac:dyDescent="0.25">
      <c r="A7" s="8"/>
      <c r="B7" s="8" t="s">
        <v>98</v>
      </c>
      <c r="C7" s="9"/>
      <c r="D7" s="9"/>
      <c r="E7" s="9" t="s">
        <v>148</v>
      </c>
      <c r="F7" s="9" t="s">
        <v>148</v>
      </c>
      <c r="G7" s="18"/>
      <c r="H7" s="18"/>
      <c r="I7" s="10"/>
      <c r="N7" s="5" t="s">
        <v>96</v>
      </c>
      <c r="O7" s="8" t="s">
        <v>99</v>
      </c>
      <c r="P7" t="s">
        <v>143</v>
      </c>
      <c r="Q7" t="s">
        <v>44</v>
      </c>
      <c r="Y7" t="str">
        <f>IF('Grades K-5 Budget'!J130='Total Request'!C18,"","FY29 Budget items are missing expense code")</f>
        <v/>
      </c>
      <c r="AC7" t="str">
        <f>IF('Grades 6-8 Budget'!J130='Total Request'!F18,"","FY29 Budget items are missing expense code")</f>
        <v/>
      </c>
      <c r="AG7" t="str">
        <f>IF('Grades 9-12 Budget'!J130='Total Request'!I18,"","FY29 Budget items are missing expense code")</f>
        <v/>
      </c>
    </row>
    <row r="8" spans="1:35" x14ac:dyDescent="0.25">
      <c r="A8" s="8"/>
      <c r="B8" s="8" t="s">
        <v>99</v>
      </c>
      <c r="C8" s="9"/>
      <c r="D8" s="9"/>
      <c r="E8" s="9" t="s">
        <v>148</v>
      </c>
      <c r="F8" s="9" t="s">
        <v>148</v>
      </c>
      <c r="G8" s="18"/>
      <c r="H8" s="18"/>
      <c r="I8" s="10"/>
      <c r="J8" s="5" t="s">
        <v>96</v>
      </c>
      <c r="N8" s="5" t="s">
        <v>96</v>
      </c>
      <c r="O8" s="8" t="s">
        <v>99</v>
      </c>
      <c r="P8" t="s">
        <v>145</v>
      </c>
      <c r="Q8" t="s">
        <v>45</v>
      </c>
      <c r="Y8" t="str">
        <f>IF(SUM('Grades K-5 Narrative'!E2:E6)=SUM('Grades K-5 Narrative'!G:G),"","K-5 Expenses missing fiscal year")</f>
        <v/>
      </c>
      <c r="AC8" t="str">
        <f>IF(SUM('Grades 6-8 Narrative'!E2:E6)=SUM('Grades 6-8 Narrative'!G:G),"","Grades 6-8 Expenses missing fiscal year")</f>
        <v/>
      </c>
      <c r="AG8" t="str">
        <f>IF(SUM('Grades 9-12 Narrative'!E2:E6)=SUM('Grades 9-12 Narrative'!G:G),"","Grades 9-12 Expenses missing fiscal year")</f>
        <v/>
      </c>
    </row>
    <row r="9" spans="1:35" x14ac:dyDescent="0.25">
      <c r="A9" s="8"/>
      <c r="B9" s="8" t="s">
        <v>100</v>
      </c>
      <c r="C9" s="9"/>
      <c r="D9" s="9"/>
      <c r="E9" s="9" t="s">
        <v>148</v>
      </c>
      <c r="F9" s="9" t="s">
        <v>148</v>
      </c>
      <c r="G9" s="18"/>
      <c r="H9" s="18"/>
      <c r="I9" s="10"/>
      <c r="J9" s="5" t="s">
        <v>96</v>
      </c>
      <c r="N9" s="5" t="s">
        <v>96</v>
      </c>
      <c r="O9" s="8" t="s">
        <v>100</v>
      </c>
      <c r="P9" t="s">
        <v>134</v>
      </c>
      <c r="Q9" t="s">
        <v>46</v>
      </c>
      <c r="Y9" t="str">
        <f>IF(Sheet3!D4=0,"Does not include required expense 1a","")</f>
        <v>Does not include required expense 1a</v>
      </c>
      <c r="AC9" t="str">
        <f>IF(Sheet3!$D17=0,"Does not include required expense 1a","")</f>
        <v>Does not include required expense 1a</v>
      </c>
      <c r="AG9" t="str">
        <f>IF(Sheet3!$D17=0,"Does not include required expense 1a","")</f>
        <v>Does not include required expense 1a</v>
      </c>
    </row>
    <row r="10" spans="1:35" x14ac:dyDescent="0.25">
      <c r="A10" s="8"/>
      <c r="B10" s="8" t="s">
        <v>101</v>
      </c>
      <c r="C10" s="9" t="s">
        <v>148</v>
      </c>
      <c r="D10" s="9" t="s">
        <v>148</v>
      </c>
      <c r="E10" s="9" t="s">
        <v>148</v>
      </c>
      <c r="F10" s="9" t="s">
        <v>148</v>
      </c>
      <c r="G10" s="18"/>
      <c r="H10" s="18"/>
      <c r="I10" s="10"/>
      <c r="J10" s="5" t="s">
        <v>96</v>
      </c>
      <c r="N10" s="5" t="s">
        <v>96</v>
      </c>
      <c r="O10" s="8" t="s">
        <v>100</v>
      </c>
      <c r="P10" t="s">
        <v>139</v>
      </c>
      <c r="Q10" t="s">
        <v>47</v>
      </c>
      <c r="Y10" t="str">
        <f>IF(Sheet3!D5=0,"Does not include required expense 1b","")</f>
        <v>Does not include required expense 1b</v>
      </c>
      <c r="AC10" t="str">
        <f>IF(Sheet3!$D18=0,"Does not include required expense 1b","")</f>
        <v>Does not include required expense 1b</v>
      </c>
      <c r="AG10" t="str">
        <f>IF(Sheet3!$D18=0,"Does not include required expense 1b","")</f>
        <v>Does not include required expense 1b</v>
      </c>
    </row>
    <row r="11" spans="1:35" x14ac:dyDescent="0.25">
      <c r="A11" s="11" t="s">
        <v>102</v>
      </c>
      <c r="B11" s="5"/>
      <c r="C11" s="143" t="s">
        <v>97</v>
      </c>
      <c r="D11" s="144"/>
      <c r="E11" s="144"/>
      <c r="F11" s="144"/>
      <c r="G11" s="144"/>
      <c r="H11" s="145"/>
      <c r="I11" s="7"/>
      <c r="J11" s="5" t="s">
        <v>96</v>
      </c>
      <c r="N11" s="5" t="s">
        <v>96</v>
      </c>
      <c r="O11" s="8" t="s">
        <v>100</v>
      </c>
      <c r="P11" t="s">
        <v>143</v>
      </c>
      <c r="Q11" t="s">
        <v>48</v>
      </c>
      <c r="Y11" t="str">
        <f>IF(Sheet3!D6=0,"Does not include required expense 1c","")</f>
        <v>Does not include required expense 1c</v>
      </c>
      <c r="AC11" t="str">
        <f>IF(Sheet3!$D19=0,"Does not include required expense 1c","")</f>
        <v>Does not include required expense 1c</v>
      </c>
      <c r="AG11" t="str">
        <f>IF(Sheet3!$D19=0,"Does not include required expense 1c","")</f>
        <v>Does not include required expense 1c</v>
      </c>
    </row>
    <row r="12" spans="1:35" x14ac:dyDescent="0.25">
      <c r="A12" s="8"/>
      <c r="B12" s="8" t="s">
        <v>103</v>
      </c>
      <c r="C12" s="9" t="s">
        <v>148</v>
      </c>
      <c r="D12" s="9" t="s">
        <v>148</v>
      </c>
      <c r="E12" s="9" t="s">
        <v>148</v>
      </c>
      <c r="F12" s="9" t="s">
        <v>148</v>
      </c>
      <c r="G12" s="18"/>
      <c r="H12" s="18"/>
      <c r="I12" s="10"/>
      <c r="N12" s="5" t="s">
        <v>96</v>
      </c>
      <c r="O12" s="8" t="s">
        <v>100</v>
      </c>
      <c r="P12" t="s">
        <v>145</v>
      </c>
      <c r="Q12" t="s">
        <v>49</v>
      </c>
      <c r="Y12" t="str">
        <f>IF(Sheet3!D7=0,"Does not include required expense 2","")</f>
        <v>Does not include required expense 2</v>
      </c>
      <c r="AC12" t="str">
        <f>IF(Sheet3!$D20=0,"Does not include required expense 2","")</f>
        <v>Does not include required expense 2</v>
      </c>
      <c r="AG12" t="str">
        <f>IF(Sheet3!$D20=0,"Does not include required expense 2","")</f>
        <v>Does not include required expense 2</v>
      </c>
    </row>
    <row r="13" spans="1:35" x14ac:dyDescent="0.25">
      <c r="A13" s="8"/>
      <c r="B13" s="8" t="s">
        <v>104</v>
      </c>
      <c r="C13" s="9" t="s">
        <v>148</v>
      </c>
      <c r="D13" s="9" t="s">
        <v>148</v>
      </c>
      <c r="E13" s="9" t="s">
        <v>148</v>
      </c>
      <c r="F13" s="9"/>
      <c r="G13" s="18"/>
      <c r="H13" s="18"/>
      <c r="I13" s="10"/>
      <c r="N13" s="5" t="s">
        <v>96</v>
      </c>
      <c r="O13" s="8" t="s">
        <v>101</v>
      </c>
      <c r="P13" t="s">
        <v>134</v>
      </c>
      <c r="Q13" t="s">
        <v>50</v>
      </c>
      <c r="Y13" t="str">
        <f>IF(Sheet3!D8=0,"Does not include required expense 3","")</f>
        <v>Does not include required expense 3</v>
      </c>
      <c r="AC13" t="str">
        <f>IF(Sheet3!$D21=0,"Does not include required expense 3","")</f>
        <v>Does not include required expense 3</v>
      </c>
      <c r="AG13" t="str">
        <f>IF(Sheet3!$D21=0,"Does not include required expense 3","")</f>
        <v>Does not include required expense 3</v>
      </c>
    </row>
    <row r="14" spans="1:35" x14ac:dyDescent="0.25">
      <c r="A14" s="8"/>
      <c r="B14" s="8" t="s">
        <v>105</v>
      </c>
      <c r="C14" s="18"/>
      <c r="D14" s="18"/>
      <c r="E14" s="9" t="s">
        <v>148</v>
      </c>
      <c r="F14" s="9" t="s">
        <v>148</v>
      </c>
      <c r="G14" s="18"/>
      <c r="H14" s="18"/>
      <c r="I14" s="10"/>
      <c r="N14" s="5" t="s">
        <v>96</v>
      </c>
      <c r="O14" s="8" t="s">
        <v>101</v>
      </c>
      <c r="P14" t="s">
        <v>139</v>
      </c>
      <c r="Q14" t="s">
        <v>51</v>
      </c>
      <c r="Y14" t="str">
        <f>IF(Sheet3!D9=0,"Does not include required expense 4","")</f>
        <v>Does not include required expense 4</v>
      </c>
      <c r="AC14" t="str">
        <f>IF(Sheet3!$D22=0,"Does not include required expense 4","")</f>
        <v>Does not include required expense 4</v>
      </c>
      <c r="AG14" t="str">
        <f>IF(Sheet3!$D22=0,"Does not include required expense 4","")</f>
        <v>Does not include required expense 4</v>
      </c>
    </row>
    <row r="15" spans="1:35" x14ac:dyDescent="0.25">
      <c r="A15" s="155" t="s">
        <v>106</v>
      </c>
      <c r="B15" s="156"/>
      <c r="C15" s="12"/>
      <c r="D15" s="12"/>
      <c r="E15" s="12"/>
      <c r="F15" s="12"/>
      <c r="G15" s="12"/>
      <c r="H15" s="9" t="s">
        <v>148</v>
      </c>
      <c r="I15" s="10"/>
      <c r="N15" s="5" t="s">
        <v>96</v>
      </c>
      <c r="O15" s="8" t="s">
        <v>101</v>
      </c>
      <c r="P15" t="s">
        <v>143</v>
      </c>
      <c r="Q15" t="s">
        <v>52</v>
      </c>
      <c r="Y15" t="str">
        <f>IF(Sheet3!D10=0,"Does not include required expense 5","")</f>
        <v>Does not include required expense 5</v>
      </c>
      <c r="AC15" t="str">
        <f>IF(Sheet3!$D23=0,"Does not include required expense 5","")</f>
        <v>Does not include required expense 5</v>
      </c>
      <c r="AG15" t="str">
        <f>IF(Sheet3!$D23=0,"Does not include required expense 5","")</f>
        <v>Does not include required expense 5</v>
      </c>
    </row>
    <row r="16" spans="1:35" x14ac:dyDescent="0.25">
      <c r="A16" s="5" t="s">
        <v>107</v>
      </c>
      <c r="B16" s="5"/>
      <c r="C16" s="143" t="s">
        <v>97</v>
      </c>
      <c r="D16" s="144"/>
      <c r="E16" s="144"/>
      <c r="F16" s="144"/>
      <c r="G16" s="144"/>
      <c r="H16" s="145"/>
      <c r="I16" s="7"/>
      <c r="N16" s="5" t="s">
        <v>96</v>
      </c>
      <c r="O16" s="8" t="s">
        <v>101</v>
      </c>
      <c r="P16" t="s">
        <v>145</v>
      </c>
      <c r="Q16" t="s">
        <v>53</v>
      </c>
    </row>
    <row r="17" spans="1:17" x14ac:dyDescent="0.25">
      <c r="A17" s="8"/>
      <c r="B17" s="8" t="s">
        <v>108</v>
      </c>
      <c r="C17" s="18"/>
      <c r="D17" s="18"/>
      <c r="E17" s="9" t="s">
        <v>148</v>
      </c>
      <c r="F17" s="9" t="s">
        <v>148</v>
      </c>
      <c r="G17" s="18"/>
      <c r="H17" s="18"/>
      <c r="I17" s="10"/>
      <c r="N17" s="11" t="s">
        <v>102</v>
      </c>
      <c r="O17" s="8" t="s">
        <v>103</v>
      </c>
      <c r="P17" t="s">
        <v>134</v>
      </c>
      <c r="Q17" t="s">
        <v>54</v>
      </c>
    </row>
    <row r="18" spans="1:17" x14ac:dyDescent="0.25">
      <c r="A18" s="5" t="s">
        <v>109</v>
      </c>
      <c r="B18" s="5"/>
      <c r="C18" s="143" t="s">
        <v>97</v>
      </c>
      <c r="D18" s="144"/>
      <c r="E18" s="144"/>
      <c r="F18" s="144"/>
      <c r="G18" s="144"/>
      <c r="H18" s="145"/>
      <c r="I18" s="7"/>
      <c r="N18" s="11" t="s">
        <v>102</v>
      </c>
      <c r="O18" s="8" t="s">
        <v>103</v>
      </c>
      <c r="P18" t="s">
        <v>139</v>
      </c>
      <c r="Q18" t="s">
        <v>55</v>
      </c>
    </row>
    <row r="19" spans="1:17" x14ac:dyDescent="0.25">
      <c r="A19" s="8"/>
      <c r="B19" s="8" t="s">
        <v>110</v>
      </c>
      <c r="C19" s="9" t="s">
        <v>148</v>
      </c>
      <c r="D19" s="9" t="s">
        <v>148</v>
      </c>
      <c r="E19" s="9" t="s">
        <v>148</v>
      </c>
      <c r="F19" s="9" t="s">
        <v>148</v>
      </c>
      <c r="G19" s="18"/>
      <c r="H19" s="18"/>
      <c r="I19" s="10"/>
      <c r="N19" s="11" t="s">
        <v>102</v>
      </c>
      <c r="O19" s="8" t="s">
        <v>103</v>
      </c>
      <c r="P19" t="s">
        <v>143</v>
      </c>
      <c r="Q19" t="s">
        <v>56</v>
      </c>
    </row>
    <row r="20" spans="1:17" x14ac:dyDescent="0.25">
      <c r="A20" s="141" t="s">
        <v>89</v>
      </c>
      <c r="B20" s="142"/>
      <c r="C20" s="10"/>
      <c r="D20" s="10"/>
      <c r="E20" s="10"/>
      <c r="F20" s="10"/>
      <c r="G20" s="10"/>
      <c r="H20" s="10"/>
      <c r="I20" s="10"/>
      <c r="N20" s="11" t="s">
        <v>102</v>
      </c>
      <c r="O20" s="8" t="s">
        <v>103</v>
      </c>
      <c r="P20" t="s">
        <v>145</v>
      </c>
      <c r="Q20" t="s">
        <v>57</v>
      </c>
    </row>
    <row r="21" spans="1:17" x14ac:dyDescent="0.25">
      <c r="A21" s="6"/>
      <c r="B21" s="6"/>
      <c r="C21" s="6"/>
      <c r="D21" s="6"/>
      <c r="E21" s="6"/>
      <c r="F21" s="6"/>
      <c r="G21" s="13" t="s">
        <v>111</v>
      </c>
      <c r="H21" s="13"/>
      <c r="I21" s="10"/>
      <c r="N21" s="11" t="s">
        <v>102</v>
      </c>
      <c r="O21" s="8" t="s">
        <v>104</v>
      </c>
      <c r="P21" t="s">
        <v>134</v>
      </c>
      <c r="Q21" t="s">
        <v>58</v>
      </c>
    </row>
    <row r="22" spans="1:17" x14ac:dyDescent="0.25">
      <c r="A22" s="6"/>
      <c r="B22" s="6"/>
      <c r="C22" s="6"/>
      <c r="D22" s="6"/>
      <c r="E22" s="6"/>
      <c r="F22" s="6"/>
      <c r="G22" s="13" t="s">
        <v>112</v>
      </c>
      <c r="H22" s="13"/>
      <c r="I22" s="10"/>
      <c r="N22" s="11" t="s">
        <v>102</v>
      </c>
      <c r="O22" s="8" t="s">
        <v>104</v>
      </c>
      <c r="P22" t="s">
        <v>139</v>
      </c>
      <c r="Q22" t="s">
        <v>59</v>
      </c>
    </row>
    <row r="23" spans="1:17" x14ac:dyDescent="0.25">
      <c r="N23" s="11" t="s">
        <v>102</v>
      </c>
      <c r="O23" s="8" t="s">
        <v>104</v>
      </c>
      <c r="P23" t="s">
        <v>143</v>
      </c>
      <c r="Q23" t="s">
        <v>60</v>
      </c>
    </row>
    <row r="24" spans="1:17" x14ac:dyDescent="0.25">
      <c r="N24" s="11" t="s">
        <v>102</v>
      </c>
      <c r="O24" s="8" t="s">
        <v>104</v>
      </c>
      <c r="P24" t="s">
        <v>145</v>
      </c>
      <c r="Q24" t="s">
        <v>61</v>
      </c>
    </row>
    <row r="25" spans="1:17" x14ac:dyDescent="0.25">
      <c r="N25" s="11" t="s">
        <v>102</v>
      </c>
      <c r="O25" s="8" t="s">
        <v>105</v>
      </c>
      <c r="P25" t="s">
        <v>143</v>
      </c>
      <c r="Q25" t="s">
        <v>62</v>
      </c>
    </row>
    <row r="26" spans="1:17" x14ac:dyDescent="0.25">
      <c r="N26" s="11" t="s">
        <v>102</v>
      </c>
      <c r="O26" s="8" t="s">
        <v>105</v>
      </c>
      <c r="P26" t="s">
        <v>145</v>
      </c>
      <c r="Q26" t="s">
        <v>63</v>
      </c>
    </row>
    <row r="27" spans="1:17" x14ac:dyDescent="0.25">
      <c r="N27" s="5" t="s">
        <v>107</v>
      </c>
      <c r="O27" s="8" t="s">
        <v>108</v>
      </c>
      <c r="P27" t="s">
        <v>143</v>
      </c>
      <c r="Q27" t="s">
        <v>64</v>
      </c>
    </row>
    <row r="28" spans="1:17" x14ac:dyDescent="0.25">
      <c r="N28" s="5" t="s">
        <v>107</v>
      </c>
      <c r="O28" s="8" t="s">
        <v>108</v>
      </c>
      <c r="P28" t="s">
        <v>145</v>
      </c>
      <c r="Q28" t="s">
        <v>65</v>
      </c>
    </row>
    <row r="29" spans="1:17" x14ac:dyDescent="0.25">
      <c r="N29" s="5" t="s">
        <v>109</v>
      </c>
      <c r="O29" s="8" t="s">
        <v>110</v>
      </c>
      <c r="P29" t="s">
        <v>134</v>
      </c>
      <c r="Q29" t="s">
        <v>66</v>
      </c>
    </row>
    <row r="30" spans="1:17" x14ac:dyDescent="0.25">
      <c r="N30" s="5" t="s">
        <v>109</v>
      </c>
      <c r="O30" s="8" t="s">
        <v>110</v>
      </c>
      <c r="P30" t="s">
        <v>139</v>
      </c>
      <c r="Q30" t="s">
        <v>67</v>
      </c>
    </row>
    <row r="31" spans="1:17" x14ac:dyDescent="0.25">
      <c r="N31" s="5" t="s">
        <v>109</v>
      </c>
      <c r="O31" s="8" t="s">
        <v>110</v>
      </c>
      <c r="P31" t="s">
        <v>143</v>
      </c>
      <c r="Q31" t="s">
        <v>68</v>
      </c>
    </row>
    <row r="32" spans="1:17" x14ac:dyDescent="0.25">
      <c r="N32" s="5" t="s">
        <v>109</v>
      </c>
      <c r="O32" s="8" t="s">
        <v>110</v>
      </c>
      <c r="P32" t="s">
        <v>145</v>
      </c>
      <c r="Q32" t="s">
        <v>69</v>
      </c>
    </row>
    <row r="33" spans="14:17" x14ac:dyDescent="0.25">
      <c r="N33" s="20"/>
      <c r="Q33" t="s">
        <v>106</v>
      </c>
    </row>
  </sheetData>
  <mergeCells count="10">
    <mergeCell ref="A1:I1"/>
    <mergeCell ref="A3:I3"/>
    <mergeCell ref="C6:H6"/>
    <mergeCell ref="C11:H11"/>
    <mergeCell ref="C18:H18"/>
    <mergeCell ref="A20:B20"/>
    <mergeCell ref="A4:B5"/>
    <mergeCell ref="I4:I5"/>
    <mergeCell ref="A15:B15"/>
    <mergeCell ref="C16:H16"/>
  </mergeCells>
  <phoneticPr fontId="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6585-AE02-4B95-91C5-6CDAF1661C39}">
  <dimension ref="A1:L29"/>
  <sheetViews>
    <sheetView topLeftCell="B11" zoomScale="67" workbookViewId="0">
      <selection activeCell="B11" sqref="B11"/>
    </sheetView>
  </sheetViews>
  <sheetFormatPr defaultRowHeight="15" x14ac:dyDescent="0.25"/>
  <cols>
    <col min="1" max="1" width="21.5703125" style="14" customWidth="1"/>
    <col min="2" max="2" width="58.140625" style="14" customWidth="1"/>
    <col min="8" max="8" width="13.28515625" customWidth="1"/>
  </cols>
  <sheetData>
    <row r="1" spans="1:12" ht="75" x14ac:dyDescent="0.25">
      <c r="A1" s="15" t="s">
        <v>149</v>
      </c>
      <c r="B1" s="14" t="s">
        <v>150</v>
      </c>
    </row>
    <row r="2" spans="1:12" ht="30" x14ac:dyDescent="0.25">
      <c r="A2" s="15" t="s">
        <v>149</v>
      </c>
      <c r="B2" s="14" t="s">
        <v>151</v>
      </c>
    </row>
    <row r="3" spans="1:12" ht="75" x14ac:dyDescent="0.25">
      <c r="A3" s="15" t="s">
        <v>149</v>
      </c>
      <c r="B3" s="14" t="s">
        <v>152</v>
      </c>
      <c r="I3">
        <f>57000000-J3</f>
        <v>48450000</v>
      </c>
      <c r="J3">
        <f>57000000*0.15</f>
        <v>8550000</v>
      </c>
    </row>
    <row r="4" spans="1:12" ht="90" x14ac:dyDescent="0.25">
      <c r="A4" s="15" t="s">
        <v>153</v>
      </c>
      <c r="B4" s="14" t="s">
        <v>154</v>
      </c>
      <c r="C4" t="s">
        <v>155</v>
      </c>
      <c r="D4">
        <f>COUNTIF('Grades K-5 Narrative'!D:D,"*"&amp;"1a."&amp;"*")</f>
        <v>0</v>
      </c>
      <c r="H4" t="s">
        <v>156</v>
      </c>
      <c r="I4" t="s">
        <v>157</v>
      </c>
      <c r="J4" t="s">
        <v>158</v>
      </c>
      <c r="K4" t="s">
        <v>159</v>
      </c>
      <c r="L4" t="s">
        <v>160</v>
      </c>
    </row>
    <row r="5" spans="1:12" ht="75" x14ac:dyDescent="0.25">
      <c r="A5" s="15" t="s">
        <v>153</v>
      </c>
      <c r="B5" s="14" t="s">
        <v>161</v>
      </c>
      <c r="C5" t="s">
        <v>155</v>
      </c>
      <c r="D5">
        <f>COUNTIF('Grades K-5 Narrative'!D:D,"*"&amp;"1b."&amp;"*")</f>
        <v>0</v>
      </c>
      <c r="G5" t="s">
        <v>162</v>
      </c>
      <c r="H5" s="19">
        <v>1425000</v>
      </c>
      <c r="I5">
        <f>I7-I6</f>
        <v>11756250</v>
      </c>
      <c r="J5">
        <f t="shared" ref="J5:L5" si="0">J7-J6</f>
        <v>11756250</v>
      </c>
      <c r="K5">
        <f t="shared" si="0"/>
        <v>11756250</v>
      </c>
      <c r="L5">
        <f t="shared" si="0"/>
        <v>11756250</v>
      </c>
    </row>
    <row r="6" spans="1:12" ht="75" x14ac:dyDescent="0.25">
      <c r="A6" s="15" t="s">
        <v>153</v>
      </c>
      <c r="B6" s="14" t="s">
        <v>163</v>
      </c>
      <c r="C6" t="s">
        <v>155</v>
      </c>
      <c r="D6">
        <f>COUNTIF('Grades K-5 Narrative'!D:D,"*"&amp;"1c."&amp;"*")</f>
        <v>0</v>
      </c>
      <c r="G6" t="s">
        <v>164</v>
      </c>
      <c r="I6">
        <f>8550000*0.25</f>
        <v>2137500</v>
      </c>
      <c r="J6">
        <f t="shared" ref="J6:L6" si="1">8550000*0.25</f>
        <v>2137500</v>
      </c>
      <c r="K6">
        <f t="shared" si="1"/>
        <v>2137500</v>
      </c>
      <c r="L6">
        <f t="shared" si="1"/>
        <v>2137500</v>
      </c>
    </row>
    <row r="7" spans="1:12" ht="90" x14ac:dyDescent="0.25">
      <c r="A7" s="15" t="s">
        <v>153</v>
      </c>
      <c r="B7" s="16" t="s">
        <v>165</v>
      </c>
      <c r="C7" t="s">
        <v>155</v>
      </c>
      <c r="D7">
        <f>COUNTIF('Grades K-5 Narrative'!D:D,"*"&amp;"professional"&amp;"*")</f>
        <v>0</v>
      </c>
      <c r="H7">
        <f>57000000*0.025</f>
        <v>1425000</v>
      </c>
      <c r="I7">
        <f>57000000*0.24375</f>
        <v>13893750</v>
      </c>
      <c r="J7">
        <f t="shared" ref="J7:L7" si="2">57000000*0.24375</f>
        <v>13893750</v>
      </c>
      <c r="K7">
        <f t="shared" si="2"/>
        <v>13893750</v>
      </c>
      <c r="L7">
        <f t="shared" si="2"/>
        <v>13893750</v>
      </c>
    </row>
    <row r="8" spans="1:12" ht="60" x14ac:dyDescent="0.25">
      <c r="A8" s="15" t="s">
        <v>153</v>
      </c>
      <c r="B8" s="14" t="s">
        <v>166</v>
      </c>
      <c r="C8" t="s">
        <v>155</v>
      </c>
      <c r="D8">
        <f>COUNTIF('Grades K-5 Narrative'!D:D,"*"&amp;"administer"&amp;"*")</f>
        <v>0</v>
      </c>
      <c r="H8">
        <f>H5/$I3</f>
        <v>2.9411764705882353E-2</v>
      </c>
      <c r="I8">
        <f>I5/$I3</f>
        <v>0.24264705882352941</v>
      </c>
      <c r="J8">
        <f>J5/$I3</f>
        <v>0.24264705882352941</v>
      </c>
      <c r="K8">
        <f>K5/$I3</f>
        <v>0.24264705882352941</v>
      </c>
      <c r="L8">
        <f>L5/$I3</f>
        <v>0.24264705882352941</v>
      </c>
    </row>
    <row r="9" spans="1:12" ht="105" x14ac:dyDescent="0.25">
      <c r="A9" s="15" t="s">
        <v>153</v>
      </c>
      <c r="B9" s="14" t="s">
        <v>167</v>
      </c>
      <c r="C9" t="s">
        <v>155</v>
      </c>
      <c r="D9">
        <f>COUNTIF('Grades K-5 Narrative'!D:D,"*"&amp;"involvement"&amp;"*")</f>
        <v>0</v>
      </c>
    </row>
    <row r="10" spans="1:12" ht="30" x14ac:dyDescent="0.25">
      <c r="A10" s="15" t="s">
        <v>153</v>
      </c>
      <c r="B10" s="14" t="s">
        <v>168</v>
      </c>
      <c r="C10" t="s">
        <v>155</v>
      </c>
      <c r="D10">
        <f>COUNTIF('Grades K-5 Narrative'!D:D,"*"&amp;"family"&amp;"*")</f>
        <v>0</v>
      </c>
    </row>
    <row r="11" spans="1:12" ht="30" x14ac:dyDescent="0.25">
      <c r="A11" s="15" t="s">
        <v>169</v>
      </c>
      <c r="B11" s="17" t="s">
        <v>32</v>
      </c>
    </row>
    <row r="12" spans="1:12" ht="30" x14ac:dyDescent="0.25">
      <c r="A12" s="15" t="s">
        <v>169</v>
      </c>
      <c r="B12" s="17" t="s">
        <v>33</v>
      </c>
    </row>
    <row r="13" spans="1:12" ht="30" x14ac:dyDescent="0.25">
      <c r="A13" s="15" t="s">
        <v>169</v>
      </c>
      <c r="B13" s="17" t="s">
        <v>34</v>
      </c>
    </row>
    <row r="14" spans="1:12" ht="30" x14ac:dyDescent="0.25">
      <c r="A14" s="15" t="s">
        <v>169</v>
      </c>
      <c r="B14" s="17" t="s">
        <v>35</v>
      </c>
    </row>
    <row r="15" spans="1:12" ht="45" x14ac:dyDescent="0.25">
      <c r="A15" s="15" t="s">
        <v>169</v>
      </c>
      <c r="B15" s="17" t="s">
        <v>36</v>
      </c>
    </row>
    <row r="16" spans="1:12" ht="60" x14ac:dyDescent="0.25">
      <c r="A16" s="15" t="s">
        <v>169</v>
      </c>
      <c r="B16" s="17" t="s">
        <v>37</v>
      </c>
    </row>
    <row r="17" spans="1:5" ht="75" x14ac:dyDescent="0.25">
      <c r="A17" s="15" t="s">
        <v>170</v>
      </c>
      <c r="B17" s="14" t="s">
        <v>171</v>
      </c>
      <c r="C17" t="s">
        <v>155</v>
      </c>
      <c r="D17">
        <f>COUNTIF('Grades 6-8 Narrative'!D:D,"*"&amp;"1a."&amp;"*")</f>
        <v>0</v>
      </c>
      <c r="E17">
        <f>COUNTIF('Grades 9-12 Narrative'!D:D,"*"&amp;"1a."&amp;"*")</f>
        <v>0</v>
      </c>
    </row>
    <row r="18" spans="1:5" ht="90" x14ac:dyDescent="0.25">
      <c r="A18" s="15" t="s">
        <v>170</v>
      </c>
      <c r="B18" s="14" t="s">
        <v>172</v>
      </c>
      <c r="C18" t="s">
        <v>155</v>
      </c>
      <c r="D18">
        <f>COUNTIF('Grades 6-8 Narrative'!D:D,"*"&amp;"1b."&amp;"*")</f>
        <v>0</v>
      </c>
      <c r="E18">
        <f>COUNTIF('Grades 9-12 Narrative'!D:D,"*"&amp;"1b."&amp;"*")</f>
        <v>0</v>
      </c>
    </row>
    <row r="19" spans="1:5" ht="75" x14ac:dyDescent="0.25">
      <c r="A19" s="15" t="s">
        <v>170</v>
      </c>
      <c r="B19" s="14" t="s">
        <v>163</v>
      </c>
      <c r="C19" t="s">
        <v>155</v>
      </c>
      <c r="D19">
        <f>COUNTIF('Grades 6-8 Narrative'!D:D,"*"&amp;"1c."&amp;"*")</f>
        <v>0</v>
      </c>
      <c r="E19">
        <f>COUNTIF('Grades 9-12 Narrative'!D:D,"*"&amp;"1c."&amp;"*")</f>
        <v>0</v>
      </c>
    </row>
    <row r="20" spans="1:5" ht="75" x14ac:dyDescent="0.25">
      <c r="A20" s="15" t="s">
        <v>170</v>
      </c>
      <c r="B20" s="16" t="s">
        <v>173</v>
      </c>
      <c r="C20" t="s">
        <v>155</v>
      </c>
      <c r="D20">
        <f>COUNTIF('Grades 6-8 Narrative'!D:D,"*"&amp;"grades 6"&amp;"*")</f>
        <v>0</v>
      </c>
      <c r="E20">
        <f>COUNTIF('Grades 9-12 Narrative'!D:D,"*"&amp;"grades 6"&amp;"*")</f>
        <v>0</v>
      </c>
    </row>
    <row r="21" spans="1:5" ht="30" x14ac:dyDescent="0.25">
      <c r="A21" s="15" t="s">
        <v>170</v>
      </c>
      <c r="B21" s="14" t="s">
        <v>174</v>
      </c>
      <c r="C21" t="s">
        <v>155</v>
      </c>
      <c r="D21">
        <f>COUNTIF('Grades 6-8 Narrative'!D:D,"*"&amp;"assessing"&amp;"*")</f>
        <v>0</v>
      </c>
      <c r="E21">
        <f>COUNTIF('Grades 9-12 Narrative'!D:D,"*"&amp;"assessing"&amp;"*")</f>
        <v>0</v>
      </c>
    </row>
    <row r="22" spans="1:5" ht="45" x14ac:dyDescent="0.25">
      <c r="A22" s="15" t="s">
        <v>170</v>
      </c>
      <c r="B22" s="14" t="s">
        <v>175</v>
      </c>
      <c r="C22" t="s">
        <v>155</v>
      </c>
      <c r="D22">
        <f>COUNTIF('Grades 6-8 Narrative'!D:D,"*"&amp;"delivered"&amp;"*")</f>
        <v>0</v>
      </c>
      <c r="E22">
        <f>COUNTIF('Grades 9-12 Narrative'!D:D,"*"&amp;"delivered"&amp;"*")</f>
        <v>0</v>
      </c>
    </row>
    <row r="23" spans="1:5" ht="90" x14ac:dyDescent="0.25">
      <c r="A23" s="15" t="s">
        <v>170</v>
      </c>
      <c r="B23" s="14" t="s">
        <v>176</v>
      </c>
      <c r="C23" t="s">
        <v>155</v>
      </c>
      <c r="D23">
        <f>COUNTIF('Grades 6-8 Narrative'!D:D,"*"&amp;"professional"&amp;"*")</f>
        <v>0</v>
      </c>
      <c r="E23">
        <f>COUNTIF('Grades 9-12 Narrative'!D:D,"*"&amp;"professional"&amp;"*")</f>
        <v>0</v>
      </c>
    </row>
    <row r="24" spans="1:5" ht="30" x14ac:dyDescent="0.25">
      <c r="A24" s="15" t="s">
        <v>169</v>
      </c>
      <c r="B24" s="17" t="s">
        <v>32</v>
      </c>
    </row>
    <row r="25" spans="1:5" ht="30" x14ac:dyDescent="0.25">
      <c r="A25" s="15" t="s">
        <v>169</v>
      </c>
      <c r="B25" s="17" t="s">
        <v>33</v>
      </c>
    </row>
    <row r="26" spans="1:5" ht="30" x14ac:dyDescent="0.25">
      <c r="A26" s="15" t="s">
        <v>169</v>
      </c>
      <c r="B26" s="17" t="s">
        <v>34</v>
      </c>
    </row>
    <row r="27" spans="1:5" ht="30" x14ac:dyDescent="0.25">
      <c r="A27" s="15" t="s">
        <v>169</v>
      </c>
      <c r="B27" s="17" t="s">
        <v>35</v>
      </c>
    </row>
    <row r="28" spans="1:5" ht="45" x14ac:dyDescent="0.25">
      <c r="A28" s="15" t="s">
        <v>169</v>
      </c>
      <c r="B28" s="17" t="s">
        <v>36</v>
      </c>
    </row>
    <row r="29" spans="1:5" ht="60" x14ac:dyDescent="0.25">
      <c r="A29" s="15" t="s">
        <v>169</v>
      </c>
      <c r="B29" s="17" t="s">
        <v>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2943-6864-484A-A85E-F7CF2DD9C165}">
  <dimension ref="A1:E2"/>
  <sheetViews>
    <sheetView zoomScaleNormal="100" workbookViewId="0">
      <selection activeCell="A4" sqref="A4"/>
    </sheetView>
  </sheetViews>
  <sheetFormatPr defaultRowHeight="15" x14ac:dyDescent="0.25"/>
  <cols>
    <col min="1" max="1" width="13.5703125" customWidth="1"/>
    <col min="2" max="2" width="68.85546875" customWidth="1"/>
    <col min="3" max="3" width="53.140625" style="14" customWidth="1"/>
    <col min="4" max="4" width="13.85546875" customWidth="1"/>
    <col min="5" max="5" width="66.140625" customWidth="1"/>
  </cols>
  <sheetData>
    <row r="1" spans="1:5" x14ac:dyDescent="0.25">
      <c r="A1" t="s">
        <v>177</v>
      </c>
      <c r="B1" t="s">
        <v>129</v>
      </c>
      <c r="C1" s="14" t="s">
        <v>130</v>
      </c>
      <c r="D1" t="s">
        <v>131</v>
      </c>
      <c r="E1" t="s">
        <v>178</v>
      </c>
    </row>
    <row r="2" spans="1:5" ht="60" x14ac:dyDescent="0.25">
      <c r="B2" t="s">
        <v>54</v>
      </c>
      <c r="C2" s="14" t="s">
        <v>21</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6B0A91C-F177-466C-90C1-7C27DCB609C2}">
          <x14:formula1>
            <xm:f>Sheet3!$B$1:$B$29</xm:f>
          </x14:formula1>
          <xm:sqref>C2:C26</xm:sqref>
        </x14:dataValidation>
        <x14:dataValidation type="list" allowBlank="1" showInputMessage="1" showErrorMessage="1" xr:uid="{1B371ABF-0062-4799-9195-AE68AEEE009C}">
          <x14:formula1>
            <xm:f>Sheet1!$Q$3:$Q$32</xm:f>
          </x14:formula1>
          <xm:sqref>B2:B30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6A3D-FBC1-4854-AF02-5FF3F322F7BB}">
  <dimension ref="A1:A13"/>
  <sheetViews>
    <sheetView workbookViewId="0">
      <selection activeCell="A8" sqref="A8"/>
    </sheetView>
  </sheetViews>
  <sheetFormatPr defaultRowHeight="15" x14ac:dyDescent="0.25"/>
  <cols>
    <col min="1" max="1" width="32.7109375" customWidth="1"/>
  </cols>
  <sheetData>
    <row r="1" spans="1:1" ht="18.75" x14ac:dyDescent="0.3">
      <c r="A1" s="121" t="s">
        <v>2</v>
      </c>
    </row>
    <row r="2" spans="1:1" ht="18.75" x14ac:dyDescent="0.3">
      <c r="A2" s="122" t="s">
        <v>0</v>
      </c>
    </row>
    <row r="3" spans="1:1" ht="18.75" x14ac:dyDescent="0.3">
      <c r="A3" s="122" t="s">
        <v>3</v>
      </c>
    </row>
    <row r="4" spans="1:1" ht="18.75" x14ac:dyDescent="0.3">
      <c r="A4" s="122" t="s">
        <v>4</v>
      </c>
    </row>
    <row r="5" spans="1:1" ht="18.75" x14ac:dyDescent="0.3">
      <c r="A5" s="122" t="s">
        <v>5</v>
      </c>
    </row>
    <row r="6" spans="1:1" ht="18.75" x14ac:dyDescent="0.3">
      <c r="A6" s="122" t="s">
        <v>6</v>
      </c>
    </row>
    <row r="7" spans="1:1" ht="18.75" x14ac:dyDescent="0.3">
      <c r="A7" s="123" t="s">
        <v>7</v>
      </c>
    </row>
    <row r="8" spans="1:1" ht="18.75" x14ac:dyDescent="0.3">
      <c r="A8" s="123" t="s">
        <v>8</v>
      </c>
    </row>
    <row r="9" spans="1:1" ht="18.75" x14ac:dyDescent="0.3">
      <c r="A9" s="124" t="s">
        <v>9</v>
      </c>
    </row>
    <row r="10" spans="1:1" ht="18.75" x14ac:dyDescent="0.3">
      <c r="A10" s="124" t="s">
        <v>10</v>
      </c>
    </row>
    <row r="11" spans="1:1" ht="18.75" x14ac:dyDescent="0.3">
      <c r="A11" s="125" t="s">
        <v>11</v>
      </c>
    </row>
    <row r="12" spans="1:1" ht="18.75" x14ac:dyDescent="0.3">
      <c r="A12" s="125" t="s">
        <v>12</v>
      </c>
    </row>
    <row r="13" spans="1:1" ht="18.75" x14ac:dyDescent="0.3">
      <c r="A13" s="126" t="s">
        <v>13</v>
      </c>
    </row>
  </sheetData>
  <sheetProtection sheet="1" objects="1" scenarios="1"/>
  <hyperlinks>
    <hyperlink ref="A2" location="Instructions!A1" display="Instructions" xr:uid="{B472EC01-E790-4860-BB8A-0D94899CC9E8}"/>
    <hyperlink ref="A3" location="'Allowable Expenses'!A1" display="Allowable Expenses" xr:uid="{BDC8978C-09B9-4E53-A3EE-3201CB85D66D}"/>
    <hyperlink ref="A4" location="'USAS codes'!A1" display="USAS Codes" xr:uid="{D22F12C1-6EF7-48BC-A607-14F17BCA27FF}"/>
    <hyperlink ref="A5" location="'Total Request'!A1" display="Total Request" xr:uid="{68D4F937-E2B0-49B7-8C30-2AD4F782A8DA}"/>
    <hyperlink ref="A6" location="'Total Budget'!A1" display="Total Budget" xr:uid="{C98AF8A3-E5DB-4EF2-96B5-0ED28B8612C8}"/>
    <hyperlink ref="A7" location="'Grades K-5 Budget'!A1" display="Grades K-5 Budget" xr:uid="{52B3865B-2E09-4180-B2A6-07B1F8CD9061}"/>
    <hyperlink ref="A8" location="'Grades K-5 Narrative'!A1" display="Grades K-5 Narrative" xr:uid="{EA09E52D-8A89-49E7-A2B5-E78AA343ED50}"/>
    <hyperlink ref="A9" location="'Grades 6-8 Budget'!A1" display="Grades 6-8 Budget" xr:uid="{B8F83DBC-A13A-43A8-9193-91A1703C728A}"/>
    <hyperlink ref="A10" location="'Grades 6-8 Narrative'!A1" display="Grades 6-8 Narrative" xr:uid="{3571E46E-DA66-483C-861C-80C432BD8A4B}"/>
    <hyperlink ref="A11" location="'Grades 9-12 Budget'!A1" display="Grades 9-12 Budget" xr:uid="{DB147974-E254-49EF-8FAA-3762F8FE5D17}"/>
    <hyperlink ref="A12" location="'Grades 9-12 Narrative'!A1" display="Grades 9-12 Narrative" xr:uid="{8975525A-0F8F-4B42-80E3-92DE0C18A2EB}"/>
    <hyperlink ref="A13" location="Errors!A1" display="Errors" xr:uid="{8049DD6B-6A6E-49C4-9D3E-AED57A951C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BB791-5098-4F10-A60C-D8C87201E6A7}">
  <dimension ref="A1:B21"/>
  <sheetViews>
    <sheetView workbookViewId="0">
      <pane ySplit="1" topLeftCell="A2" activePane="bottomLeft" state="frozen"/>
      <selection activeCell="B1" sqref="B1"/>
      <selection pane="bottomLeft" activeCell="A2" sqref="A2:B8"/>
    </sheetView>
  </sheetViews>
  <sheetFormatPr defaultRowHeight="15" x14ac:dyDescent="0.25"/>
  <cols>
    <col min="1" max="1" width="29.7109375" customWidth="1"/>
    <col min="2" max="2" width="89.140625" customWidth="1"/>
  </cols>
  <sheetData>
    <row r="1" spans="1:2" ht="15.75" thickBot="1" x14ac:dyDescent="0.3">
      <c r="A1" s="37" t="s">
        <v>14</v>
      </c>
      <c r="B1" s="37" t="s">
        <v>15</v>
      </c>
    </row>
    <row r="2" spans="1:2" ht="60" x14ac:dyDescent="0.25">
      <c r="A2" s="38" t="s">
        <v>16</v>
      </c>
      <c r="B2" s="39" t="s">
        <v>17</v>
      </c>
    </row>
    <row r="3" spans="1:2" ht="45" x14ac:dyDescent="0.25">
      <c r="A3" s="40" t="s">
        <v>16</v>
      </c>
      <c r="B3" s="41" t="s">
        <v>18</v>
      </c>
    </row>
    <row r="4" spans="1:2" ht="45" x14ac:dyDescent="0.25">
      <c r="A4" s="40" t="s">
        <v>16</v>
      </c>
      <c r="B4" s="41" t="s">
        <v>19</v>
      </c>
    </row>
    <row r="5" spans="1:2" ht="60" x14ac:dyDescent="0.25">
      <c r="A5" s="40" t="s">
        <v>16</v>
      </c>
      <c r="B5" s="42" t="s">
        <v>20</v>
      </c>
    </row>
    <row r="6" spans="1:2" ht="45" x14ac:dyDescent="0.25">
      <c r="A6" s="40" t="s">
        <v>16</v>
      </c>
      <c r="B6" s="41" t="s">
        <v>21</v>
      </c>
    </row>
    <row r="7" spans="1:2" ht="60" x14ac:dyDescent="0.25">
      <c r="A7" s="40" t="s">
        <v>16</v>
      </c>
      <c r="B7" s="41" t="s">
        <v>22</v>
      </c>
    </row>
    <row r="8" spans="1:2" ht="30.75" thickBot="1" x14ac:dyDescent="0.3">
      <c r="A8" s="43" t="s">
        <v>16</v>
      </c>
      <c r="B8" s="44" t="s">
        <v>23</v>
      </c>
    </row>
    <row r="9" spans="1:2" ht="45" x14ac:dyDescent="0.25">
      <c r="A9" s="45" t="s">
        <v>24</v>
      </c>
      <c r="B9" s="46" t="s">
        <v>25</v>
      </c>
    </row>
    <row r="10" spans="1:2" ht="60" x14ac:dyDescent="0.25">
      <c r="A10" s="47" t="s">
        <v>24</v>
      </c>
      <c r="B10" s="48" t="s">
        <v>26</v>
      </c>
    </row>
    <row r="11" spans="1:2" ht="45" x14ac:dyDescent="0.25">
      <c r="A11" s="47" t="s">
        <v>24</v>
      </c>
      <c r="B11" s="48" t="s">
        <v>19</v>
      </c>
    </row>
    <row r="12" spans="1:2" ht="45" x14ac:dyDescent="0.25">
      <c r="A12" s="47" t="s">
        <v>24</v>
      </c>
      <c r="B12" s="49" t="s">
        <v>27</v>
      </c>
    </row>
    <row r="13" spans="1:2" ht="30" x14ac:dyDescent="0.25">
      <c r="A13" s="47" t="s">
        <v>24</v>
      </c>
      <c r="B13" s="48" t="s">
        <v>28</v>
      </c>
    </row>
    <row r="14" spans="1:2" ht="30" x14ac:dyDescent="0.25">
      <c r="A14" s="47" t="s">
        <v>24</v>
      </c>
      <c r="B14" s="48" t="s">
        <v>29</v>
      </c>
    </row>
    <row r="15" spans="1:2" ht="60.75" thickBot="1" x14ac:dyDescent="0.3">
      <c r="A15" s="50" t="s">
        <v>24</v>
      </c>
      <c r="B15" s="51" t="s">
        <v>30</v>
      </c>
    </row>
    <row r="16" spans="1:2" x14ac:dyDescent="0.25">
      <c r="A16" s="52" t="s">
        <v>31</v>
      </c>
      <c r="B16" s="53" t="s">
        <v>32</v>
      </c>
    </row>
    <row r="17" spans="1:2" ht="30" x14ac:dyDescent="0.25">
      <c r="A17" s="54" t="s">
        <v>31</v>
      </c>
      <c r="B17" s="55" t="s">
        <v>33</v>
      </c>
    </row>
    <row r="18" spans="1:2" x14ac:dyDescent="0.25">
      <c r="A18" s="54" t="s">
        <v>31</v>
      </c>
      <c r="B18" s="55" t="s">
        <v>34</v>
      </c>
    </row>
    <row r="19" spans="1:2" x14ac:dyDescent="0.25">
      <c r="A19" s="54" t="s">
        <v>31</v>
      </c>
      <c r="B19" s="55" t="s">
        <v>35</v>
      </c>
    </row>
    <row r="20" spans="1:2" ht="30" x14ac:dyDescent="0.25">
      <c r="A20" s="54" t="s">
        <v>31</v>
      </c>
      <c r="B20" s="55" t="s">
        <v>36</v>
      </c>
    </row>
    <row r="21" spans="1:2" ht="45.75" thickBot="1" x14ac:dyDescent="0.3">
      <c r="A21" s="56" t="s">
        <v>31</v>
      </c>
      <c r="B21" s="57" t="s">
        <v>37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C2B3-BA59-4EE6-BD10-8F5510ACF9F5}">
  <dimension ref="A1:A33"/>
  <sheetViews>
    <sheetView workbookViewId="0">
      <selection activeCell="D31" sqref="D31"/>
    </sheetView>
  </sheetViews>
  <sheetFormatPr defaultRowHeight="15" x14ac:dyDescent="0.25"/>
  <cols>
    <col min="1" max="1" width="91.85546875" customWidth="1"/>
  </cols>
  <sheetData>
    <row r="1" spans="1:1" x14ac:dyDescent="0.25">
      <c r="A1" s="36" t="s">
        <v>38</v>
      </c>
    </row>
    <row r="2" spans="1:1" x14ac:dyDescent="0.25">
      <c r="A2" s="36" t="s">
        <v>39</v>
      </c>
    </row>
    <row r="3" spans="1:1" x14ac:dyDescent="0.25">
      <c r="A3" s="36" t="s">
        <v>40</v>
      </c>
    </row>
    <row r="4" spans="1:1" x14ac:dyDescent="0.25">
      <c r="A4" s="36" t="s">
        <v>41</v>
      </c>
    </row>
    <row r="5" spans="1:1" x14ac:dyDescent="0.25">
      <c r="A5" s="36" t="s">
        <v>42</v>
      </c>
    </row>
    <row r="6" spans="1:1" x14ac:dyDescent="0.25">
      <c r="A6" s="36" t="s">
        <v>43</v>
      </c>
    </row>
    <row r="7" spans="1:1" x14ac:dyDescent="0.25">
      <c r="A7" s="36" t="s">
        <v>44</v>
      </c>
    </row>
    <row r="8" spans="1:1" x14ac:dyDescent="0.25">
      <c r="A8" s="36" t="s">
        <v>45</v>
      </c>
    </row>
    <row r="9" spans="1:1" x14ac:dyDescent="0.25">
      <c r="A9" s="36" t="s">
        <v>46</v>
      </c>
    </row>
    <row r="10" spans="1:1" x14ac:dyDescent="0.25">
      <c r="A10" s="36" t="s">
        <v>47</v>
      </c>
    </row>
    <row r="11" spans="1:1" x14ac:dyDescent="0.25">
      <c r="A11" s="36" t="s">
        <v>48</v>
      </c>
    </row>
    <row r="12" spans="1:1" x14ac:dyDescent="0.25">
      <c r="A12" s="36" t="s">
        <v>49</v>
      </c>
    </row>
    <row r="13" spans="1:1" x14ac:dyDescent="0.25">
      <c r="A13" s="36" t="s">
        <v>50</v>
      </c>
    </row>
    <row r="14" spans="1:1" x14ac:dyDescent="0.25">
      <c r="A14" s="36" t="s">
        <v>51</v>
      </c>
    </row>
    <row r="15" spans="1:1" x14ac:dyDescent="0.25">
      <c r="A15" s="36" t="s">
        <v>52</v>
      </c>
    </row>
    <row r="16" spans="1:1" x14ac:dyDescent="0.25">
      <c r="A16" s="36" t="s">
        <v>53</v>
      </c>
    </row>
    <row r="17" spans="1:1" x14ac:dyDescent="0.25">
      <c r="A17" s="36" t="s">
        <v>54</v>
      </c>
    </row>
    <row r="18" spans="1:1" x14ac:dyDescent="0.25">
      <c r="A18" s="36" t="s">
        <v>55</v>
      </c>
    </row>
    <row r="19" spans="1:1" x14ac:dyDescent="0.25">
      <c r="A19" s="36" t="s">
        <v>56</v>
      </c>
    </row>
    <row r="20" spans="1:1" x14ac:dyDescent="0.25">
      <c r="A20" s="36" t="s">
        <v>57</v>
      </c>
    </row>
    <row r="21" spans="1:1" x14ac:dyDescent="0.25">
      <c r="A21" s="36" t="s">
        <v>58</v>
      </c>
    </row>
    <row r="22" spans="1:1" x14ac:dyDescent="0.25">
      <c r="A22" s="36" t="s">
        <v>59</v>
      </c>
    </row>
    <row r="23" spans="1:1" x14ac:dyDescent="0.25">
      <c r="A23" s="36" t="s">
        <v>60</v>
      </c>
    </row>
    <row r="24" spans="1:1" x14ac:dyDescent="0.25">
      <c r="A24" s="36" t="s">
        <v>61</v>
      </c>
    </row>
    <row r="25" spans="1:1" x14ac:dyDescent="0.25">
      <c r="A25" s="36" t="s">
        <v>62</v>
      </c>
    </row>
    <row r="26" spans="1:1" x14ac:dyDescent="0.25">
      <c r="A26" s="36" t="s">
        <v>63</v>
      </c>
    </row>
    <row r="27" spans="1:1" x14ac:dyDescent="0.25">
      <c r="A27" s="36" t="s">
        <v>64</v>
      </c>
    </row>
    <row r="28" spans="1:1" x14ac:dyDescent="0.25">
      <c r="A28" s="36" t="s">
        <v>65</v>
      </c>
    </row>
    <row r="29" spans="1:1" x14ac:dyDescent="0.25">
      <c r="A29" s="36" t="s">
        <v>66</v>
      </c>
    </row>
    <row r="30" spans="1:1" x14ac:dyDescent="0.25">
      <c r="A30" s="36" t="s">
        <v>67</v>
      </c>
    </row>
    <row r="31" spans="1:1" x14ac:dyDescent="0.25">
      <c r="A31" s="36" t="s">
        <v>68</v>
      </c>
    </row>
    <row r="32" spans="1:1" x14ac:dyDescent="0.25">
      <c r="A32" s="36" t="s">
        <v>69</v>
      </c>
    </row>
    <row r="33" spans="1:1" ht="45" customHeight="1" x14ac:dyDescent="0.25">
      <c r="A33" s="30" t="s">
        <v>70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0B2FF-FA86-436D-BAC9-E505E70183EE}">
  <dimension ref="B4:I19"/>
  <sheetViews>
    <sheetView workbookViewId="0">
      <selection activeCell="I6" sqref="I6"/>
    </sheetView>
  </sheetViews>
  <sheetFormatPr defaultRowHeight="15" x14ac:dyDescent="0.25"/>
  <cols>
    <col min="2" max="2" width="36.42578125" customWidth="1"/>
    <col min="3" max="3" width="15.42578125" customWidth="1"/>
    <col min="4" max="4" width="4.5703125" customWidth="1"/>
    <col min="5" max="5" width="36.5703125" customWidth="1"/>
    <col min="6" max="6" width="16.42578125" customWidth="1"/>
    <col min="7" max="7" width="4.42578125" customWidth="1"/>
    <col min="8" max="8" width="38.85546875" customWidth="1"/>
    <col min="9" max="9" width="14.5703125" customWidth="1"/>
  </cols>
  <sheetData>
    <row r="4" spans="2:9" ht="15.75" thickBot="1" x14ac:dyDescent="0.3">
      <c r="B4" s="140" t="str">
        <f>IF(C5=0,"",IF(C5&lt;400000,"Total Budget is below minimum of $400,000",IF(C5&gt;1200000,"Total Budget is above maximum of $1,200,000","")))</f>
        <v/>
      </c>
      <c r="C4" s="140"/>
      <c r="E4" s="140" t="str">
        <f>IF(F5=0,"",IF(F5&lt;300000,"Total Budget is below minimum of $300,000",IF(F5&gt;900000,"Total Budget is above maximum of $900,000","")))</f>
        <v/>
      </c>
      <c r="F4" s="140"/>
      <c r="H4" s="140" t="str">
        <f>IF(I5=0,"",IF(I5&lt;300000,"Total Budget is below minimum of $300,000",IF(I5&gt;900000,"Total Budget is above maximum of $900,000","")))</f>
        <v/>
      </c>
      <c r="I4" s="140"/>
    </row>
    <row r="5" spans="2:9" x14ac:dyDescent="0.25">
      <c r="B5" s="60" t="s">
        <v>71</v>
      </c>
      <c r="C5" s="127"/>
      <c r="E5" s="60" t="s">
        <v>72</v>
      </c>
      <c r="F5" s="128"/>
      <c r="H5" s="60" t="s">
        <v>73</v>
      </c>
      <c r="I5" s="129"/>
    </row>
    <row r="6" spans="2:9" x14ac:dyDescent="0.25">
      <c r="B6" s="58" t="s">
        <v>74</v>
      </c>
      <c r="C6" s="59">
        <f>0.03*C$5</f>
        <v>0</v>
      </c>
      <c r="E6" s="58" t="s">
        <v>74</v>
      </c>
      <c r="F6" s="59">
        <f>0.03*F$5</f>
        <v>0</v>
      </c>
      <c r="H6" s="58" t="s">
        <v>74</v>
      </c>
      <c r="I6" s="61">
        <f>0.03*I$5</f>
        <v>0</v>
      </c>
    </row>
    <row r="7" spans="2:9" x14ac:dyDescent="0.25">
      <c r="B7" s="58" t="s">
        <v>75</v>
      </c>
      <c r="C7" s="59">
        <f>C$5*0.21</f>
        <v>0</v>
      </c>
      <c r="E7" s="58" t="s">
        <v>75</v>
      </c>
      <c r="F7" s="59">
        <f>F$5*0.21</f>
        <v>0</v>
      </c>
      <c r="H7" s="58" t="s">
        <v>75</v>
      </c>
      <c r="I7" s="61">
        <f>I$5*0.21</f>
        <v>0</v>
      </c>
    </row>
    <row r="8" spans="2:9" x14ac:dyDescent="0.25">
      <c r="B8" s="58" t="s">
        <v>76</v>
      </c>
      <c r="C8" s="59">
        <f>C$5*0.24</f>
        <v>0</v>
      </c>
      <c r="E8" s="58" t="s">
        <v>76</v>
      </c>
      <c r="F8" s="59">
        <f>F$5*0.24</f>
        <v>0</v>
      </c>
      <c r="H8" s="58" t="s">
        <v>76</v>
      </c>
      <c r="I8" s="61">
        <f>I$5*0.24</f>
        <v>0</v>
      </c>
    </row>
    <row r="9" spans="2:9" x14ac:dyDescent="0.25">
      <c r="B9" s="58" t="s">
        <v>77</v>
      </c>
      <c r="C9" s="59">
        <f>C$5*0.24</f>
        <v>0</v>
      </c>
      <c r="E9" s="58" t="s">
        <v>77</v>
      </c>
      <c r="F9" s="59">
        <f>F$5*0.24</f>
        <v>0</v>
      </c>
      <c r="H9" s="58" t="s">
        <v>77</v>
      </c>
      <c r="I9" s="61">
        <f>I$5*0.24</f>
        <v>0</v>
      </c>
    </row>
    <row r="10" spans="2:9" x14ac:dyDescent="0.25">
      <c r="B10" s="58" t="s">
        <v>78</v>
      </c>
      <c r="C10" s="59">
        <f>C$5*0.28</f>
        <v>0</v>
      </c>
      <c r="E10" s="58" t="s">
        <v>78</v>
      </c>
      <c r="F10" s="59">
        <f>F$5*0.28</f>
        <v>0</v>
      </c>
      <c r="H10" s="58" t="s">
        <v>78</v>
      </c>
      <c r="I10" s="61">
        <f>I$5*0.28</f>
        <v>0</v>
      </c>
    </row>
    <row r="11" spans="2:9" ht="30" customHeight="1" thickBot="1" x14ac:dyDescent="0.3">
      <c r="B11" s="138" t="s">
        <v>79</v>
      </c>
      <c r="C11" s="139"/>
      <c r="E11" s="138" t="s">
        <v>80</v>
      </c>
      <c r="F11" s="139"/>
      <c r="H11" s="138" t="s">
        <v>80</v>
      </c>
      <c r="I11" s="139"/>
    </row>
    <row r="12" spans="2:9" x14ac:dyDescent="0.25">
      <c r="H12" s="35"/>
      <c r="I12" s="35"/>
    </row>
    <row r="13" spans="2:9" x14ac:dyDescent="0.25">
      <c r="H13" s="35"/>
      <c r="I13" s="35"/>
    </row>
    <row r="14" spans="2:9" x14ac:dyDescent="0.25">
      <c r="B14" s="62" t="s">
        <v>81</v>
      </c>
      <c r="C14" s="63">
        <f>SUMIF('Grades K-5 Narrative'!$A$9:$A$921,Sheet1!$R1,'Grades K-5 Narrative'!$G:$G)</f>
        <v>0</v>
      </c>
      <c r="D14" s="62"/>
      <c r="E14" s="62" t="s">
        <v>81</v>
      </c>
      <c r="F14" s="63">
        <f>SUMIF('Grades 6-8 Narrative'!$A$9:$A$921,Sheet1!$R1,'Grades 6-8 Narrative'!$G:$G)</f>
        <v>0</v>
      </c>
      <c r="G14" s="62"/>
      <c r="H14" s="62" t="s">
        <v>81</v>
      </c>
      <c r="I14" s="63">
        <f>SUMIF('Grades 9-12 Narrative'!$A$9:$A$921,Sheet1!$R1,'Grades 9-12 Narrative'!$G:$G)</f>
        <v>0</v>
      </c>
    </row>
    <row r="15" spans="2:9" x14ac:dyDescent="0.25">
      <c r="B15" s="62" t="s">
        <v>82</v>
      </c>
      <c r="C15" s="63">
        <f>SUMIF('Grades K-5 Narrative'!$A$9:$A$921,Sheet1!$R2,'Grades K-5 Narrative'!$G:$G)</f>
        <v>0</v>
      </c>
      <c r="D15" s="62"/>
      <c r="E15" s="62" t="s">
        <v>82</v>
      </c>
      <c r="F15" s="63">
        <f>SUMIF('Grades 6-8 Narrative'!$A$9:$A$921,Sheet1!$R2,'Grades 6-8 Narrative'!$G:$G)</f>
        <v>0</v>
      </c>
      <c r="G15" s="62"/>
      <c r="H15" s="62" t="s">
        <v>82</v>
      </c>
      <c r="I15" s="63">
        <f>SUMIF('Grades 9-12 Narrative'!$A$9:$A$921,Sheet1!$R2,'Grades 9-12 Narrative'!$G:$G)</f>
        <v>0</v>
      </c>
    </row>
    <row r="16" spans="2:9" x14ac:dyDescent="0.25">
      <c r="B16" s="62" t="s">
        <v>83</v>
      </c>
      <c r="C16" s="63">
        <f>SUMIF('Grades K-5 Narrative'!$A$9:$A$921,Sheet1!$R3,'Grades K-5 Narrative'!$G:$G)</f>
        <v>0</v>
      </c>
      <c r="D16" s="62"/>
      <c r="E16" s="62" t="s">
        <v>83</v>
      </c>
      <c r="F16" s="63">
        <f>SUMIF('Grades 6-8 Narrative'!$A$9:$A$921,Sheet1!$R3,'Grades 6-8 Narrative'!$G:$G)</f>
        <v>0</v>
      </c>
      <c r="G16" s="62"/>
      <c r="H16" s="62" t="s">
        <v>83</v>
      </c>
      <c r="I16" s="63">
        <f>SUMIF('Grades 9-12 Narrative'!$A$9:$A$921,Sheet1!$R3,'Grades 9-12 Narrative'!$G:$G)</f>
        <v>0</v>
      </c>
    </row>
    <row r="17" spans="2:9" x14ac:dyDescent="0.25">
      <c r="B17" s="62" t="s">
        <v>84</v>
      </c>
      <c r="C17" s="63">
        <f>SUMIF('Grades K-5 Narrative'!$A$9:$A$921,Sheet1!$R4,'Grades K-5 Narrative'!$G:$G)</f>
        <v>0</v>
      </c>
      <c r="D17" s="62"/>
      <c r="E17" s="62" t="s">
        <v>84</v>
      </c>
      <c r="F17" s="63">
        <f>SUMIF('Grades 6-8 Narrative'!$A$9:$A$921,Sheet1!$R4,'Grades 6-8 Narrative'!$G:$G)</f>
        <v>0</v>
      </c>
      <c r="G17" s="62"/>
      <c r="H17" s="62" t="s">
        <v>84</v>
      </c>
      <c r="I17" s="63">
        <f>SUMIF('Grades 9-12 Narrative'!$A$9:$A$921,Sheet1!$R4,'Grades 9-12 Narrative'!$G:$G)</f>
        <v>0</v>
      </c>
    </row>
    <row r="18" spans="2:9" x14ac:dyDescent="0.25">
      <c r="B18" s="62" t="s">
        <v>85</v>
      </c>
      <c r="C18" s="63">
        <f>SUMIF('Grades K-5 Narrative'!$A$9:$A$921,Sheet1!$R5,'Grades K-5 Narrative'!$G:$G)</f>
        <v>0</v>
      </c>
      <c r="D18" s="62"/>
      <c r="E18" s="62" t="s">
        <v>85</v>
      </c>
      <c r="F18" s="63">
        <f>SUMIF('Grades 6-8 Narrative'!$A$9:$A$921,Sheet1!$R5,'Grades 6-8 Narrative'!$G:$G)</f>
        <v>0</v>
      </c>
      <c r="G18" s="62"/>
      <c r="H18" s="62" t="s">
        <v>85</v>
      </c>
      <c r="I18" s="63">
        <f>SUMIF('Grades 9-12 Narrative'!$A$9:$A$921,Sheet1!$R5,'Grades 9-12 Narrative'!$G:$G)</f>
        <v>0</v>
      </c>
    </row>
    <row r="19" spans="2:9" x14ac:dyDescent="0.25">
      <c r="B19" s="62"/>
      <c r="C19" s="62"/>
      <c r="D19" s="62"/>
      <c r="E19" s="62"/>
      <c r="F19" s="62"/>
      <c r="G19" s="62"/>
      <c r="H19" s="62"/>
      <c r="I19" s="62"/>
    </row>
  </sheetData>
  <sheetProtection sheet="1" objects="1" scenarios="1"/>
  <mergeCells count="6">
    <mergeCell ref="B11:C11"/>
    <mergeCell ref="E11:F11"/>
    <mergeCell ref="H11:I11"/>
    <mergeCell ref="B4:C4"/>
    <mergeCell ref="E4:F4"/>
    <mergeCell ref="H4:I4"/>
  </mergeCells>
  <dataValidations count="2">
    <dataValidation type="decimal" allowBlank="1" showInputMessage="1" showErrorMessage="1" sqref="C5" xr:uid="{8AAF7C56-7F67-4407-AB10-19B3F97DB419}">
      <formula1>400000</formula1>
      <formula2>1200000</formula2>
    </dataValidation>
    <dataValidation type="decimal" allowBlank="1" showInputMessage="1" showErrorMessage="1" sqref="F5 I5" xr:uid="{BD68ACD4-D13B-4839-8E02-880FCD52D25F}">
      <formula1>300000</formula1>
      <formula2>900000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A49D-4C37-4C62-93D6-C43DA42A4FCB}">
  <dimension ref="B3:J132"/>
  <sheetViews>
    <sheetView topLeftCell="A14" workbookViewId="0">
      <selection activeCell="D7" sqref="D7:F7"/>
    </sheetView>
  </sheetViews>
  <sheetFormatPr defaultRowHeight="15" x14ac:dyDescent="0.25"/>
  <cols>
    <col min="1" max="1" width="5.140625" customWidth="1"/>
    <col min="3" max="3" width="37.5703125" customWidth="1"/>
    <col min="4" max="9" width="14" customWidth="1"/>
    <col min="10" max="10" width="14.140625" customWidth="1"/>
    <col min="11" max="11" width="23.7109375" customWidth="1"/>
  </cols>
  <sheetData>
    <row r="3" spans="2:10" x14ac:dyDescent="0.25">
      <c r="B3" s="146" t="s">
        <v>86</v>
      </c>
      <c r="C3" s="147"/>
      <c r="D3" s="147" t="s">
        <v>87</v>
      </c>
      <c r="E3" s="147"/>
      <c r="F3" s="147"/>
      <c r="G3" s="147"/>
      <c r="H3" s="147"/>
      <c r="I3" s="147"/>
      <c r="J3" s="148"/>
    </row>
    <row r="4" spans="2:10" x14ac:dyDescent="0.25">
      <c r="B4" s="149" t="s">
        <v>88</v>
      </c>
      <c r="C4" s="150"/>
      <c r="D4" s="2">
        <v>100</v>
      </c>
      <c r="E4" s="2">
        <v>200</v>
      </c>
      <c r="F4" s="2">
        <v>400</v>
      </c>
      <c r="G4" s="2">
        <v>500</v>
      </c>
      <c r="H4" s="2">
        <v>600</v>
      </c>
      <c r="I4" s="2">
        <v>800</v>
      </c>
      <c r="J4" s="153" t="s">
        <v>89</v>
      </c>
    </row>
    <row r="5" spans="2:10" ht="30" x14ac:dyDescent="0.25">
      <c r="B5" s="151"/>
      <c r="C5" s="152"/>
      <c r="D5" s="3" t="s">
        <v>90</v>
      </c>
      <c r="E5" s="4" t="s">
        <v>91</v>
      </c>
      <c r="F5" s="3" t="s">
        <v>92</v>
      </c>
      <c r="G5" s="3" t="s">
        <v>93</v>
      </c>
      <c r="H5" s="3" t="s">
        <v>94</v>
      </c>
      <c r="I5" s="3" t="s">
        <v>95</v>
      </c>
      <c r="J5" s="154"/>
    </row>
    <row r="6" spans="2:10" x14ac:dyDescent="0.25">
      <c r="B6" s="5" t="s">
        <v>96</v>
      </c>
      <c r="C6" s="5"/>
      <c r="D6" s="143" t="s">
        <v>97</v>
      </c>
      <c r="E6" s="144"/>
      <c r="F6" s="144"/>
      <c r="G6" s="144"/>
      <c r="H6" s="144"/>
      <c r="I6" s="145"/>
      <c r="J6" s="7"/>
    </row>
    <row r="7" spans="2:10" x14ac:dyDescent="0.25">
      <c r="B7" s="8"/>
      <c r="C7" s="8" t="s">
        <v>98</v>
      </c>
      <c r="D7" s="23">
        <f>'Grades K-5 Budget'!D7+'Grades 6-8 Budget'!D7+'Grades 9-12 Budget'!D7</f>
        <v>0</v>
      </c>
      <c r="E7" s="23">
        <f>'Grades K-5 Budget'!E7+'Grades 6-8 Budget'!E7+'Grades 9-12 Budget'!E7</f>
        <v>0</v>
      </c>
      <c r="F7" s="23">
        <f>'Grades K-5 Budget'!F7+'Grades 6-8 Budget'!F7+'Grades 9-12 Budget'!F7</f>
        <v>0</v>
      </c>
      <c r="G7" s="23">
        <f>'Grades K-5 Budget'!G7+'Grades 6-8 Budget'!G7+'Grades 9-12 Budget'!G7</f>
        <v>0</v>
      </c>
      <c r="H7" s="18"/>
      <c r="I7" s="18"/>
      <c r="J7" s="24">
        <f>'Grades K-5 Budget'!J7+'Grades 6-8 Budget'!J7+'Grades 9-12 Budget'!J7</f>
        <v>0</v>
      </c>
    </row>
    <row r="8" spans="2:10" x14ac:dyDescent="0.25">
      <c r="B8" s="8"/>
      <c r="C8" s="8" t="s">
        <v>99</v>
      </c>
      <c r="D8" s="23">
        <f>'Grades K-5 Budget'!D8+'Grades 6-8 Budget'!D8+'Grades 9-12 Budget'!D8</f>
        <v>0</v>
      </c>
      <c r="E8" s="23">
        <f>'Grades K-5 Budget'!E8+'Grades 6-8 Budget'!E8+'Grades 9-12 Budget'!E8</f>
        <v>0</v>
      </c>
      <c r="F8" s="23">
        <f>'Grades K-5 Budget'!F8+'Grades 6-8 Budget'!F8+'Grades 9-12 Budget'!F8</f>
        <v>0</v>
      </c>
      <c r="G8" s="23">
        <f>'Grades K-5 Budget'!G8+'Grades 6-8 Budget'!G8+'Grades 9-12 Budget'!G8</f>
        <v>0</v>
      </c>
      <c r="H8" s="18"/>
      <c r="I8" s="18"/>
      <c r="J8" s="24">
        <f>'Grades K-5 Budget'!J8+'Grades 6-8 Budget'!J8+'Grades 9-12 Budget'!J8</f>
        <v>0</v>
      </c>
    </row>
    <row r="9" spans="2:10" x14ac:dyDescent="0.25">
      <c r="B9" s="8"/>
      <c r="C9" s="8" t="s">
        <v>100</v>
      </c>
      <c r="D9" s="23">
        <f>'Grades K-5 Budget'!D9+'Grades 6-8 Budget'!D9+'Grades 9-12 Budget'!D9</f>
        <v>0</v>
      </c>
      <c r="E9" s="23">
        <f>'Grades K-5 Budget'!E9+'Grades 6-8 Budget'!E9+'Grades 9-12 Budget'!E9</f>
        <v>0</v>
      </c>
      <c r="F9" s="23">
        <f>'Grades K-5 Budget'!F9+'Grades 6-8 Budget'!F9+'Grades 9-12 Budget'!F9</f>
        <v>0</v>
      </c>
      <c r="G9" s="23">
        <f>'Grades K-5 Budget'!G9+'Grades 6-8 Budget'!G9+'Grades 9-12 Budget'!G9</f>
        <v>0</v>
      </c>
      <c r="H9" s="18"/>
      <c r="I9" s="18"/>
      <c r="J9" s="24">
        <f>'Grades K-5 Budget'!J9+'Grades 6-8 Budget'!J9+'Grades 9-12 Budget'!J9</f>
        <v>0</v>
      </c>
    </row>
    <row r="10" spans="2:10" x14ac:dyDescent="0.25">
      <c r="B10" s="8"/>
      <c r="C10" s="8" t="s">
        <v>101</v>
      </c>
      <c r="D10" s="23">
        <f>'Grades K-5 Budget'!D10+'Grades 6-8 Budget'!D10+'Grades 9-12 Budget'!D10</f>
        <v>0</v>
      </c>
      <c r="E10" s="23">
        <f>'Grades K-5 Budget'!E10+'Grades 6-8 Budget'!E10+'Grades 9-12 Budget'!E10</f>
        <v>0</v>
      </c>
      <c r="F10" s="23">
        <f>'Grades K-5 Budget'!F10+'Grades 6-8 Budget'!F10+'Grades 9-12 Budget'!F10</f>
        <v>0</v>
      </c>
      <c r="G10" s="23">
        <f>'Grades K-5 Budget'!G10+'Grades 6-8 Budget'!G10+'Grades 9-12 Budget'!G10</f>
        <v>0</v>
      </c>
      <c r="H10" s="18"/>
      <c r="I10" s="18"/>
      <c r="J10" s="24">
        <f>'Grades K-5 Budget'!J10+'Grades 6-8 Budget'!J10+'Grades 9-12 Budget'!J10</f>
        <v>0</v>
      </c>
    </row>
    <row r="11" spans="2:10" x14ac:dyDescent="0.25">
      <c r="B11" s="11" t="s">
        <v>102</v>
      </c>
      <c r="C11" s="5"/>
      <c r="D11" s="143" t="s">
        <v>97</v>
      </c>
      <c r="E11" s="144"/>
      <c r="F11" s="144"/>
      <c r="G11" s="144"/>
      <c r="H11" s="144"/>
      <c r="I11" s="145"/>
      <c r="J11" s="7"/>
    </row>
    <row r="12" spans="2:10" x14ac:dyDescent="0.25">
      <c r="B12" s="8"/>
      <c r="C12" s="8" t="s">
        <v>103</v>
      </c>
      <c r="D12" s="23">
        <f>'Grades K-5 Budget'!D12+'Grades 6-8 Budget'!D12+'Grades 9-12 Budget'!D12</f>
        <v>0</v>
      </c>
      <c r="E12" s="23">
        <f>'Grades K-5 Budget'!E12+'Grades 6-8 Budget'!E12+'Grades 9-12 Budget'!E12</f>
        <v>0</v>
      </c>
      <c r="F12" s="23">
        <f>'Grades K-5 Budget'!F12+'Grades 6-8 Budget'!F12+'Grades 9-12 Budget'!F12</f>
        <v>0</v>
      </c>
      <c r="G12" s="23">
        <f>'Grades K-5 Budget'!G12+'Grades 6-8 Budget'!G12+'Grades 9-12 Budget'!G12</f>
        <v>0</v>
      </c>
      <c r="H12" s="18"/>
      <c r="I12" s="18"/>
      <c r="J12" s="24">
        <f>'Grades K-5 Budget'!J12+'Grades 6-8 Budget'!J12+'Grades 9-12 Budget'!J12</f>
        <v>0</v>
      </c>
    </row>
    <row r="13" spans="2:10" x14ac:dyDescent="0.25">
      <c r="B13" s="8"/>
      <c r="C13" s="8" t="s">
        <v>104</v>
      </c>
      <c r="D13" s="23">
        <f>'Grades K-5 Budget'!D13+'Grades 6-8 Budget'!D13+'Grades 9-12 Budget'!D13</f>
        <v>0</v>
      </c>
      <c r="E13" s="23">
        <f>'Grades K-5 Budget'!E13+'Grades 6-8 Budget'!E13+'Grades 9-12 Budget'!E13</f>
        <v>0</v>
      </c>
      <c r="F13" s="23">
        <f>'Grades K-5 Budget'!F13+'Grades 6-8 Budget'!F13+'Grades 9-12 Budget'!F13</f>
        <v>0</v>
      </c>
      <c r="G13" s="23">
        <f>'Grades K-5 Budget'!G13+'Grades 6-8 Budget'!G13+'Grades 9-12 Budget'!G13</f>
        <v>0</v>
      </c>
      <c r="H13" s="18"/>
      <c r="I13" s="18"/>
      <c r="J13" s="24">
        <f>'Grades K-5 Budget'!J13+'Grades 6-8 Budget'!J13+'Grades 9-12 Budget'!J13</f>
        <v>0</v>
      </c>
    </row>
    <row r="14" spans="2:10" x14ac:dyDescent="0.25">
      <c r="B14" s="8"/>
      <c r="C14" s="8" t="s">
        <v>105</v>
      </c>
      <c r="D14" s="18"/>
      <c r="E14" s="18"/>
      <c r="F14" s="23">
        <f>'Grades K-5 Budget'!F14+'Grades 6-8 Budget'!F14+'Grades 9-12 Budget'!F14</f>
        <v>0</v>
      </c>
      <c r="G14" s="23">
        <f>'Grades K-5 Budget'!G14+'Grades 6-8 Budget'!G14+'Grades 9-12 Budget'!G14</f>
        <v>0</v>
      </c>
      <c r="H14" s="18"/>
      <c r="I14" s="18"/>
      <c r="J14" s="24">
        <f>'Grades K-5 Budget'!J14+'Grades 6-8 Budget'!J14+'Grades 9-12 Budget'!J14</f>
        <v>0</v>
      </c>
    </row>
    <row r="15" spans="2:10" x14ac:dyDescent="0.25">
      <c r="B15" s="155" t="s">
        <v>106</v>
      </c>
      <c r="C15" s="156"/>
      <c r="D15" s="12"/>
      <c r="E15" s="12"/>
      <c r="F15" s="12"/>
      <c r="G15" s="12"/>
      <c r="H15" s="12"/>
      <c r="I15" s="23">
        <f>'Grades K-5 Budget'!I15+'Grades 6-8 Budget'!I15+'Grades 9-12 Budget'!I15</f>
        <v>0</v>
      </c>
      <c r="J15" s="24">
        <f>'Grades K-5 Budget'!J15+'Grades 6-8 Budget'!J15+'Grades 9-12 Budget'!J15</f>
        <v>0</v>
      </c>
    </row>
    <row r="16" spans="2:10" x14ac:dyDescent="0.25">
      <c r="B16" s="5" t="s">
        <v>107</v>
      </c>
      <c r="C16" s="5"/>
      <c r="D16" s="143" t="s">
        <v>97</v>
      </c>
      <c r="E16" s="144"/>
      <c r="F16" s="144"/>
      <c r="G16" s="144"/>
      <c r="H16" s="144"/>
      <c r="I16" s="145"/>
      <c r="J16" s="7"/>
    </row>
    <row r="17" spans="2:10" x14ac:dyDescent="0.25">
      <c r="B17" s="8"/>
      <c r="C17" s="8" t="s">
        <v>108</v>
      </c>
      <c r="D17" s="18"/>
      <c r="E17" s="18"/>
      <c r="F17" s="23">
        <f>'Grades K-5 Budget'!F17+'Grades 6-8 Budget'!F17+'Grades 9-12 Budget'!F17</f>
        <v>0</v>
      </c>
      <c r="G17" s="23">
        <f>'Grades K-5 Budget'!G17+'Grades 6-8 Budget'!G17+'Grades 9-12 Budget'!G17</f>
        <v>0</v>
      </c>
      <c r="H17" s="18"/>
      <c r="I17" s="18"/>
      <c r="J17" s="24">
        <f>'Grades K-5 Budget'!J17+'Grades 6-8 Budget'!J17+'Grades 9-12 Budget'!J17</f>
        <v>0</v>
      </c>
    </row>
    <row r="18" spans="2:10" x14ac:dyDescent="0.25">
      <c r="B18" s="5" t="s">
        <v>109</v>
      </c>
      <c r="C18" s="5"/>
      <c r="D18" s="143" t="s">
        <v>97</v>
      </c>
      <c r="E18" s="144"/>
      <c r="F18" s="144"/>
      <c r="G18" s="144"/>
      <c r="H18" s="144"/>
      <c r="I18" s="145"/>
      <c r="J18" s="7"/>
    </row>
    <row r="19" spans="2:10" x14ac:dyDescent="0.25">
      <c r="B19" s="8"/>
      <c r="C19" s="8" t="s">
        <v>110</v>
      </c>
      <c r="D19" s="23">
        <f>'Grades K-5 Budget'!D19+'Grades 6-8 Budget'!D19+'Grades 9-12 Budget'!D19</f>
        <v>0</v>
      </c>
      <c r="E19" s="23">
        <f>'Grades K-5 Budget'!E19+'Grades 6-8 Budget'!E19+'Grades 9-12 Budget'!E19</f>
        <v>0</v>
      </c>
      <c r="F19" s="23">
        <f>'Grades K-5 Budget'!F19+'Grades 6-8 Budget'!F19+'Grades 9-12 Budget'!F19</f>
        <v>0</v>
      </c>
      <c r="G19" s="23">
        <f>'Grades K-5 Budget'!G19+'Grades 6-8 Budget'!G19+'Grades 9-12 Budget'!G19</f>
        <v>0</v>
      </c>
      <c r="H19" s="18"/>
      <c r="I19" s="18"/>
      <c r="J19" s="24">
        <f>'Grades K-5 Budget'!J19+'Grades 6-8 Budget'!J19+'Grades 9-12 Budget'!J19</f>
        <v>0</v>
      </c>
    </row>
    <row r="20" spans="2:10" x14ac:dyDescent="0.25">
      <c r="B20" s="141" t="s">
        <v>89</v>
      </c>
      <c r="C20" s="142"/>
      <c r="D20" s="10"/>
      <c r="E20" s="10"/>
      <c r="F20" s="10"/>
      <c r="G20" s="10"/>
      <c r="H20" s="10"/>
      <c r="I20" s="10"/>
      <c r="J20" s="24">
        <f>'Grades K-5 Budget'!J20+'Grades 6-8 Budget'!J20+'Grades 9-12 Budget'!J20</f>
        <v>0</v>
      </c>
    </row>
    <row r="21" spans="2:10" x14ac:dyDescent="0.25">
      <c r="B21" s="6"/>
      <c r="C21" s="6"/>
      <c r="D21" s="6"/>
      <c r="E21" s="6"/>
      <c r="F21" s="6"/>
      <c r="G21" s="6"/>
      <c r="H21" s="13" t="s">
        <v>111</v>
      </c>
      <c r="I21" s="13"/>
      <c r="J21" s="24">
        <f>'Grades K-5 Budget'!J21+'Grades 6-8 Budget'!J21+'Grades 9-12 Budget'!J21</f>
        <v>0</v>
      </c>
    </row>
    <row r="22" spans="2:10" x14ac:dyDescent="0.25">
      <c r="B22" s="6"/>
      <c r="C22" s="6"/>
      <c r="D22" s="6"/>
      <c r="E22" s="6"/>
      <c r="F22" s="6"/>
      <c r="G22" s="6"/>
      <c r="H22" s="13" t="s">
        <v>112</v>
      </c>
      <c r="I22" s="13"/>
      <c r="J22" s="24">
        <f>'Grades K-5 Budget'!J22+'Grades 6-8 Budget'!J22+'Grades 9-12 Budget'!J22</f>
        <v>0</v>
      </c>
    </row>
    <row r="25" spans="2:10" x14ac:dyDescent="0.25">
      <c r="B25" s="146" t="s">
        <v>113</v>
      </c>
      <c r="C25" s="147"/>
      <c r="D25" s="147" t="s">
        <v>87</v>
      </c>
      <c r="E25" s="147"/>
      <c r="F25" s="147"/>
      <c r="G25" s="147"/>
      <c r="H25" s="147"/>
      <c r="I25" s="147"/>
      <c r="J25" s="148"/>
    </row>
    <row r="26" spans="2:10" x14ac:dyDescent="0.25">
      <c r="B26" s="149" t="s">
        <v>88</v>
      </c>
      <c r="C26" s="150"/>
      <c r="D26" s="2">
        <v>100</v>
      </c>
      <c r="E26" s="2">
        <v>200</v>
      </c>
      <c r="F26" s="2">
        <v>400</v>
      </c>
      <c r="G26" s="2">
        <v>500</v>
      </c>
      <c r="H26" s="2">
        <v>600</v>
      </c>
      <c r="I26" s="2">
        <v>800</v>
      </c>
      <c r="J26" s="153" t="s">
        <v>89</v>
      </c>
    </row>
    <row r="27" spans="2:10" ht="30" x14ac:dyDescent="0.25">
      <c r="B27" s="151"/>
      <c r="C27" s="152"/>
      <c r="D27" s="3" t="s">
        <v>90</v>
      </c>
      <c r="E27" s="4" t="s">
        <v>91</v>
      </c>
      <c r="F27" s="3" t="s">
        <v>92</v>
      </c>
      <c r="G27" s="3" t="s">
        <v>93</v>
      </c>
      <c r="H27" s="3" t="s">
        <v>94</v>
      </c>
      <c r="I27" s="3" t="s">
        <v>95</v>
      </c>
      <c r="J27" s="154"/>
    </row>
    <row r="28" spans="2:10" x14ac:dyDescent="0.25">
      <c r="B28" s="5" t="s">
        <v>96</v>
      </c>
      <c r="C28" s="5"/>
      <c r="D28" s="143" t="s">
        <v>97</v>
      </c>
      <c r="E28" s="144"/>
      <c r="F28" s="144"/>
      <c r="G28" s="144"/>
      <c r="H28" s="144"/>
      <c r="I28" s="145"/>
      <c r="J28" s="7"/>
    </row>
    <row r="29" spans="2:10" x14ac:dyDescent="0.25">
      <c r="B29" s="8"/>
      <c r="C29" s="8" t="s">
        <v>98</v>
      </c>
      <c r="D29" s="23">
        <f>'Grades K-5 Budget'!D29+'Grades 6-8 Budget'!D29+'Grades 9-12 Budget'!D29</f>
        <v>0</v>
      </c>
      <c r="E29" s="23">
        <f>'Grades K-5 Budget'!E29+'Grades 6-8 Budget'!E29+'Grades 9-12 Budget'!E29</f>
        <v>0</v>
      </c>
      <c r="F29" s="23">
        <f>'Grades K-5 Budget'!F29+'Grades 6-8 Budget'!F29+'Grades 9-12 Budget'!F29</f>
        <v>0</v>
      </c>
      <c r="G29" s="23">
        <f>'Grades K-5 Budget'!G29+'Grades 6-8 Budget'!G29+'Grades 9-12 Budget'!G29</f>
        <v>0</v>
      </c>
      <c r="H29" s="18"/>
      <c r="I29" s="18"/>
      <c r="J29" s="24">
        <f>'Grades K-5 Budget'!J29+'Grades 6-8 Budget'!J29+'Grades 9-12 Budget'!J29</f>
        <v>0</v>
      </c>
    </row>
    <row r="30" spans="2:10" x14ac:dyDescent="0.25">
      <c r="B30" s="8"/>
      <c r="C30" s="8" t="s">
        <v>99</v>
      </c>
      <c r="D30" s="23">
        <f>'Grades K-5 Budget'!D30+'Grades 6-8 Budget'!D30+'Grades 9-12 Budget'!D30</f>
        <v>0</v>
      </c>
      <c r="E30" s="23">
        <f>'Grades K-5 Budget'!E30+'Grades 6-8 Budget'!E30+'Grades 9-12 Budget'!E30</f>
        <v>0</v>
      </c>
      <c r="F30" s="23">
        <f>'Grades K-5 Budget'!F30+'Grades 6-8 Budget'!F30+'Grades 9-12 Budget'!F30</f>
        <v>0</v>
      </c>
      <c r="G30" s="23">
        <f>'Grades K-5 Budget'!G30+'Grades 6-8 Budget'!G30+'Grades 9-12 Budget'!G30</f>
        <v>0</v>
      </c>
      <c r="H30" s="18"/>
      <c r="I30" s="18"/>
      <c r="J30" s="24">
        <f>'Grades K-5 Budget'!J30+'Grades 6-8 Budget'!J30+'Grades 9-12 Budget'!J30</f>
        <v>0</v>
      </c>
    </row>
    <row r="31" spans="2:10" x14ac:dyDescent="0.25">
      <c r="B31" s="8"/>
      <c r="C31" s="8" t="s">
        <v>100</v>
      </c>
      <c r="D31" s="23">
        <f>'Grades K-5 Budget'!D31+'Grades 6-8 Budget'!D31+'Grades 9-12 Budget'!D31</f>
        <v>0</v>
      </c>
      <c r="E31" s="23">
        <f>'Grades K-5 Budget'!E31+'Grades 6-8 Budget'!E31+'Grades 9-12 Budget'!E31</f>
        <v>0</v>
      </c>
      <c r="F31" s="23">
        <f>'Grades K-5 Budget'!F31+'Grades 6-8 Budget'!F31+'Grades 9-12 Budget'!F31</f>
        <v>0</v>
      </c>
      <c r="G31" s="23">
        <f>'Grades K-5 Budget'!G31+'Grades 6-8 Budget'!G31+'Grades 9-12 Budget'!G31</f>
        <v>0</v>
      </c>
      <c r="H31" s="18"/>
      <c r="I31" s="18"/>
      <c r="J31" s="24">
        <f>'Grades K-5 Budget'!J31+'Grades 6-8 Budget'!J31+'Grades 9-12 Budget'!J31</f>
        <v>0</v>
      </c>
    </row>
    <row r="32" spans="2:10" x14ac:dyDescent="0.25">
      <c r="B32" s="8"/>
      <c r="C32" s="8" t="s">
        <v>101</v>
      </c>
      <c r="D32" s="23">
        <f>'Grades K-5 Budget'!D32+'Grades 6-8 Budget'!D32+'Grades 9-12 Budget'!D32</f>
        <v>0</v>
      </c>
      <c r="E32" s="23">
        <f>'Grades K-5 Budget'!E32+'Grades 6-8 Budget'!E32+'Grades 9-12 Budget'!E32</f>
        <v>0</v>
      </c>
      <c r="F32" s="23">
        <f>'Grades K-5 Budget'!F32+'Grades 6-8 Budget'!F32+'Grades 9-12 Budget'!F32</f>
        <v>0</v>
      </c>
      <c r="G32" s="23">
        <f>'Grades K-5 Budget'!G32+'Grades 6-8 Budget'!G32+'Grades 9-12 Budget'!G32</f>
        <v>0</v>
      </c>
      <c r="H32" s="18"/>
      <c r="I32" s="18"/>
      <c r="J32" s="24">
        <f>'Grades K-5 Budget'!J32+'Grades 6-8 Budget'!J32+'Grades 9-12 Budget'!J32</f>
        <v>0</v>
      </c>
    </row>
    <row r="33" spans="2:10" x14ac:dyDescent="0.25">
      <c r="B33" s="11" t="s">
        <v>102</v>
      </c>
      <c r="C33" s="5"/>
      <c r="D33" s="143" t="s">
        <v>97</v>
      </c>
      <c r="E33" s="144"/>
      <c r="F33" s="144"/>
      <c r="G33" s="144"/>
      <c r="H33" s="144"/>
      <c r="I33" s="145"/>
      <c r="J33" s="7"/>
    </row>
    <row r="34" spans="2:10" x14ac:dyDescent="0.25">
      <c r="B34" s="8"/>
      <c r="C34" s="8" t="s">
        <v>103</v>
      </c>
      <c r="D34" s="23">
        <f>'Grades K-5 Budget'!D34+'Grades 6-8 Budget'!D34+'Grades 9-12 Budget'!D34</f>
        <v>0</v>
      </c>
      <c r="E34" s="23">
        <f>'Grades K-5 Budget'!E34+'Grades 6-8 Budget'!E34+'Grades 9-12 Budget'!E34</f>
        <v>0</v>
      </c>
      <c r="F34" s="23">
        <f>'Grades K-5 Budget'!F34+'Grades 6-8 Budget'!F34+'Grades 9-12 Budget'!F34</f>
        <v>0</v>
      </c>
      <c r="G34" s="23">
        <f>'Grades K-5 Budget'!G34+'Grades 6-8 Budget'!G34+'Grades 9-12 Budget'!G34</f>
        <v>0</v>
      </c>
      <c r="H34" s="18"/>
      <c r="I34" s="18"/>
      <c r="J34" s="24">
        <f>'Grades K-5 Budget'!J34+'Grades 6-8 Budget'!J34+'Grades 9-12 Budget'!J34</f>
        <v>0</v>
      </c>
    </row>
    <row r="35" spans="2:10" x14ac:dyDescent="0.25">
      <c r="B35" s="8"/>
      <c r="C35" s="8" t="s">
        <v>104</v>
      </c>
      <c r="D35" s="23">
        <f>'Grades K-5 Budget'!D35+'Grades 6-8 Budget'!D35+'Grades 9-12 Budget'!D35</f>
        <v>0</v>
      </c>
      <c r="E35" s="23">
        <f>'Grades K-5 Budget'!E35+'Grades 6-8 Budget'!E35+'Grades 9-12 Budget'!E35</f>
        <v>0</v>
      </c>
      <c r="F35" s="23">
        <f>'Grades K-5 Budget'!F35+'Grades 6-8 Budget'!F35+'Grades 9-12 Budget'!F35</f>
        <v>0</v>
      </c>
      <c r="G35" s="23">
        <f>'Grades K-5 Budget'!G35+'Grades 6-8 Budget'!G35+'Grades 9-12 Budget'!G35</f>
        <v>0</v>
      </c>
      <c r="H35" s="18"/>
      <c r="I35" s="18"/>
      <c r="J35" s="24">
        <f>'Grades K-5 Budget'!J35+'Grades 6-8 Budget'!J35+'Grades 9-12 Budget'!J35</f>
        <v>0</v>
      </c>
    </row>
    <row r="36" spans="2:10" x14ac:dyDescent="0.25">
      <c r="B36" s="8"/>
      <c r="C36" s="8" t="s">
        <v>105</v>
      </c>
      <c r="D36" s="18"/>
      <c r="E36" s="18"/>
      <c r="F36" s="23">
        <f>'Grades K-5 Budget'!F36+'Grades 6-8 Budget'!F36+'Grades 9-12 Budget'!F36</f>
        <v>0</v>
      </c>
      <c r="G36" s="23">
        <f>'Grades K-5 Budget'!G36+'Grades 6-8 Budget'!G36+'Grades 9-12 Budget'!G36</f>
        <v>0</v>
      </c>
      <c r="H36" s="18"/>
      <c r="I36" s="18"/>
      <c r="J36" s="24">
        <f>'Grades K-5 Budget'!J36+'Grades 6-8 Budget'!J36+'Grades 9-12 Budget'!J36</f>
        <v>0</v>
      </c>
    </row>
    <row r="37" spans="2:10" x14ac:dyDescent="0.25">
      <c r="B37" s="155" t="s">
        <v>106</v>
      </c>
      <c r="C37" s="156"/>
      <c r="D37" s="12"/>
      <c r="E37" s="12"/>
      <c r="F37" s="12"/>
      <c r="G37" s="12"/>
      <c r="H37" s="12"/>
      <c r="I37" s="23">
        <f>'Grades K-5 Budget'!I37+'Grades 6-8 Budget'!I37+'Grades 9-12 Budget'!I37</f>
        <v>0</v>
      </c>
      <c r="J37" s="24">
        <f>'Grades K-5 Budget'!J37+'Grades 6-8 Budget'!J37+'Grades 9-12 Budget'!J37</f>
        <v>0</v>
      </c>
    </row>
    <row r="38" spans="2:10" x14ac:dyDescent="0.25">
      <c r="B38" s="5" t="s">
        <v>107</v>
      </c>
      <c r="C38" s="5"/>
      <c r="D38" s="143" t="s">
        <v>97</v>
      </c>
      <c r="E38" s="144"/>
      <c r="F38" s="144"/>
      <c r="G38" s="144"/>
      <c r="H38" s="144"/>
      <c r="I38" s="145"/>
      <c r="J38" s="7"/>
    </row>
    <row r="39" spans="2:10" x14ac:dyDescent="0.25">
      <c r="B39" s="8"/>
      <c r="C39" s="8" t="s">
        <v>108</v>
      </c>
      <c r="D39" s="18"/>
      <c r="E39" s="18"/>
      <c r="F39" s="23">
        <f>'Grades K-5 Budget'!F39+'Grades 6-8 Budget'!F39+'Grades 9-12 Budget'!F39</f>
        <v>0</v>
      </c>
      <c r="G39" s="23">
        <f>'Grades K-5 Budget'!G39+'Grades 6-8 Budget'!G39+'Grades 9-12 Budget'!G39</f>
        <v>0</v>
      </c>
      <c r="H39" s="18"/>
      <c r="I39" s="18"/>
      <c r="J39" s="24">
        <f>'Grades K-5 Budget'!J39+'Grades 6-8 Budget'!J39+'Grades 9-12 Budget'!J39</f>
        <v>0</v>
      </c>
    </row>
    <row r="40" spans="2:10" x14ac:dyDescent="0.25">
      <c r="B40" s="5" t="s">
        <v>109</v>
      </c>
      <c r="C40" s="5"/>
      <c r="D40" s="143" t="s">
        <v>97</v>
      </c>
      <c r="E40" s="144"/>
      <c r="F40" s="144"/>
      <c r="G40" s="144"/>
      <c r="H40" s="144"/>
      <c r="I40" s="145"/>
      <c r="J40" s="7"/>
    </row>
    <row r="41" spans="2:10" x14ac:dyDescent="0.25">
      <c r="B41" s="8"/>
      <c r="C41" s="8" t="s">
        <v>110</v>
      </c>
      <c r="D41" s="23">
        <f>'Grades K-5 Budget'!D41+'Grades 6-8 Budget'!D41+'Grades 9-12 Budget'!D41</f>
        <v>0</v>
      </c>
      <c r="E41" s="23">
        <f>'Grades K-5 Budget'!E41+'Grades 6-8 Budget'!E41+'Grades 9-12 Budget'!E41</f>
        <v>0</v>
      </c>
      <c r="F41" s="23">
        <f>'Grades K-5 Budget'!F41+'Grades 6-8 Budget'!F41+'Grades 9-12 Budget'!F41</f>
        <v>0</v>
      </c>
      <c r="G41" s="23">
        <f>'Grades K-5 Budget'!G41+'Grades 6-8 Budget'!G41+'Grades 9-12 Budget'!G41</f>
        <v>0</v>
      </c>
      <c r="H41" s="18"/>
      <c r="I41" s="18"/>
      <c r="J41" s="24">
        <f>'Grades K-5 Budget'!J41+'Grades 6-8 Budget'!J41+'Grades 9-12 Budget'!J41</f>
        <v>0</v>
      </c>
    </row>
    <row r="42" spans="2:10" x14ac:dyDescent="0.25">
      <c r="B42" s="141" t="s">
        <v>89</v>
      </c>
      <c r="C42" s="142"/>
      <c r="D42" s="10"/>
      <c r="E42" s="10"/>
      <c r="F42" s="10"/>
      <c r="G42" s="10"/>
      <c r="H42" s="10"/>
      <c r="I42" s="10"/>
      <c r="J42" s="24">
        <f>'Grades K-5 Budget'!J42+'Grades 6-8 Budget'!J42+'Grades 9-12 Budget'!J42</f>
        <v>0</v>
      </c>
    </row>
    <row r="43" spans="2:10" x14ac:dyDescent="0.25">
      <c r="B43" s="6"/>
      <c r="C43" s="6"/>
      <c r="D43" s="6"/>
      <c r="E43" s="6"/>
      <c r="F43" s="6"/>
      <c r="G43" s="6"/>
      <c r="H43" s="13" t="s">
        <v>111</v>
      </c>
      <c r="I43" s="13"/>
      <c r="J43" s="22">
        <f>'Grades K-5 Budget'!J43+'Grades 6-8 Budget'!J43+'Grades 9-12 Budget'!J43</f>
        <v>0</v>
      </c>
    </row>
    <row r="44" spans="2:10" x14ac:dyDescent="0.25">
      <c r="B44" s="6"/>
      <c r="C44" s="6"/>
      <c r="D44" s="6"/>
      <c r="E44" s="6"/>
      <c r="F44" s="6"/>
      <c r="G44" s="6"/>
      <c r="H44" s="13" t="s">
        <v>112</v>
      </c>
      <c r="I44" s="13"/>
      <c r="J44" s="24">
        <f>'Grades K-5 Budget'!J44+'Grades 6-8 Budget'!J44+'Grades 9-12 Budget'!J44</f>
        <v>0</v>
      </c>
    </row>
    <row r="47" spans="2:10" x14ac:dyDescent="0.25">
      <c r="B47" s="146" t="s">
        <v>114</v>
      </c>
      <c r="C47" s="147"/>
      <c r="D47" s="147" t="s">
        <v>87</v>
      </c>
      <c r="E47" s="147"/>
      <c r="F47" s="147"/>
      <c r="G47" s="147"/>
      <c r="H47" s="147"/>
      <c r="I47" s="147"/>
      <c r="J47" s="148"/>
    </row>
    <row r="48" spans="2:10" x14ac:dyDescent="0.25">
      <c r="B48" s="149" t="s">
        <v>88</v>
      </c>
      <c r="C48" s="150"/>
      <c r="D48" s="2">
        <v>100</v>
      </c>
      <c r="E48" s="2">
        <v>200</v>
      </c>
      <c r="F48" s="2">
        <v>400</v>
      </c>
      <c r="G48" s="2">
        <v>500</v>
      </c>
      <c r="H48" s="2">
        <v>600</v>
      </c>
      <c r="I48" s="2">
        <v>800</v>
      </c>
      <c r="J48" s="153" t="s">
        <v>89</v>
      </c>
    </row>
    <row r="49" spans="2:10" ht="30" x14ac:dyDescent="0.25">
      <c r="B49" s="151"/>
      <c r="C49" s="152"/>
      <c r="D49" s="3" t="s">
        <v>90</v>
      </c>
      <c r="E49" s="4" t="s">
        <v>91</v>
      </c>
      <c r="F49" s="3" t="s">
        <v>92</v>
      </c>
      <c r="G49" s="3" t="s">
        <v>93</v>
      </c>
      <c r="H49" s="3" t="s">
        <v>94</v>
      </c>
      <c r="I49" s="3" t="s">
        <v>95</v>
      </c>
      <c r="J49" s="154"/>
    </row>
    <row r="50" spans="2:10" x14ac:dyDescent="0.25">
      <c r="B50" s="5" t="s">
        <v>96</v>
      </c>
      <c r="C50" s="5"/>
      <c r="D50" s="143" t="s">
        <v>97</v>
      </c>
      <c r="E50" s="144"/>
      <c r="F50" s="144"/>
      <c r="G50" s="144"/>
      <c r="H50" s="144"/>
      <c r="I50" s="145"/>
      <c r="J50" s="7"/>
    </row>
    <row r="51" spans="2:10" x14ac:dyDescent="0.25">
      <c r="B51" s="8"/>
      <c r="C51" s="8" t="s">
        <v>98</v>
      </c>
      <c r="D51" s="23">
        <f>'Grades K-5 Budget'!D51+'Grades 6-8 Budget'!D51+'Grades 9-12 Budget'!D51</f>
        <v>0</v>
      </c>
      <c r="E51" s="23">
        <f>'Grades K-5 Budget'!E51+'Grades 6-8 Budget'!E51+'Grades 9-12 Budget'!E51</f>
        <v>0</v>
      </c>
      <c r="F51" s="23">
        <f>'Grades K-5 Budget'!F51+'Grades 6-8 Budget'!F51+'Grades 9-12 Budget'!F51</f>
        <v>0</v>
      </c>
      <c r="G51" s="23">
        <f>'Grades K-5 Budget'!G51+'Grades 6-8 Budget'!G51+'Grades 9-12 Budget'!G51</f>
        <v>0</v>
      </c>
      <c r="H51" s="18"/>
      <c r="I51" s="18"/>
      <c r="J51" s="24">
        <f>'Grades K-5 Budget'!J51+'Grades 6-8 Budget'!J51+'Grades 9-12 Budget'!J51</f>
        <v>0</v>
      </c>
    </row>
    <row r="52" spans="2:10" x14ac:dyDescent="0.25">
      <c r="B52" s="8"/>
      <c r="C52" s="8" t="s">
        <v>99</v>
      </c>
      <c r="D52" s="23">
        <f>'Grades K-5 Budget'!D52+'Grades 6-8 Budget'!D52+'Grades 9-12 Budget'!D52</f>
        <v>0</v>
      </c>
      <c r="E52" s="23">
        <f>'Grades K-5 Budget'!E52+'Grades 6-8 Budget'!E52+'Grades 9-12 Budget'!E52</f>
        <v>0</v>
      </c>
      <c r="F52" s="23">
        <f>'Grades K-5 Budget'!F52+'Grades 6-8 Budget'!F52+'Grades 9-12 Budget'!F52</f>
        <v>0</v>
      </c>
      <c r="G52" s="23">
        <f>'Grades K-5 Budget'!G52+'Grades 6-8 Budget'!G52+'Grades 9-12 Budget'!G52</f>
        <v>0</v>
      </c>
      <c r="H52" s="18"/>
      <c r="I52" s="18"/>
      <c r="J52" s="24">
        <f>'Grades K-5 Budget'!J52+'Grades 6-8 Budget'!J52+'Grades 9-12 Budget'!J52</f>
        <v>0</v>
      </c>
    </row>
    <row r="53" spans="2:10" x14ac:dyDescent="0.25">
      <c r="B53" s="8"/>
      <c r="C53" s="8" t="s">
        <v>100</v>
      </c>
      <c r="D53" s="23">
        <f>'Grades K-5 Budget'!D53+'Grades 6-8 Budget'!D53+'Grades 9-12 Budget'!D53</f>
        <v>0</v>
      </c>
      <c r="E53" s="23">
        <f>'Grades K-5 Budget'!E53+'Grades 6-8 Budget'!E53+'Grades 9-12 Budget'!E53</f>
        <v>0</v>
      </c>
      <c r="F53" s="23">
        <f>'Grades K-5 Budget'!F53+'Grades 6-8 Budget'!F53+'Grades 9-12 Budget'!F53</f>
        <v>0</v>
      </c>
      <c r="G53" s="23">
        <f>'Grades K-5 Budget'!G53+'Grades 6-8 Budget'!G53+'Grades 9-12 Budget'!G53</f>
        <v>0</v>
      </c>
      <c r="H53" s="18"/>
      <c r="I53" s="18"/>
      <c r="J53" s="24">
        <f>'Grades K-5 Budget'!J53+'Grades 6-8 Budget'!J53+'Grades 9-12 Budget'!J53</f>
        <v>0</v>
      </c>
    </row>
    <row r="54" spans="2:10" x14ac:dyDescent="0.25">
      <c r="B54" s="8"/>
      <c r="C54" s="8" t="s">
        <v>101</v>
      </c>
      <c r="D54" s="23">
        <f>'Grades K-5 Budget'!D54+'Grades 6-8 Budget'!D54+'Grades 9-12 Budget'!D54</f>
        <v>0</v>
      </c>
      <c r="E54" s="23">
        <f>'Grades K-5 Budget'!E54+'Grades 6-8 Budget'!E54+'Grades 9-12 Budget'!E54</f>
        <v>0</v>
      </c>
      <c r="F54" s="23">
        <f>'Grades K-5 Budget'!F54+'Grades 6-8 Budget'!F54+'Grades 9-12 Budget'!F54</f>
        <v>0</v>
      </c>
      <c r="G54" s="23">
        <f>'Grades K-5 Budget'!G54+'Grades 6-8 Budget'!G54+'Grades 9-12 Budget'!G54</f>
        <v>0</v>
      </c>
      <c r="H54" s="18"/>
      <c r="I54" s="18"/>
      <c r="J54" s="24">
        <f>'Grades K-5 Budget'!J54+'Grades 6-8 Budget'!J54+'Grades 9-12 Budget'!J54</f>
        <v>0</v>
      </c>
    </row>
    <row r="55" spans="2:10" x14ac:dyDescent="0.25">
      <c r="B55" s="11" t="s">
        <v>102</v>
      </c>
      <c r="C55" s="5"/>
      <c r="D55" s="143" t="s">
        <v>97</v>
      </c>
      <c r="E55" s="144"/>
      <c r="F55" s="144"/>
      <c r="G55" s="144"/>
      <c r="H55" s="144"/>
      <c r="I55" s="145"/>
      <c r="J55" s="7"/>
    </row>
    <row r="56" spans="2:10" x14ac:dyDescent="0.25">
      <c r="B56" s="8"/>
      <c r="C56" s="8" t="s">
        <v>103</v>
      </c>
      <c r="D56" s="23">
        <f>'Grades K-5 Budget'!D56+'Grades 6-8 Budget'!D56+'Grades 9-12 Budget'!D56</f>
        <v>0</v>
      </c>
      <c r="E56" s="23">
        <f>'Grades K-5 Budget'!E56+'Grades 6-8 Budget'!E56+'Grades 9-12 Budget'!E56</f>
        <v>0</v>
      </c>
      <c r="F56" s="23">
        <f>'Grades K-5 Budget'!F56+'Grades 6-8 Budget'!F56+'Grades 9-12 Budget'!F56</f>
        <v>0</v>
      </c>
      <c r="G56" s="23">
        <f>'Grades K-5 Budget'!G56+'Grades 6-8 Budget'!G56+'Grades 9-12 Budget'!G56</f>
        <v>0</v>
      </c>
      <c r="H56" s="18"/>
      <c r="I56" s="18"/>
      <c r="J56" s="24">
        <f>'Grades K-5 Budget'!J56+'Grades 6-8 Budget'!J56+'Grades 9-12 Budget'!J56</f>
        <v>0</v>
      </c>
    </row>
    <row r="57" spans="2:10" x14ac:dyDescent="0.25">
      <c r="B57" s="8"/>
      <c r="C57" s="8" t="s">
        <v>104</v>
      </c>
      <c r="D57" s="23">
        <f>'Grades K-5 Budget'!D57+'Grades 6-8 Budget'!D57+'Grades 9-12 Budget'!D57</f>
        <v>0</v>
      </c>
      <c r="E57" s="23">
        <f>'Grades K-5 Budget'!E57+'Grades 6-8 Budget'!E57+'Grades 9-12 Budget'!E57</f>
        <v>0</v>
      </c>
      <c r="F57" s="23">
        <f>'Grades K-5 Budget'!F57+'Grades 6-8 Budget'!F57+'Grades 9-12 Budget'!F57</f>
        <v>0</v>
      </c>
      <c r="G57" s="23">
        <f>'Grades K-5 Budget'!G57+'Grades 6-8 Budget'!G57+'Grades 9-12 Budget'!G57</f>
        <v>0</v>
      </c>
      <c r="H57" s="18"/>
      <c r="I57" s="18"/>
      <c r="J57" s="24">
        <f>'Grades K-5 Budget'!J57+'Grades 6-8 Budget'!J57+'Grades 9-12 Budget'!J57</f>
        <v>0</v>
      </c>
    </row>
    <row r="58" spans="2:10" x14ac:dyDescent="0.25">
      <c r="B58" s="8"/>
      <c r="C58" s="8" t="s">
        <v>105</v>
      </c>
      <c r="D58" s="18"/>
      <c r="E58" s="18"/>
      <c r="F58" s="23">
        <f>'Grades K-5 Budget'!F58+'Grades 6-8 Budget'!F58+'Grades 9-12 Budget'!F58</f>
        <v>0</v>
      </c>
      <c r="G58" s="23">
        <f>'Grades K-5 Budget'!G58+'Grades 6-8 Budget'!G58+'Grades 9-12 Budget'!G58</f>
        <v>0</v>
      </c>
      <c r="H58" s="18"/>
      <c r="I58" s="18"/>
      <c r="J58" s="24">
        <f>'Grades K-5 Budget'!J58+'Grades 6-8 Budget'!J58+'Grades 9-12 Budget'!J58</f>
        <v>0</v>
      </c>
    </row>
    <row r="59" spans="2:10" x14ac:dyDescent="0.25">
      <c r="B59" s="155" t="s">
        <v>106</v>
      </c>
      <c r="C59" s="156"/>
      <c r="D59" s="12"/>
      <c r="E59" s="12"/>
      <c r="F59" s="12"/>
      <c r="G59" s="12"/>
      <c r="H59" s="12"/>
      <c r="I59" s="23">
        <f>'Grades K-5 Budget'!I59+'Grades 6-8 Budget'!I59+'Grades 9-12 Budget'!I59</f>
        <v>0</v>
      </c>
      <c r="J59" s="24">
        <f>'Grades K-5 Budget'!J59+'Grades 6-8 Budget'!J59+'Grades 9-12 Budget'!J59</f>
        <v>0</v>
      </c>
    </row>
    <row r="60" spans="2:10" x14ac:dyDescent="0.25">
      <c r="B60" s="5" t="s">
        <v>107</v>
      </c>
      <c r="C60" s="5"/>
      <c r="D60" s="143" t="s">
        <v>97</v>
      </c>
      <c r="E60" s="144"/>
      <c r="F60" s="144"/>
      <c r="G60" s="144"/>
      <c r="H60" s="144"/>
      <c r="I60" s="145"/>
      <c r="J60" s="7"/>
    </row>
    <row r="61" spans="2:10" x14ac:dyDescent="0.25">
      <c r="B61" s="8"/>
      <c r="C61" s="8" t="s">
        <v>108</v>
      </c>
      <c r="D61" s="18"/>
      <c r="E61" s="18"/>
      <c r="F61" s="23">
        <f>'Grades K-5 Budget'!F61+'Grades 6-8 Budget'!F61+'Grades 9-12 Budget'!F61</f>
        <v>0</v>
      </c>
      <c r="G61" s="23">
        <f>'Grades K-5 Budget'!G61+'Grades 6-8 Budget'!G61+'Grades 9-12 Budget'!G61</f>
        <v>0</v>
      </c>
      <c r="H61" s="18"/>
      <c r="I61" s="18"/>
      <c r="J61" s="24">
        <f>'Grades K-5 Budget'!J61+'Grades 6-8 Budget'!J61+'Grades 9-12 Budget'!J61</f>
        <v>0</v>
      </c>
    </row>
    <row r="62" spans="2:10" x14ac:dyDescent="0.25">
      <c r="B62" s="5" t="s">
        <v>109</v>
      </c>
      <c r="C62" s="5"/>
      <c r="D62" s="143" t="s">
        <v>97</v>
      </c>
      <c r="E62" s="144"/>
      <c r="F62" s="144"/>
      <c r="G62" s="144"/>
      <c r="H62" s="144"/>
      <c r="I62" s="145"/>
      <c r="J62" s="7"/>
    </row>
    <row r="63" spans="2:10" x14ac:dyDescent="0.25">
      <c r="B63" s="8"/>
      <c r="C63" s="8" t="s">
        <v>110</v>
      </c>
      <c r="D63" s="23">
        <f>'Grades K-5 Budget'!D63+'Grades 6-8 Budget'!D63+'Grades 9-12 Budget'!D63</f>
        <v>0</v>
      </c>
      <c r="E63" s="23">
        <f>'Grades K-5 Budget'!E63+'Grades 6-8 Budget'!E63+'Grades 9-12 Budget'!E63</f>
        <v>0</v>
      </c>
      <c r="F63" s="23">
        <f>'Grades K-5 Budget'!F63+'Grades 6-8 Budget'!F63+'Grades 9-12 Budget'!F63</f>
        <v>0</v>
      </c>
      <c r="G63" s="23">
        <f>'Grades K-5 Budget'!G63+'Grades 6-8 Budget'!G63+'Grades 9-12 Budget'!G63</f>
        <v>0</v>
      </c>
      <c r="H63" s="18"/>
      <c r="I63" s="18"/>
      <c r="J63" s="24">
        <f>'Grades K-5 Budget'!J63+'Grades 6-8 Budget'!J63+'Grades 9-12 Budget'!J63</f>
        <v>0</v>
      </c>
    </row>
    <row r="64" spans="2:10" x14ac:dyDescent="0.25">
      <c r="B64" s="141" t="s">
        <v>89</v>
      </c>
      <c r="C64" s="142"/>
      <c r="D64" s="10"/>
      <c r="E64" s="10"/>
      <c r="F64" s="10"/>
      <c r="G64" s="10"/>
      <c r="H64" s="10"/>
      <c r="I64" s="10"/>
      <c r="J64" s="24">
        <f>'Grades K-5 Budget'!J64+'Grades 6-8 Budget'!J64+'Grades 9-12 Budget'!J64</f>
        <v>0</v>
      </c>
    </row>
    <row r="65" spans="2:10" x14ac:dyDescent="0.25">
      <c r="B65" s="6"/>
      <c r="C65" s="6"/>
      <c r="D65" s="6"/>
      <c r="E65" s="6"/>
      <c r="F65" s="6"/>
      <c r="G65" s="6"/>
      <c r="H65" s="13" t="s">
        <v>111</v>
      </c>
      <c r="I65" s="13"/>
      <c r="J65" s="24">
        <f>'Grades K-5 Budget'!J65+'Grades 6-8 Budget'!J65+'Grades 9-12 Budget'!J65</f>
        <v>0</v>
      </c>
    </row>
    <row r="66" spans="2:10" x14ac:dyDescent="0.25">
      <c r="B66" s="6"/>
      <c r="C66" s="6"/>
      <c r="D66" s="6"/>
      <c r="E66" s="6"/>
      <c r="F66" s="6"/>
      <c r="G66" s="6"/>
      <c r="H66" s="13" t="s">
        <v>112</v>
      </c>
      <c r="I66" s="13"/>
      <c r="J66" s="24">
        <f>'Grades K-5 Budget'!J66+'Grades 6-8 Budget'!J66+'Grades 9-12 Budget'!J66</f>
        <v>0</v>
      </c>
    </row>
    <row r="69" spans="2:10" x14ac:dyDescent="0.25">
      <c r="B69" s="146" t="s">
        <v>115</v>
      </c>
      <c r="C69" s="147"/>
      <c r="D69" s="147" t="s">
        <v>87</v>
      </c>
      <c r="E69" s="147"/>
      <c r="F69" s="147"/>
      <c r="G69" s="147"/>
      <c r="H69" s="147"/>
      <c r="I69" s="147"/>
      <c r="J69" s="148"/>
    </row>
    <row r="70" spans="2:10" x14ac:dyDescent="0.25">
      <c r="B70" s="149" t="s">
        <v>88</v>
      </c>
      <c r="C70" s="150"/>
      <c r="D70" s="2">
        <v>100</v>
      </c>
      <c r="E70" s="2">
        <v>200</v>
      </c>
      <c r="F70" s="2">
        <v>400</v>
      </c>
      <c r="G70" s="2">
        <v>500</v>
      </c>
      <c r="H70" s="2">
        <v>600</v>
      </c>
      <c r="I70" s="2">
        <v>800</v>
      </c>
      <c r="J70" s="153" t="s">
        <v>89</v>
      </c>
    </row>
    <row r="71" spans="2:10" ht="30" x14ac:dyDescent="0.25">
      <c r="B71" s="151"/>
      <c r="C71" s="152"/>
      <c r="D71" s="3" t="s">
        <v>90</v>
      </c>
      <c r="E71" s="4" t="s">
        <v>91</v>
      </c>
      <c r="F71" s="3" t="s">
        <v>92</v>
      </c>
      <c r="G71" s="3" t="s">
        <v>93</v>
      </c>
      <c r="H71" s="3" t="s">
        <v>94</v>
      </c>
      <c r="I71" s="3" t="s">
        <v>95</v>
      </c>
      <c r="J71" s="154"/>
    </row>
    <row r="72" spans="2:10" x14ac:dyDescent="0.25">
      <c r="B72" s="5" t="s">
        <v>96</v>
      </c>
      <c r="C72" s="5"/>
      <c r="D72" s="143" t="s">
        <v>97</v>
      </c>
      <c r="E72" s="144"/>
      <c r="F72" s="144"/>
      <c r="G72" s="144"/>
      <c r="H72" s="144"/>
      <c r="I72" s="145"/>
      <c r="J72" s="7"/>
    </row>
    <row r="73" spans="2:10" x14ac:dyDescent="0.25">
      <c r="B73" s="8"/>
      <c r="C73" s="8" t="s">
        <v>98</v>
      </c>
      <c r="D73" s="23">
        <f>'Grades K-5 Budget'!D73+'Grades 6-8 Budget'!D73+'Grades 9-12 Budget'!D73</f>
        <v>0</v>
      </c>
      <c r="E73" s="23">
        <f>'Grades K-5 Budget'!E73+'Grades 6-8 Budget'!E73+'Grades 9-12 Budget'!E73</f>
        <v>0</v>
      </c>
      <c r="F73" s="23">
        <f>'Grades K-5 Budget'!F73+'Grades 6-8 Budget'!F73+'Grades 9-12 Budget'!F73</f>
        <v>0</v>
      </c>
      <c r="G73" s="23">
        <f>'Grades K-5 Budget'!G73+'Grades 6-8 Budget'!G73+'Grades 9-12 Budget'!G73</f>
        <v>0</v>
      </c>
      <c r="H73" s="18"/>
      <c r="I73" s="18"/>
      <c r="J73" s="24">
        <f>'Grades K-5 Budget'!J73+'Grades 6-8 Budget'!J73+'Grades 9-12 Budget'!J73</f>
        <v>0</v>
      </c>
    </row>
    <row r="74" spans="2:10" x14ac:dyDescent="0.25">
      <c r="B74" s="8"/>
      <c r="C74" s="8" t="s">
        <v>99</v>
      </c>
      <c r="D74" s="23">
        <f>'Grades K-5 Budget'!D74+'Grades 6-8 Budget'!D74+'Grades 9-12 Budget'!D74</f>
        <v>0</v>
      </c>
      <c r="E74" s="23">
        <f>'Grades K-5 Budget'!E74+'Grades 6-8 Budget'!E74+'Grades 9-12 Budget'!E74</f>
        <v>0</v>
      </c>
      <c r="F74" s="23">
        <f>'Grades K-5 Budget'!F74+'Grades 6-8 Budget'!F74+'Grades 9-12 Budget'!F74</f>
        <v>0</v>
      </c>
      <c r="G74" s="23">
        <f>'Grades K-5 Budget'!G74+'Grades 6-8 Budget'!G74+'Grades 9-12 Budget'!G74</f>
        <v>0</v>
      </c>
      <c r="H74" s="18"/>
      <c r="I74" s="18"/>
      <c r="J74" s="24">
        <f>'Grades K-5 Budget'!J74+'Grades 6-8 Budget'!J74+'Grades 9-12 Budget'!J74</f>
        <v>0</v>
      </c>
    </row>
    <row r="75" spans="2:10" x14ac:dyDescent="0.25">
      <c r="B75" s="8"/>
      <c r="C75" s="8" t="s">
        <v>100</v>
      </c>
      <c r="D75" s="23">
        <f>'Grades K-5 Budget'!D75+'Grades 6-8 Budget'!D75+'Grades 9-12 Budget'!D75</f>
        <v>0</v>
      </c>
      <c r="E75" s="23">
        <f>'Grades K-5 Budget'!E75+'Grades 6-8 Budget'!E75+'Grades 9-12 Budget'!E75</f>
        <v>0</v>
      </c>
      <c r="F75" s="23">
        <f>'Grades K-5 Budget'!F75+'Grades 6-8 Budget'!F75+'Grades 9-12 Budget'!F75</f>
        <v>0</v>
      </c>
      <c r="G75" s="23">
        <f>'Grades K-5 Budget'!G75+'Grades 6-8 Budget'!G75+'Grades 9-12 Budget'!G75</f>
        <v>0</v>
      </c>
      <c r="H75" s="18"/>
      <c r="I75" s="18"/>
      <c r="J75" s="24">
        <f>'Grades K-5 Budget'!J75+'Grades 6-8 Budget'!J75+'Grades 9-12 Budget'!J75</f>
        <v>0</v>
      </c>
    </row>
    <row r="76" spans="2:10" x14ac:dyDescent="0.25">
      <c r="B76" s="8"/>
      <c r="C76" s="8" t="s">
        <v>101</v>
      </c>
      <c r="D76" s="23">
        <f>'Grades K-5 Budget'!D76+'Grades 6-8 Budget'!D76+'Grades 9-12 Budget'!D76</f>
        <v>0</v>
      </c>
      <c r="E76" s="23">
        <f>'Grades K-5 Budget'!E76+'Grades 6-8 Budget'!E76+'Grades 9-12 Budget'!E76</f>
        <v>0</v>
      </c>
      <c r="F76" s="23">
        <f>'Grades K-5 Budget'!F76+'Grades 6-8 Budget'!F76+'Grades 9-12 Budget'!F76</f>
        <v>0</v>
      </c>
      <c r="G76" s="23">
        <f>'Grades K-5 Budget'!G76+'Grades 6-8 Budget'!G76+'Grades 9-12 Budget'!G76</f>
        <v>0</v>
      </c>
      <c r="H76" s="18"/>
      <c r="I76" s="18"/>
      <c r="J76" s="24">
        <f>'Grades K-5 Budget'!J76+'Grades 6-8 Budget'!J76+'Grades 9-12 Budget'!J76</f>
        <v>0</v>
      </c>
    </row>
    <row r="77" spans="2:10" x14ac:dyDescent="0.25">
      <c r="B77" s="11" t="s">
        <v>102</v>
      </c>
      <c r="C77" s="5"/>
      <c r="D77" s="143" t="s">
        <v>97</v>
      </c>
      <c r="E77" s="144"/>
      <c r="F77" s="144"/>
      <c r="G77" s="144"/>
      <c r="H77" s="144"/>
      <c r="I77" s="145"/>
      <c r="J77" s="7"/>
    </row>
    <row r="78" spans="2:10" x14ac:dyDescent="0.25">
      <c r="B78" s="8"/>
      <c r="C78" s="8" t="s">
        <v>103</v>
      </c>
      <c r="D78" s="23">
        <f>'Grades K-5 Budget'!D78+'Grades 6-8 Budget'!D78+'Grades 9-12 Budget'!D78</f>
        <v>0</v>
      </c>
      <c r="E78" s="23">
        <f>'Grades K-5 Budget'!E78+'Grades 6-8 Budget'!E78+'Grades 9-12 Budget'!E78</f>
        <v>0</v>
      </c>
      <c r="F78" s="23">
        <f>'Grades K-5 Budget'!F78+'Grades 6-8 Budget'!F78+'Grades 9-12 Budget'!F78</f>
        <v>0</v>
      </c>
      <c r="G78" s="23">
        <f>'Grades K-5 Budget'!G78+'Grades 6-8 Budget'!G78+'Grades 9-12 Budget'!G78</f>
        <v>0</v>
      </c>
      <c r="H78" s="18"/>
      <c r="I78" s="18"/>
      <c r="J78" s="24">
        <f>'Grades K-5 Budget'!J78+'Grades 6-8 Budget'!J78+'Grades 9-12 Budget'!J78</f>
        <v>0</v>
      </c>
    </row>
    <row r="79" spans="2:10" x14ac:dyDescent="0.25">
      <c r="B79" s="8"/>
      <c r="C79" s="8" t="s">
        <v>104</v>
      </c>
      <c r="D79" s="23">
        <f>'Grades K-5 Budget'!D79+'Grades 6-8 Budget'!D79+'Grades 9-12 Budget'!D79</f>
        <v>0</v>
      </c>
      <c r="E79" s="23">
        <f>'Grades K-5 Budget'!E79+'Grades 6-8 Budget'!E79+'Grades 9-12 Budget'!E79</f>
        <v>0</v>
      </c>
      <c r="F79" s="23">
        <f>'Grades K-5 Budget'!F79+'Grades 6-8 Budget'!F79+'Grades 9-12 Budget'!F79</f>
        <v>0</v>
      </c>
      <c r="G79" s="23">
        <f>'Grades K-5 Budget'!G79+'Grades 6-8 Budget'!G79+'Grades 9-12 Budget'!G79</f>
        <v>0</v>
      </c>
      <c r="H79" s="18"/>
      <c r="I79" s="18"/>
      <c r="J79" s="24">
        <f>'Grades K-5 Budget'!J79+'Grades 6-8 Budget'!J79+'Grades 9-12 Budget'!J79</f>
        <v>0</v>
      </c>
    </row>
    <row r="80" spans="2:10" x14ac:dyDescent="0.25">
      <c r="B80" s="8"/>
      <c r="C80" s="8" t="s">
        <v>105</v>
      </c>
      <c r="D80" s="18"/>
      <c r="E80" s="18"/>
      <c r="F80" s="23">
        <f>'Grades K-5 Budget'!F80+'Grades 6-8 Budget'!F80+'Grades 9-12 Budget'!F80</f>
        <v>0</v>
      </c>
      <c r="G80" s="23">
        <f>'Grades K-5 Budget'!G80+'Grades 6-8 Budget'!G80+'Grades 9-12 Budget'!G80</f>
        <v>0</v>
      </c>
      <c r="H80" s="18"/>
      <c r="I80" s="18"/>
      <c r="J80" s="24">
        <f>'Grades K-5 Budget'!J80+'Grades 6-8 Budget'!J80+'Grades 9-12 Budget'!J80</f>
        <v>0</v>
      </c>
    </row>
    <row r="81" spans="2:10" x14ac:dyDescent="0.25">
      <c r="B81" s="155" t="s">
        <v>106</v>
      </c>
      <c r="C81" s="156"/>
      <c r="D81" s="12"/>
      <c r="E81" s="12"/>
      <c r="F81" s="12"/>
      <c r="G81" s="12"/>
      <c r="H81" s="12"/>
      <c r="I81" s="23">
        <f>'Grades K-5 Budget'!I81+'Grades 6-8 Budget'!I81+'Grades 9-12 Budget'!I81</f>
        <v>0</v>
      </c>
      <c r="J81" s="24">
        <f>'Grades K-5 Budget'!J81+'Grades 6-8 Budget'!J81+'Grades 9-12 Budget'!J81</f>
        <v>0</v>
      </c>
    </row>
    <row r="82" spans="2:10" x14ac:dyDescent="0.25">
      <c r="B82" s="5" t="s">
        <v>107</v>
      </c>
      <c r="C82" s="5"/>
      <c r="D82" s="143" t="s">
        <v>97</v>
      </c>
      <c r="E82" s="144"/>
      <c r="F82" s="144"/>
      <c r="G82" s="144"/>
      <c r="H82" s="144"/>
      <c r="I82" s="145"/>
      <c r="J82" s="7"/>
    </row>
    <row r="83" spans="2:10" x14ac:dyDescent="0.25">
      <c r="B83" s="8"/>
      <c r="C83" s="8" t="s">
        <v>108</v>
      </c>
      <c r="D83" s="18"/>
      <c r="E83" s="18"/>
      <c r="F83" s="23">
        <f>'Grades K-5 Budget'!F83+'Grades 6-8 Budget'!F83+'Grades 9-12 Budget'!F83</f>
        <v>0</v>
      </c>
      <c r="G83" s="23">
        <f>'Grades K-5 Budget'!G83+'Grades 6-8 Budget'!G83+'Grades 9-12 Budget'!G83</f>
        <v>0</v>
      </c>
      <c r="H83" s="18"/>
      <c r="I83" s="18"/>
      <c r="J83" s="24">
        <f>'Grades K-5 Budget'!J83+'Grades 6-8 Budget'!J83+'Grades 9-12 Budget'!J83</f>
        <v>0</v>
      </c>
    </row>
    <row r="84" spans="2:10" x14ac:dyDescent="0.25">
      <c r="B84" s="5" t="s">
        <v>109</v>
      </c>
      <c r="C84" s="5"/>
      <c r="D84" s="143" t="s">
        <v>97</v>
      </c>
      <c r="E84" s="144"/>
      <c r="F84" s="144"/>
      <c r="G84" s="144"/>
      <c r="H84" s="144"/>
      <c r="I84" s="145"/>
      <c r="J84" s="7"/>
    </row>
    <row r="85" spans="2:10" x14ac:dyDescent="0.25">
      <c r="B85" s="8"/>
      <c r="C85" s="8" t="s">
        <v>110</v>
      </c>
      <c r="D85" s="23">
        <f>'Grades K-5 Budget'!D85+'Grades 6-8 Budget'!D85+'Grades 9-12 Budget'!D85</f>
        <v>0</v>
      </c>
      <c r="E85" s="23">
        <f>'Grades K-5 Budget'!E85+'Grades 6-8 Budget'!E85+'Grades 9-12 Budget'!E85</f>
        <v>0</v>
      </c>
      <c r="F85" s="23">
        <f>'Grades K-5 Budget'!F85+'Grades 6-8 Budget'!F85+'Grades 9-12 Budget'!F85</f>
        <v>0</v>
      </c>
      <c r="G85" s="23">
        <f>'Grades K-5 Budget'!G85+'Grades 6-8 Budget'!G85+'Grades 9-12 Budget'!G85</f>
        <v>0</v>
      </c>
      <c r="H85" s="18"/>
      <c r="I85" s="18"/>
      <c r="J85" s="24">
        <f>'Grades K-5 Budget'!J85+'Grades 6-8 Budget'!J85+'Grades 9-12 Budget'!J85</f>
        <v>0</v>
      </c>
    </row>
    <row r="86" spans="2:10" x14ac:dyDescent="0.25">
      <c r="B86" s="141" t="s">
        <v>89</v>
      </c>
      <c r="C86" s="142"/>
      <c r="D86" s="10"/>
      <c r="E86" s="10"/>
      <c r="F86" s="10"/>
      <c r="G86" s="10"/>
      <c r="H86" s="10"/>
      <c r="I86" s="10"/>
      <c r="J86" s="24">
        <f>'Grades K-5 Budget'!J86+'Grades 6-8 Budget'!J86+'Grades 9-12 Budget'!J86</f>
        <v>0</v>
      </c>
    </row>
    <row r="87" spans="2:10" x14ac:dyDescent="0.25">
      <c r="B87" s="6"/>
      <c r="C87" s="6"/>
      <c r="D87" s="6"/>
      <c r="E87" s="6"/>
      <c r="F87" s="6"/>
      <c r="G87" s="6"/>
      <c r="H87" s="13" t="s">
        <v>111</v>
      </c>
      <c r="I87" s="13"/>
      <c r="J87" s="24">
        <f>'Grades K-5 Budget'!J87+'Grades 6-8 Budget'!J87+'Grades 9-12 Budget'!J87</f>
        <v>0</v>
      </c>
    </row>
    <row r="88" spans="2:10" x14ac:dyDescent="0.25">
      <c r="B88" s="6"/>
      <c r="C88" s="6"/>
      <c r="D88" s="6"/>
      <c r="E88" s="6"/>
      <c r="F88" s="6"/>
      <c r="G88" s="6"/>
      <c r="H88" s="13" t="s">
        <v>112</v>
      </c>
      <c r="I88" s="13"/>
      <c r="J88" s="24">
        <f>'Grades K-5 Budget'!J88+'Grades 6-8 Budget'!J88+'Grades 9-12 Budget'!J88</f>
        <v>0</v>
      </c>
    </row>
    <row r="91" spans="2:10" x14ac:dyDescent="0.25">
      <c r="B91" s="146" t="s">
        <v>116</v>
      </c>
      <c r="C91" s="147"/>
      <c r="D91" s="147" t="s">
        <v>87</v>
      </c>
      <c r="E91" s="147"/>
      <c r="F91" s="147"/>
      <c r="G91" s="147"/>
      <c r="H91" s="147"/>
      <c r="I91" s="147"/>
      <c r="J91" s="148"/>
    </row>
    <row r="92" spans="2:10" x14ac:dyDescent="0.25">
      <c r="B92" s="149" t="s">
        <v>88</v>
      </c>
      <c r="C92" s="150"/>
      <c r="D92" s="2">
        <v>100</v>
      </c>
      <c r="E92" s="2">
        <v>200</v>
      </c>
      <c r="F92" s="2">
        <v>400</v>
      </c>
      <c r="G92" s="2">
        <v>500</v>
      </c>
      <c r="H92" s="2">
        <v>600</v>
      </c>
      <c r="I92" s="2">
        <v>800</v>
      </c>
      <c r="J92" s="153" t="s">
        <v>89</v>
      </c>
    </row>
    <row r="93" spans="2:10" ht="30" x14ac:dyDescent="0.25">
      <c r="B93" s="151"/>
      <c r="C93" s="152"/>
      <c r="D93" s="3" t="s">
        <v>90</v>
      </c>
      <c r="E93" s="4" t="s">
        <v>91</v>
      </c>
      <c r="F93" s="3" t="s">
        <v>92</v>
      </c>
      <c r="G93" s="3" t="s">
        <v>93</v>
      </c>
      <c r="H93" s="3" t="s">
        <v>94</v>
      </c>
      <c r="I93" s="3" t="s">
        <v>95</v>
      </c>
      <c r="J93" s="154"/>
    </row>
    <row r="94" spans="2:10" x14ac:dyDescent="0.25">
      <c r="B94" s="5" t="s">
        <v>96</v>
      </c>
      <c r="C94" s="5"/>
      <c r="D94" s="143" t="s">
        <v>97</v>
      </c>
      <c r="E94" s="144"/>
      <c r="F94" s="144"/>
      <c r="G94" s="144"/>
      <c r="H94" s="144"/>
      <c r="I94" s="145"/>
      <c r="J94" s="7"/>
    </row>
    <row r="95" spans="2:10" x14ac:dyDescent="0.25">
      <c r="B95" s="8"/>
      <c r="C95" s="8" t="s">
        <v>98</v>
      </c>
      <c r="D95" s="23">
        <f>'Grades K-5 Budget'!D95+'Grades 6-8 Budget'!D95+'Grades 9-12 Budget'!D95</f>
        <v>0</v>
      </c>
      <c r="E95" s="23">
        <f>'Grades K-5 Budget'!E95+'Grades 6-8 Budget'!E95+'Grades 9-12 Budget'!E95</f>
        <v>0</v>
      </c>
      <c r="F95" s="23">
        <f>'Grades K-5 Budget'!F95+'Grades 6-8 Budget'!F95+'Grades 9-12 Budget'!F95</f>
        <v>0</v>
      </c>
      <c r="G95" s="23">
        <f>'Grades K-5 Budget'!G95+'Grades 6-8 Budget'!G95+'Grades 9-12 Budget'!G95</f>
        <v>0</v>
      </c>
      <c r="H95" s="18"/>
      <c r="I95" s="18"/>
      <c r="J95" s="24">
        <f>'Grades K-5 Budget'!J95+'Grades 6-8 Budget'!J95+'Grades 9-12 Budget'!J95</f>
        <v>0</v>
      </c>
    </row>
    <row r="96" spans="2:10" x14ac:dyDescent="0.25">
      <c r="B96" s="8"/>
      <c r="C96" s="8" t="s">
        <v>99</v>
      </c>
      <c r="D96" s="23">
        <f>'Grades K-5 Budget'!D96+'Grades 6-8 Budget'!D96+'Grades 9-12 Budget'!D96</f>
        <v>0</v>
      </c>
      <c r="E96" s="23">
        <f>'Grades K-5 Budget'!E96+'Grades 6-8 Budget'!E96+'Grades 9-12 Budget'!E96</f>
        <v>0</v>
      </c>
      <c r="F96" s="23">
        <f>'Grades K-5 Budget'!F96+'Grades 6-8 Budget'!F96+'Grades 9-12 Budget'!F96</f>
        <v>0</v>
      </c>
      <c r="G96" s="23">
        <f>'Grades K-5 Budget'!G96+'Grades 6-8 Budget'!G96+'Grades 9-12 Budget'!G96</f>
        <v>0</v>
      </c>
      <c r="H96" s="18"/>
      <c r="I96" s="18"/>
      <c r="J96" s="24">
        <f>'Grades K-5 Budget'!J96+'Grades 6-8 Budget'!J96+'Grades 9-12 Budget'!J96</f>
        <v>0</v>
      </c>
    </row>
    <row r="97" spans="2:10" x14ac:dyDescent="0.25">
      <c r="B97" s="8"/>
      <c r="C97" s="8" t="s">
        <v>100</v>
      </c>
      <c r="D97" s="23">
        <f>'Grades K-5 Budget'!D97+'Grades 6-8 Budget'!D97+'Grades 9-12 Budget'!D97</f>
        <v>0</v>
      </c>
      <c r="E97" s="23">
        <f>'Grades K-5 Budget'!E97+'Grades 6-8 Budget'!E97+'Grades 9-12 Budget'!E97</f>
        <v>0</v>
      </c>
      <c r="F97" s="23">
        <f>'Grades K-5 Budget'!F97+'Grades 6-8 Budget'!F97+'Grades 9-12 Budget'!F97</f>
        <v>0</v>
      </c>
      <c r="G97" s="23">
        <f>'Grades K-5 Budget'!G97+'Grades 6-8 Budget'!G97+'Grades 9-12 Budget'!G97</f>
        <v>0</v>
      </c>
      <c r="H97" s="18"/>
      <c r="I97" s="18"/>
      <c r="J97" s="24">
        <f>'Grades K-5 Budget'!J97+'Grades 6-8 Budget'!J97+'Grades 9-12 Budget'!J97</f>
        <v>0</v>
      </c>
    </row>
    <row r="98" spans="2:10" x14ac:dyDescent="0.25">
      <c r="B98" s="8"/>
      <c r="C98" s="8" t="s">
        <v>101</v>
      </c>
      <c r="D98" s="23">
        <f>'Grades K-5 Budget'!D98+'Grades 6-8 Budget'!D98+'Grades 9-12 Budget'!D98</f>
        <v>0</v>
      </c>
      <c r="E98" s="23">
        <f>'Grades K-5 Budget'!E98+'Grades 6-8 Budget'!E98+'Grades 9-12 Budget'!E98</f>
        <v>0</v>
      </c>
      <c r="F98" s="23">
        <f>'Grades K-5 Budget'!F98+'Grades 6-8 Budget'!F98+'Grades 9-12 Budget'!F98</f>
        <v>0</v>
      </c>
      <c r="G98" s="23">
        <f>'Grades K-5 Budget'!G98+'Grades 6-8 Budget'!G98+'Grades 9-12 Budget'!G98</f>
        <v>0</v>
      </c>
      <c r="H98" s="18"/>
      <c r="I98" s="18"/>
      <c r="J98" s="24">
        <f>'Grades K-5 Budget'!J98+'Grades 6-8 Budget'!J98+'Grades 9-12 Budget'!J98</f>
        <v>0</v>
      </c>
    </row>
    <row r="99" spans="2:10" x14ac:dyDescent="0.25">
      <c r="B99" s="11" t="s">
        <v>102</v>
      </c>
      <c r="C99" s="5"/>
      <c r="D99" s="143" t="s">
        <v>97</v>
      </c>
      <c r="E99" s="144"/>
      <c r="F99" s="144"/>
      <c r="G99" s="144"/>
      <c r="H99" s="144"/>
      <c r="I99" s="145"/>
      <c r="J99" s="7"/>
    </row>
    <row r="100" spans="2:10" x14ac:dyDescent="0.25">
      <c r="B100" s="8"/>
      <c r="C100" s="8" t="s">
        <v>103</v>
      </c>
      <c r="D100" s="23">
        <f>'Grades K-5 Budget'!D100+'Grades 6-8 Budget'!D100+'Grades 9-12 Budget'!D100</f>
        <v>0</v>
      </c>
      <c r="E100" s="23">
        <f>'Grades K-5 Budget'!E100+'Grades 6-8 Budget'!E100+'Grades 9-12 Budget'!E100</f>
        <v>0</v>
      </c>
      <c r="F100" s="23">
        <f>'Grades K-5 Budget'!F100+'Grades 6-8 Budget'!F100+'Grades 9-12 Budget'!F100</f>
        <v>0</v>
      </c>
      <c r="G100" s="23">
        <f>'Grades K-5 Budget'!G100+'Grades 6-8 Budget'!G100+'Grades 9-12 Budget'!G100</f>
        <v>0</v>
      </c>
      <c r="H100" s="18"/>
      <c r="I100" s="18"/>
      <c r="J100" s="24">
        <f>'Grades K-5 Budget'!J100+'Grades 6-8 Budget'!J100+'Grades 9-12 Budget'!J100</f>
        <v>0</v>
      </c>
    </row>
    <row r="101" spans="2:10" x14ac:dyDescent="0.25">
      <c r="B101" s="8"/>
      <c r="C101" s="8" t="s">
        <v>104</v>
      </c>
      <c r="D101" s="23">
        <f>'Grades K-5 Budget'!D101+'Grades 6-8 Budget'!D101+'Grades 9-12 Budget'!D101</f>
        <v>0</v>
      </c>
      <c r="E101" s="23">
        <f>'Grades K-5 Budget'!E101+'Grades 6-8 Budget'!E101+'Grades 9-12 Budget'!E101</f>
        <v>0</v>
      </c>
      <c r="F101" s="23">
        <f>'Grades K-5 Budget'!F101+'Grades 6-8 Budget'!F101+'Grades 9-12 Budget'!F101</f>
        <v>0</v>
      </c>
      <c r="G101" s="23">
        <f>'Grades K-5 Budget'!G101+'Grades 6-8 Budget'!G101+'Grades 9-12 Budget'!G101</f>
        <v>0</v>
      </c>
      <c r="H101" s="18"/>
      <c r="I101" s="18"/>
      <c r="J101" s="24">
        <f>'Grades K-5 Budget'!J101+'Grades 6-8 Budget'!J101+'Grades 9-12 Budget'!J101</f>
        <v>0</v>
      </c>
    </row>
    <row r="102" spans="2:10" x14ac:dyDescent="0.25">
      <c r="B102" s="8"/>
      <c r="C102" s="8" t="s">
        <v>105</v>
      </c>
      <c r="D102" s="18"/>
      <c r="E102" s="18"/>
      <c r="F102" s="23">
        <f>'Grades K-5 Budget'!F102+'Grades 6-8 Budget'!F102+'Grades 9-12 Budget'!F102</f>
        <v>0</v>
      </c>
      <c r="G102" s="23">
        <f>'Grades K-5 Budget'!G102+'Grades 6-8 Budget'!G102+'Grades 9-12 Budget'!G102</f>
        <v>0</v>
      </c>
      <c r="H102" s="18"/>
      <c r="I102" s="18"/>
      <c r="J102" s="24">
        <f>'Grades K-5 Budget'!J102+'Grades 6-8 Budget'!J102+'Grades 9-12 Budget'!J102</f>
        <v>0</v>
      </c>
    </row>
    <row r="103" spans="2:10" x14ac:dyDescent="0.25">
      <c r="B103" s="155" t="s">
        <v>106</v>
      </c>
      <c r="C103" s="156"/>
      <c r="D103" s="12"/>
      <c r="E103" s="12"/>
      <c r="F103" s="12"/>
      <c r="G103" s="12"/>
      <c r="H103" s="12"/>
      <c r="I103" s="23">
        <f>'Grades K-5 Budget'!I103+'Grades 6-8 Budget'!I103+'Grades 9-12 Budget'!I103</f>
        <v>0</v>
      </c>
      <c r="J103" s="24">
        <f>'Grades K-5 Budget'!J103+'Grades 6-8 Budget'!J103+'Grades 9-12 Budget'!J103</f>
        <v>0</v>
      </c>
    </row>
    <row r="104" spans="2:10" x14ac:dyDescent="0.25">
      <c r="B104" s="5" t="s">
        <v>107</v>
      </c>
      <c r="C104" s="5"/>
      <c r="D104" s="143" t="s">
        <v>97</v>
      </c>
      <c r="E104" s="144"/>
      <c r="F104" s="144"/>
      <c r="G104" s="144"/>
      <c r="H104" s="144"/>
      <c r="I104" s="145"/>
      <c r="J104" s="7"/>
    </row>
    <row r="105" spans="2:10" x14ac:dyDescent="0.25">
      <c r="B105" s="8"/>
      <c r="C105" s="8" t="s">
        <v>108</v>
      </c>
      <c r="D105" s="18"/>
      <c r="E105" s="18"/>
      <c r="F105" s="23">
        <f>'Grades K-5 Budget'!F105+'Grades 6-8 Budget'!F105+'Grades 9-12 Budget'!F105</f>
        <v>0</v>
      </c>
      <c r="G105" s="23">
        <f>'Grades K-5 Budget'!G105+'Grades 6-8 Budget'!G105+'Grades 9-12 Budget'!G105</f>
        <v>0</v>
      </c>
      <c r="H105" s="18"/>
      <c r="I105" s="18"/>
      <c r="J105" s="24">
        <f>'Grades K-5 Budget'!J105+'Grades 6-8 Budget'!J105+'Grades 9-12 Budget'!J105</f>
        <v>0</v>
      </c>
    </row>
    <row r="106" spans="2:10" x14ac:dyDescent="0.25">
      <c r="B106" s="5" t="s">
        <v>109</v>
      </c>
      <c r="C106" s="5"/>
      <c r="D106" s="143" t="s">
        <v>97</v>
      </c>
      <c r="E106" s="144"/>
      <c r="F106" s="144"/>
      <c r="G106" s="144"/>
      <c r="H106" s="144"/>
      <c r="I106" s="145"/>
      <c r="J106" s="7"/>
    </row>
    <row r="107" spans="2:10" x14ac:dyDescent="0.25">
      <c r="B107" s="8"/>
      <c r="C107" s="8" t="s">
        <v>110</v>
      </c>
      <c r="D107" s="23">
        <f>'Grades K-5 Budget'!D107+'Grades 6-8 Budget'!D107+'Grades 9-12 Budget'!D107</f>
        <v>0</v>
      </c>
      <c r="E107" s="23">
        <f>'Grades K-5 Budget'!E107+'Grades 6-8 Budget'!E107+'Grades 9-12 Budget'!E107</f>
        <v>0</v>
      </c>
      <c r="F107" s="23">
        <f>'Grades K-5 Budget'!F107+'Grades 6-8 Budget'!F107+'Grades 9-12 Budget'!F107</f>
        <v>0</v>
      </c>
      <c r="G107" s="23">
        <f>'Grades K-5 Budget'!G107+'Grades 6-8 Budget'!G107+'Grades 9-12 Budget'!G107</f>
        <v>0</v>
      </c>
      <c r="H107" s="18"/>
      <c r="I107" s="18"/>
      <c r="J107" s="24">
        <f>'Grades K-5 Budget'!J107+'Grades 6-8 Budget'!J107+'Grades 9-12 Budget'!J107</f>
        <v>0</v>
      </c>
    </row>
    <row r="108" spans="2:10" x14ac:dyDescent="0.25">
      <c r="B108" s="141" t="s">
        <v>89</v>
      </c>
      <c r="C108" s="142"/>
      <c r="D108" s="10"/>
      <c r="E108" s="10"/>
      <c r="F108" s="10"/>
      <c r="G108" s="10"/>
      <c r="H108" s="10"/>
      <c r="I108" s="10"/>
      <c r="J108" s="24">
        <f>'Grades K-5 Budget'!J108+'Grades 6-8 Budget'!J108+'Grades 9-12 Budget'!J108</f>
        <v>0</v>
      </c>
    </row>
    <row r="109" spans="2:10" x14ac:dyDescent="0.25">
      <c r="B109" s="6"/>
      <c r="C109" s="6"/>
      <c r="D109" s="6"/>
      <c r="E109" s="6"/>
      <c r="F109" s="6"/>
      <c r="G109" s="6"/>
      <c r="H109" s="13" t="s">
        <v>111</v>
      </c>
      <c r="I109" s="13"/>
      <c r="J109" s="24">
        <f>'Grades K-5 Budget'!J109+'Grades 6-8 Budget'!J109+'Grades 9-12 Budget'!J109</f>
        <v>0</v>
      </c>
    </row>
    <row r="110" spans="2:10" x14ac:dyDescent="0.25">
      <c r="B110" s="6"/>
      <c r="C110" s="6"/>
      <c r="D110" s="6"/>
      <c r="E110" s="6"/>
      <c r="F110" s="6"/>
      <c r="G110" s="6"/>
      <c r="H110" s="13" t="s">
        <v>112</v>
      </c>
      <c r="I110" s="13"/>
      <c r="J110" s="24">
        <f>'Grades K-5 Budget'!J110+'Grades 6-8 Budget'!J110+'Grades 9-12 Budget'!J110</f>
        <v>0</v>
      </c>
    </row>
    <row r="113" spans="2:10" x14ac:dyDescent="0.25">
      <c r="B113" s="146" t="s">
        <v>117</v>
      </c>
      <c r="C113" s="147"/>
      <c r="D113" s="147" t="s">
        <v>87</v>
      </c>
      <c r="E113" s="147"/>
      <c r="F113" s="147"/>
      <c r="G113" s="147"/>
      <c r="H113" s="147"/>
      <c r="I113" s="147"/>
      <c r="J113" s="148"/>
    </row>
    <row r="114" spans="2:10" x14ac:dyDescent="0.25">
      <c r="B114" s="149" t="s">
        <v>88</v>
      </c>
      <c r="C114" s="150"/>
      <c r="D114" s="2">
        <v>100</v>
      </c>
      <c r="E114" s="2">
        <v>200</v>
      </c>
      <c r="F114" s="2">
        <v>400</v>
      </c>
      <c r="G114" s="2">
        <v>500</v>
      </c>
      <c r="H114" s="2">
        <v>600</v>
      </c>
      <c r="I114" s="2">
        <v>800</v>
      </c>
      <c r="J114" s="153" t="s">
        <v>89</v>
      </c>
    </row>
    <row r="115" spans="2:10" ht="30" x14ac:dyDescent="0.25">
      <c r="B115" s="151"/>
      <c r="C115" s="152"/>
      <c r="D115" s="3" t="s">
        <v>90</v>
      </c>
      <c r="E115" s="4" t="s">
        <v>91</v>
      </c>
      <c r="F115" s="3" t="s">
        <v>92</v>
      </c>
      <c r="G115" s="3" t="s">
        <v>93</v>
      </c>
      <c r="H115" s="3" t="s">
        <v>94</v>
      </c>
      <c r="I115" s="3" t="s">
        <v>95</v>
      </c>
      <c r="J115" s="154"/>
    </row>
    <row r="116" spans="2:10" x14ac:dyDescent="0.25">
      <c r="B116" s="5" t="s">
        <v>96</v>
      </c>
      <c r="C116" s="5"/>
      <c r="D116" s="143" t="s">
        <v>97</v>
      </c>
      <c r="E116" s="144"/>
      <c r="F116" s="144"/>
      <c r="G116" s="144"/>
      <c r="H116" s="144"/>
      <c r="I116" s="145"/>
      <c r="J116" s="7"/>
    </row>
    <row r="117" spans="2:10" x14ac:dyDescent="0.25">
      <c r="B117" s="8"/>
      <c r="C117" s="8" t="s">
        <v>98</v>
      </c>
      <c r="D117" s="23">
        <f>'Grades K-5 Budget'!D117+'Grades 6-8 Budget'!D117+'Grades 9-12 Budget'!D117</f>
        <v>0</v>
      </c>
      <c r="E117" s="23">
        <f>'Grades K-5 Budget'!E117+'Grades 6-8 Budget'!E117+'Grades 9-12 Budget'!E117</f>
        <v>0</v>
      </c>
      <c r="F117" s="23">
        <f>'Grades K-5 Budget'!F117+'Grades 6-8 Budget'!F117+'Grades 9-12 Budget'!F117</f>
        <v>0</v>
      </c>
      <c r="G117" s="23">
        <f>'Grades K-5 Budget'!G117+'Grades 6-8 Budget'!G117+'Grades 9-12 Budget'!G117</f>
        <v>0</v>
      </c>
      <c r="H117" s="18"/>
      <c r="I117" s="18"/>
      <c r="J117" s="24">
        <f>'Grades K-5 Budget'!J117+'Grades 6-8 Budget'!J117+'Grades 9-12 Budget'!J117</f>
        <v>0</v>
      </c>
    </row>
    <row r="118" spans="2:10" x14ac:dyDescent="0.25">
      <c r="B118" s="8"/>
      <c r="C118" s="8" t="s">
        <v>99</v>
      </c>
      <c r="D118" s="23">
        <f>'Grades K-5 Budget'!D118+'Grades 6-8 Budget'!D118+'Grades 9-12 Budget'!D118</f>
        <v>0</v>
      </c>
      <c r="E118" s="23">
        <f>'Grades K-5 Budget'!E118+'Grades 6-8 Budget'!E118+'Grades 9-12 Budget'!E118</f>
        <v>0</v>
      </c>
      <c r="F118" s="23">
        <f>'Grades K-5 Budget'!F118+'Grades 6-8 Budget'!F118+'Grades 9-12 Budget'!F118</f>
        <v>0</v>
      </c>
      <c r="G118" s="23">
        <f>'Grades K-5 Budget'!G118+'Grades 6-8 Budget'!G118+'Grades 9-12 Budget'!G118</f>
        <v>0</v>
      </c>
      <c r="H118" s="18"/>
      <c r="I118" s="18"/>
      <c r="J118" s="24">
        <f>'Grades K-5 Budget'!J118+'Grades 6-8 Budget'!J118+'Grades 9-12 Budget'!J118</f>
        <v>0</v>
      </c>
    </row>
    <row r="119" spans="2:10" x14ac:dyDescent="0.25">
      <c r="B119" s="8"/>
      <c r="C119" s="8" t="s">
        <v>100</v>
      </c>
      <c r="D119" s="23">
        <f>'Grades K-5 Budget'!D119+'Grades 6-8 Budget'!D119+'Grades 9-12 Budget'!D119</f>
        <v>0</v>
      </c>
      <c r="E119" s="23">
        <f>'Grades K-5 Budget'!E119+'Grades 6-8 Budget'!E119+'Grades 9-12 Budget'!E119</f>
        <v>0</v>
      </c>
      <c r="F119" s="23">
        <f>'Grades K-5 Budget'!F119+'Grades 6-8 Budget'!F119+'Grades 9-12 Budget'!F119</f>
        <v>0</v>
      </c>
      <c r="G119" s="23">
        <f>'Grades K-5 Budget'!G119+'Grades 6-8 Budget'!G119+'Grades 9-12 Budget'!G119</f>
        <v>0</v>
      </c>
      <c r="H119" s="18"/>
      <c r="I119" s="18"/>
      <c r="J119" s="24">
        <f>'Grades K-5 Budget'!J119+'Grades 6-8 Budget'!J119+'Grades 9-12 Budget'!J119</f>
        <v>0</v>
      </c>
    </row>
    <row r="120" spans="2:10" x14ac:dyDescent="0.25">
      <c r="B120" s="8"/>
      <c r="C120" s="8" t="s">
        <v>101</v>
      </c>
      <c r="D120" s="23">
        <f>'Grades K-5 Budget'!D120+'Grades 6-8 Budget'!D120+'Grades 9-12 Budget'!D120</f>
        <v>0</v>
      </c>
      <c r="E120" s="23">
        <f>'Grades K-5 Budget'!E120+'Grades 6-8 Budget'!E120+'Grades 9-12 Budget'!E120</f>
        <v>0</v>
      </c>
      <c r="F120" s="23">
        <f>'Grades K-5 Budget'!F120+'Grades 6-8 Budget'!F120+'Grades 9-12 Budget'!F120</f>
        <v>0</v>
      </c>
      <c r="G120" s="23">
        <f>'Grades K-5 Budget'!G120+'Grades 6-8 Budget'!G120+'Grades 9-12 Budget'!G120</f>
        <v>0</v>
      </c>
      <c r="H120" s="18"/>
      <c r="I120" s="18"/>
      <c r="J120" s="24">
        <f>'Grades K-5 Budget'!J120+'Grades 6-8 Budget'!J120+'Grades 9-12 Budget'!J120</f>
        <v>0</v>
      </c>
    </row>
    <row r="121" spans="2:10" x14ac:dyDescent="0.25">
      <c r="B121" s="11" t="s">
        <v>102</v>
      </c>
      <c r="C121" s="5"/>
      <c r="D121" s="143" t="s">
        <v>97</v>
      </c>
      <c r="E121" s="144"/>
      <c r="F121" s="144"/>
      <c r="G121" s="144"/>
      <c r="H121" s="144"/>
      <c r="I121" s="145"/>
      <c r="J121" s="7"/>
    </row>
    <row r="122" spans="2:10" x14ac:dyDescent="0.25">
      <c r="B122" s="8"/>
      <c r="C122" s="8" t="s">
        <v>103</v>
      </c>
      <c r="D122" s="23">
        <f>'Grades K-5 Budget'!D122+'Grades 6-8 Budget'!D122+'Grades 9-12 Budget'!D122</f>
        <v>0</v>
      </c>
      <c r="E122" s="23">
        <f>'Grades K-5 Budget'!E122+'Grades 6-8 Budget'!E122+'Grades 9-12 Budget'!E122</f>
        <v>0</v>
      </c>
      <c r="F122" s="23">
        <f>'Grades K-5 Budget'!F122+'Grades 6-8 Budget'!F122+'Grades 9-12 Budget'!F122</f>
        <v>0</v>
      </c>
      <c r="G122" s="23">
        <f>'Grades K-5 Budget'!G122+'Grades 6-8 Budget'!G122+'Grades 9-12 Budget'!G122</f>
        <v>0</v>
      </c>
      <c r="H122" s="18"/>
      <c r="I122" s="18"/>
      <c r="J122" s="24">
        <f>'Grades K-5 Budget'!J122+'Grades 6-8 Budget'!J122+'Grades 9-12 Budget'!J122</f>
        <v>0</v>
      </c>
    </row>
    <row r="123" spans="2:10" x14ac:dyDescent="0.25">
      <c r="B123" s="8"/>
      <c r="C123" s="8" t="s">
        <v>104</v>
      </c>
      <c r="D123" s="23">
        <f>'Grades K-5 Budget'!D123+'Grades 6-8 Budget'!D123+'Grades 9-12 Budget'!D123</f>
        <v>0</v>
      </c>
      <c r="E123" s="23">
        <f>'Grades K-5 Budget'!E123+'Grades 6-8 Budget'!E123+'Grades 9-12 Budget'!E123</f>
        <v>0</v>
      </c>
      <c r="F123" s="23">
        <f>'Grades K-5 Budget'!F123+'Grades 6-8 Budget'!F123+'Grades 9-12 Budget'!F123</f>
        <v>0</v>
      </c>
      <c r="G123" s="23">
        <f>'Grades K-5 Budget'!G123+'Grades 6-8 Budget'!G123+'Grades 9-12 Budget'!G123</f>
        <v>0</v>
      </c>
      <c r="H123" s="18"/>
      <c r="I123" s="18"/>
      <c r="J123" s="24">
        <f>'Grades K-5 Budget'!J123+'Grades 6-8 Budget'!J123+'Grades 9-12 Budget'!J123</f>
        <v>0</v>
      </c>
    </row>
    <row r="124" spans="2:10" x14ac:dyDescent="0.25">
      <c r="B124" s="8"/>
      <c r="C124" s="8" t="s">
        <v>105</v>
      </c>
      <c r="D124" s="18"/>
      <c r="E124" s="18"/>
      <c r="F124" s="23">
        <f>'Grades K-5 Budget'!F124+'Grades 6-8 Budget'!F124+'Grades 9-12 Budget'!F124</f>
        <v>0</v>
      </c>
      <c r="G124" s="23">
        <f>'Grades K-5 Budget'!G124+'Grades 6-8 Budget'!G124+'Grades 9-12 Budget'!G124</f>
        <v>0</v>
      </c>
      <c r="H124" s="18"/>
      <c r="I124" s="18"/>
      <c r="J124" s="24">
        <f>'Grades K-5 Budget'!J124+'Grades 6-8 Budget'!J124+'Grades 9-12 Budget'!J124</f>
        <v>0</v>
      </c>
    </row>
    <row r="125" spans="2:10" x14ac:dyDescent="0.25">
      <c r="B125" s="155" t="s">
        <v>106</v>
      </c>
      <c r="C125" s="156"/>
      <c r="D125" s="12"/>
      <c r="E125" s="12"/>
      <c r="F125" s="12"/>
      <c r="G125" s="12"/>
      <c r="H125" s="12"/>
      <c r="I125" s="23">
        <f>'Grades K-5 Budget'!I125+'Grades 6-8 Budget'!I125+'Grades 9-12 Budget'!I125</f>
        <v>0</v>
      </c>
      <c r="J125" s="24">
        <f>'Grades K-5 Budget'!J125+'Grades 6-8 Budget'!J125+'Grades 9-12 Budget'!J125</f>
        <v>0</v>
      </c>
    </row>
    <row r="126" spans="2:10" x14ac:dyDescent="0.25">
      <c r="B126" s="5" t="s">
        <v>107</v>
      </c>
      <c r="C126" s="5"/>
      <c r="D126" s="143" t="s">
        <v>97</v>
      </c>
      <c r="E126" s="144"/>
      <c r="F126" s="144"/>
      <c r="G126" s="144"/>
      <c r="H126" s="144"/>
      <c r="I126" s="145"/>
      <c r="J126" s="7"/>
    </row>
    <row r="127" spans="2:10" x14ac:dyDescent="0.25">
      <c r="B127" s="8"/>
      <c r="C127" s="8" t="s">
        <v>108</v>
      </c>
      <c r="D127" s="18"/>
      <c r="E127" s="18"/>
      <c r="F127" s="23">
        <f>'Grades K-5 Budget'!F127+'Grades 6-8 Budget'!F127+'Grades 9-12 Budget'!F127</f>
        <v>0</v>
      </c>
      <c r="G127" s="23">
        <f>'Grades K-5 Budget'!G127+'Grades 6-8 Budget'!G127+'Grades 9-12 Budget'!G127</f>
        <v>0</v>
      </c>
      <c r="H127" s="18"/>
      <c r="I127" s="18"/>
      <c r="J127" s="24">
        <f>'Grades K-5 Budget'!J127+'Grades 6-8 Budget'!J127+'Grades 9-12 Budget'!J127</f>
        <v>0</v>
      </c>
    </row>
    <row r="128" spans="2:10" x14ac:dyDescent="0.25">
      <c r="B128" s="5" t="s">
        <v>109</v>
      </c>
      <c r="C128" s="5"/>
      <c r="D128" s="143" t="s">
        <v>97</v>
      </c>
      <c r="E128" s="144"/>
      <c r="F128" s="144"/>
      <c r="G128" s="144"/>
      <c r="H128" s="144"/>
      <c r="I128" s="145"/>
      <c r="J128" s="7"/>
    </row>
    <row r="129" spans="2:10" x14ac:dyDescent="0.25">
      <c r="B129" s="8"/>
      <c r="C129" s="8" t="s">
        <v>110</v>
      </c>
      <c r="D129" s="23">
        <f>'Grades K-5 Budget'!D129+'Grades 6-8 Budget'!D129+'Grades 9-12 Budget'!D129</f>
        <v>0</v>
      </c>
      <c r="E129" s="23">
        <f>'Grades K-5 Budget'!E129+'Grades 6-8 Budget'!E129+'Grades 9-12 Budget'!E129</f>
        <v>0</v>
      </c>
      <c r="F129" s="23">
        <f>'Grades K-5 Budget'!F129+'Grades 6-8 Budget'!F129+'Grades 9-12 Budget'!F129</f>
        <v>0</v>
      </c>
      <c r="G129" s="23">
        <f>'Grades K-5 Budget'!G129+'Grades 6-8 Budget'!G129+'Grades 9-12 Budget'!G129</f>
        <v>0</v>
      </c>
      <c r="H129" s="18"/>
      <c r="I129" s="18"/>
      <c r="J129" s="24">
        <f>'Grades K-5 Budget'!J129+'Grades 6-8 Budget'!J129+'Grades 9-12 Budget'!J129</f>
        <v>0</v>
      </c>
    </row>
    <row r="130" spans="2:10" x14ac:dyDescent="0.25">
      <c r="B130" s="141" t="s">
        <v>89</v>
      </c>
      <c r="C130" s="142"/>
      <c r="D130" s="10"/>
      <c r="E130" s="10"/>
      <c r="F130" s="10"/>
      <c r="G130" s="10"/>
      <c r="H130" s="10"/>
      <c r="I130" s="10"/>
      <c r="J130" s="24">
        <f>'Grades K-5 Budget'!J130+'Grades 6-8 Budget'!J130+'Grades 9-12 Budget'!J130</f>
        <v>0</v>
      </c>
    </row>
    <row r="131" spans="2:10" x14ac:dyDescent="0.25">
      <c r="B131" s="6"/>
      <c r="C131" s="6"/>
      <c r="D131" s="6"/>
      <c r="E131" s="6"/>
      <c r="F131" s="6"/>
      <c r="G131" s="6"/>
      <c r="H131" s="13" t="s">
        <v>111</v>
      </c>
      <c r="I131" s="13"/>
      <c r="J131" s="24">
        <f>'Grades K-5 Budget'!J131+'Grades 6-8 Budget'!J131+'Grades 9-12 Budget'!J131</f>
        <v>0</v>
      </c>
    </row>
    <row r="132" spans="2:10" x14ac:dyDescent="0.25">
      <c r="B132" s="6"/>
      <c r="C132" s="6"/>
      <c r="D132" s="6"/>
      <c r="E132" s="6"/>
      <c r="F132" s="6"/>
      <c r="G132" s="6"/>
      <c r="H132" s="13" t="s">
        <v>112</v>
      </c>
      <c r="I132" s="13"/>
      <c r="J132" s="24">
        <f>'Grades K-5 Budget'!J132+'Grades 6-8 Budget'!J132+'Grades 9-12 Budget'!J132</f>
        <v>0</v>
      </c>
    </row>
  </sheetData>
  <sheetProtection sheet="1" objects="1" scenarios="1"/>
  <mergeCells count="60">
    <mergeCell ref="D11:I11"/>
    <mergeCell ref="B3:C3"/>
    <mergeCell ref="D3:J3"/>
    <mergeCell ref="B4:C5"/>
    <mergeCell ref="J4:J5"/>
    <mergeCell ref="D6:I6"/>
    <mergeCell ref="D38:I38"/>
    <mergeCell ref="B15:C15"/>
    <mergeCell ref="D16:I16"/>
    <mergeCell ref="D18:I18"/>
    <mergeCell ref="B20:C20"/>
    <mergeCell ref="B25:C25"/>
    <mergeCell ref="D25:J25"/>
    <mergeCell ref="B26:C27"/>
    <mergeCell ref="J26:J27"/>
    <mergeCell ref="D28:I28"/>
    <mergeCell ref="D33:I33"/>
    <mergeCell ref="B37:C37"/>
    <mergeCell ref="D40:I40"/>
    <mergeCell ref="B42:C42"/>
    <mergeCell ref="B47:C47"/>
    <mergeCell ref="D47:J47"/>
    <mergeCell ref="B48:C49"/>
    <mergeCell ref="J48:J49"/>
    <mergeCell ref="D77:I77"/>
    <mergeCell ref="D50:I50"/>
    <mergeCell ref="D55:I55"/>
    <mergeCell ref="B59:C59"/>
    <mergeCell ref="D60:I60"/>
    <mergeCell ref="D62:I62"/>
    <mergeCell ref="B64:C64"/>
    <mergeCell ref="B69:C69"/>
    <mergeCell ref="D69:J69"/>
    <mergeCell ref="B70:C71"/>
    <mergeCell ref="J70:J71"/>
    <mergeCell ref="D72:I72"/>
    <mergeCell ref="D104:I104"/>
    <mergeCell ref="B81:C81"/>
    <mergeCell ref="D82:I82"/>
    <mergeCell ref="D84:I84"/>
    <mergeCell ref="B86:C86"/>
    <mergeCell ref="B91:C91"/>
    <mergeCell ref="D91:J91"/>
    <mergeCell ref="B92:C93"/>
    <mergeCell ref="J92:J93"/>
    <mergeCell ref="D94:I94"/>
    <mergeCell ref="D99:I99"/>
    <mergeCell ref="B103:C103"/>
    <mergeCell ref="B130:C130"/>
    <mergeCell ref="D106:I106"/>
    <mergeCell ref="B108:C108"/>
    <mergeCell ref="B113:C113"/>
    <mergeCell ref="D113:J113"/>
    <mergeCell ref="B114:C115"/>
    <mergeCell ref="J114:J115"/>
    <mergeCell ref="D116:I116"/>
    <mergeCell ref="D121:I121"/>
    <mergeCell ref="B125:C125"/>
    <mergeCell ref="D126:I126"/>
    <mergeCell ref="D128:I128"/>
  </mergeCells>
  <conditionalFormatting sqref="K44">
    <cfRule type="containsText" dxfId="27" priority="5" operator="containsText" text="&quot;high&quot;">
      <formula>NOT(ISERROR(SEARCH("""high""",K44)))</formula>
    </cfRule>
  </conditionalFormatting>
  <conditionalFormatting sqref="K66">
    <cfRule type="containsText" dxfId="26" priority="4" operator="containsText" text="&quot;high&quot;">
      <formula>NOT(ISERROR(SEARCH("""high""",K66)))</formula>
    </cfRule>
  </conditionalFormatting>
  <conditionalFormatting sqref="K88">
    <cfRule type="containsText" dxfId="25" priority="3" operator="containsText" text="&quot;high&quot;">
      <formula>NOT(ISERROR(SEARCH("""high""",K88)))</formula>
    </cfRule>
  </conditionalFormatting>
  <conditionalFormatting sqref="K110">
    <cfRule type="containsText" dxfId="24" priority="2" operator="containsText" text="&quot;high&quot;">
      <formula>NOT(ISERROR(SEARCH("""high""",K110)))</formula>
    </cfRule>
  </conditionalFormatting>
  <conditionalFormatting sqref="K132">
    <cfRule type="containsText" dxfId="23" priority="1" operator="containsText" text="&quot;high&quot;">
      <formula>NOT(ISERROR(SEARCH("""high""",K132)))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D77AF-88F2-4595-BF2A-FB3639FFFA44}">
  <dimension ref="A2:B4"/>
  <sheetViews>
    <sheetView workbookViewId="0">
      <selection activeCell="B3" sqref="B3"/>
    </sheetView>
  </sheetViews>
  <sheetFormatPr defaultRowHeight="15" x14ac:dyDescent="0.25"/>
  <cols>
    <col min="1" max="1" width="15.5703125" customWidth="1"/>
    <col min="2" max="2" width="64" customWidth="1"/>
  </cols>
  <sheetData>
    <row r="2" spans="1:2" ht="201.95" customHeight="1" x14ac:dyDescent="0.25">
      <c r="A2" s="64" t="s">
        <v>118</v>
      </c>
      <c r="B2" s="65" t="str">
        <f>Sheet1!AA1</f>
        <v>Does not include required expense 1a
Does not include required expense 1b
Does not include required expense 1c
Does not include required expense 2
Does not include required expense 3
Does not include required expense 4
Does not include required expense 5</v>
      </c>
    </row>
    <row r="3" spans="1:2" ht="206.1" customHeight="1" x14ac:dyDescent="0.25">
      <c r="A3" s="66" t="s">
        <v>119</v>
      </c>
      <c r="B3" s="69" t="str">
        <f>Sheet1!AE1</f>
        <v>Does not include required expense 1a
Does not include required expense 1b
Does not include required expense 1c
Does not include required expense 2
Does not include required expense 3
Does not include required expense 4
Does not include required expense 5</v>
      </c>
    </row>
    <row r="4" spans="1:2" ht="216.95" customHeight="1" x14ac:dyDescent="0.25">
      <c r="A4" s="67" t="s">
        <v>120</v>
      </c>
      <c r="B4" s="68" t="str">
        <f>Sheet1!AI1</f>
        <v>Does not include required expense 1a
Does not include required expense 1b
Does not include required expense 1c
Does not include required expense 2
Does not include required expense 3
Does not include required expense 4
Does not include required expense 5</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2982-4D15-45B6-B587-4EC0175BA638}">
  <dimension ref="B3:J132"/>
  <sheetViews>
    <sheetView topLeftCell="B1" workbookViewId="0">
      <selection activeCell="J117" sqref="J117:J129"/>
    </sheetView>
  </sheetViews>
  <sheetFormatPr defaultRowHeight="15" x14ac:dyDescent="0.25"/>
  <cols>
    <col min="1" max="1" width="5.140625" customWidth="1"/>
    <col min="3" max="3" width="37.5703125" customWidth="1"/>
    <col min="4" max="9" width="14" customWidth="1"/>
    <col min="10" max="10" width="14.140625" customWidth="1"/>
    <col min="11" max="11" width="23.7109375" customWidth="1"/>
  </cols>
  <sheetData>
    <row r="3" spans="2:10" x14ac:dyDescent="0.25">
      <c r="B3" s="157" t="s">
        <v>86</v>
      </c>
      <c r="C3" s="158"/>
      <c r="D3" s="158" t="s">
        <v>87</v>
      </c>
      <c r="E3" s="158"/>
      <c r="F3" s="158"/>
      <c r="G3" s="158"/>
      <c r="H3" s="158"/>
      <c r="I3" s="158"/>
      <c r="J3" s="159"/>
    </row>
    <row r="4" spans="2:10" x14ac:dyDescent="0.25">
      <c r="B4" s="160" t="s">
        <v>88</v>
      </c>
      <c r="C4" s="161"/>
      <c r="D4" s="112">
        <v>100</v>
      </c>
      <c r="E4" s="112">
        <v>200</v>
      </c>
      <c r="F4" s="112">
        <v>400</v>
      </c>
      <c r="G4" s="112">
        <v>500</v>
      </c>
      <c r="H4" s="112">
        <v>600</v>
      </c>
      <c r="I4" s="112">
        <v>800</v>
      </c>
      <c r="J4" s="164" t="s">
        <v>89</v>
      </c>
    </row>
    <row r="5" spans="2:10" ht="30" x14ac:dyDescent="0.25">
      <c r="B5" s="162"/>
      <c r="C5" s="163"/>
      <c r="D5" s="113" t="s">
        <v>90</v>
      </c>
      <c r="E5" s="114" t="s">
        <v>91</v>
      </c>
      <c r="F5" s="113" t="s">
        <v>92</v>
      </c>
      <c r="G5" s="113" t="s">
        <v>93</v>
      </c>
      <c r="H5" s="113" t="s">
        <v>94</v>
      </c>
      <c r="I5" s="113" t="s">
        <v>95</v>
      </c>
      <c r="J5" s="165"/>
    </row>
    <row r="6" spans="2:10" x14ac:dyDescent="0.25">
      <c r="B6" s="5" t="s">
        <v>96</v>
      </c>
      <c r="C6" s="5"/>
      <c r="D6" s="143" t="s">
        <v>97</v>
      </c>
      <c r="E6" s="144"/>
      <c r="F6" s="144"/>
      <c r="G6" s="144"/>
      <c r="H6" s="144"/>
      <c r="I6" s="145"/>
      <c r="J6" s="7"/>
    </row>
    <row r="7" spans="2:10" x14ac:dyDescent="0.25">
      <c r="B7" s="8"/>
      <c r="C7" s="8" t="s">
        <v>98</v>
      </c>
      <c r="D7" s="23">
        <f t="shared" ref="D7:E7" si="0">D29+D51+D73+D95+D117</f>
        <v>0</v>
      </c>
      <c r="E7" s="23">
        <f t="shared" si="0"/>
        <v>0</v>
      </c>
      <c r="F7" s="23">
        <f>F29+F51+F73+F95+F117</f>
        <v>0</v>
      </c>
      <c r="G7" s="23">
        <f t="shared" ref="G7:G10" si="1">G29+G51+G73+G95+G117</f>
        <v>0</v>
      </c>
      <c r="H7" s="18"/>
      <c r="I7" s="18"/>
      <c r="J7" s="24">
        <f>SUM(D7:G7)</f>
        <v>0</v>
      </c>
    </row>
    <row r="8" spans="2:10" x14ac:dyDescent="0.25">
      <c r="B8" s="8"/>
      <c r="C8" s="8" t="s">
        <v>99</v>
      </c>
      <c r="D8" s="23">
        <f t="shared" ref="D8:E8" si="2">D30+D52+D74+D96+D118</f>
        <v>0</v>
      </c>
      <c r="E8" s="23">
        <f t="shared" si="2"/>
        <v>0</v>
      </c>
      <c r="F8" s="23">
        <f t="shared" ref="F8" si="3">F30+F52+F74+F96+F118</f>
        <v>0</v>
      </c>
      <c r="G8" s="23">
        <f t="shared" si="1"/>
        <v>0</v>
      </c>
      <c r="H8" s="18"/>
      <c r="I8" s="18"/>
      <c r="J8" s="24">
        <f>SUM(D8:G8)</f>
        <v>0</v>
      </c>
    </row>
    <row r="9" spans="2:10" x14ac:dyDescent="0.25">
      <c r="B9" s="8"/>
      <c r="C9" s="8" t="s">
        <v>100</v>
      </c>
      <c r="D9" s="23">
        <f t="shared" ref="D9:E9" si="4">D31+D53+D75+D97+D119</f>
        <v>0</v>
      </c>
      <c r="E9" s="23">
        <f t="shared" si="4"/>
        <v>0</v>
      </c>
      <c r="F9" s="23">
        <f t="shared" ref="F9" si="5">F31+F53+F75+F97+F119</f>
        <v>0</v>
      </c>
      <c r="G9" s="23">
        <f t="shared" si="1"/>
        <v>0</v>
      </c>
      <c r="H9" s="18"/>
      <c r="I9" s="18"/>
      <c r="J9" s="24">
        <f>SUM(D9:G9)</f>
        <v>0</v>
      </c>
    </row>
    <row r="10" spans="2:10" x14ac:dyDescent="0.25">
      <c r="B10" s="8"/>
      <c r="C10" s="8" t="s">
        <v>101</v>
      </c>
      <c r="D10" s="23">
        <f>D32+D54+D76+D98+D120</f>
        <v>0</v>
      </c>
      <c r="E10" s="23">
        <f>E32+E54+E76+E98+E120</f>
        <v>0</v>
      </c>
      <c r="F10" s="23">
        <f t="shared" ref="F10" si="6">F32+F54+F76+F98+F120</f>
        <v>0</v>
      </c>
      <c r="G10" s="23">
        <f t="shared" si="1"/>
        <v>0</v>
      </c>
      <c r="H10" s="18"/>
      <c r="I10" s="18"/>
      <c r="J10" s="24">
        <f>SUM(D10:G10)</f>
        <v>0</v>
      </c>
    </row>
    <row r="11" spans="2:10" x14ac:dyDescent="0.25">
      <c r="B11" s="11" t="s">
        <v>102</v>
      </c>
      <c r="C11" s="5"/>
      <c r="D11" s="143" t="s">
        <v>97</v>
      </c>
      <c r="E11" s="144"/>
      <c r="F11" s="144"/>
      <c r="G11" s="144"/>
      <c r="H11" s="144"/>
      <c r="I11" s="145"/>
      <c r="J11" s="7"/>
    </row>
    <row r="12" spans="2:10" x14ac:dyDescent="0.25">
      <c r="B12" s="8"/>
      <c r="C12" s="8" t="s">
        <v>103</v>
      </c>
      <c r="D12" s="23">
        <f t="shared" ref="D12:G12" si="7">D34+D56+D78+D100+D122</f>
        <v>0</v>
      </c>
      <c r="E12" s="23">
        <f t="shared" si="7"/>
        <v>0</v>
      </c>
      <c r="F12" s="23">
        <f t="shared" si="7"/>
        <v>0</v>
      </c>
      <c r="G12" s="23">
        <f t="shared" si="7"/>
        <v>0</v>
      </c>
      <c r="H12" s="18"/>
      <c r="I12" s="18"/>
      <c r="J12" s="24">
        <f t="shared" ref="J12:J13" si="8">SUM(D12:G12)</f>
        <v>0</v>
      </c>
    </row>
    <row r="13" spans="2:10" x14ac:dyDescent="0.25">
      <c r="B13" s="8"/>
      <c r="C13" s="8" t="s">
        <v>104</v>
      </c>
      <c r="D13" s="23">
        <f t="shared" ref="D13:G13" si="9">D35+D57+D79+D101+D123</f>
        <v>0</v>
      </c>
      <c r="E13" s="23">
        <f t="shared" si="9"/>
        <v>0</v>
      </c>
      <c r="F13" s="23">
        <f t="shared" si="9"/>
        <v>0</v>
      </c>
      <c r="G13" s="23">
        <f t="shared" si="9"/>
        <v>0</v>
      </c>
      <c r="H13" s="18"/>
      <c r="I13" s="18"/>
      <c r="J13" s="24">
        <f t="shared" si="8"/>
        <v>0</v>
      </c>
    </row>
    <row r="14" spans="2:10" x14ac:dyDescent="0.25">
      <c r="B14" s="8"/>
      <c r="C14" s="8" t="s">
        <v>105</v>
      </c>
      <c r="D14" s="18"/>
      <c r="E14" s="18"/>
      <c r="F14" s="23">
        <f>F36+F58+F80+F102+F124</f>
        <v>0</v>
      </c>
      <c r="G14" s="23">
        <f>G36+G58+G80+G102+G124</f>
        <v>0</v>
      </c>
      <c r="H14" s="18"/>
      <c r="I14" s="18"/>
      <c r="J14" s="24">
        <f>SUM(F14:G14)</f>
        <v>0</v>
      </c>
    </row>
    <row r="15" spans="2:10" x14ac:dyDescent="0.25">
      <c r="B15" s="155" t="s">
        <v>106</v>
      </c>
      <c r="C15" s="156"/>
      <c r="D15" s="12"/>
      <c r="E15" s="12"/>
      <c r="F15" s="12"/>
      <c r="G15" s="12"/>
      <c r="H15" s="12"/>
      <c r="I15" s="9">
        <f>I37+I59+I81+I103+I125</f>
        <v>0</v>
      </c>
      <c r="J15" s="24">
        <f>I15</f>
        <v>0</v>
      </c>
    </row>
    <row r="16" spans="2:10" x14ac:dyDescent="0.25">
      <c r="B16" s="5" t="s">
        <v>107</v>
      </c>
      <c r="C16" s="5"/>
      <c r="D16" s="143" t="s">
        <v>97</v>
      </c>
      <c r="E16" s="144"/>
      <c r="F16" s="144"/>
      <c r="G16" s="144"/>
      <c r="H16" s="144"/>
      <c r="I16" s="145"/>
      <c r="J16" s="7"/>
    </row>
    <row r="17" spans="2:10" x14ac:dyDescent="0.25">
      <c r="B17" s="8"/>
      <c r="C17" s="8" t="s">
        <v>108</v>
      </c>
      <c r="D17" s="18"/>
      <c r="E17" s="18"/>
      <c r="F17" s="23">
        <f>F39+F61+F83+F105+F127</f>
        <v>0</v>
      </c>
      <c r="G17" s="23">
        <f>G39+G61+G83+G105+G127</f>
        <v>0</v>
      </c>
      <c r="H17" s="18"/>
      <c r="I17" s="18"/>
      <c r="J17" s="24">
        <f>SUM(F17:G17)</f>
        <v>0</v>
      </c>
    </row>
    <row r="18" spans="2:10" x14ac:dyDescent="0.25">
      <c r="B18" s="5" t="s">
        <v>109</v>
      </c>
      <c r="C18" s="5"/>
      <c r="D18" s="143" t="s">
        <v>97</v>
      </c>
      <c r="E18" s="144"/>
      <c r="F18" s="144"/>
      <c r="G18" s="144"/>
      <c r="H18" s="144"/>
      <c r="I18" s="145"/>
      <c r="J18" s="7"/>
    </row>
    <row r="19" spans="2:10" x14ac:dyDescent="0.25">
      <c r="B19" s="8"/>
      <c r="C19" s="8" t="s">
        <v>110</v>
      </c>
      <c r="D19" s="23">
        <f>D41+D63+D85+D107+D129</f>
        <v>0</v>
      </c>
      <c r="E19" s="23">
        <f>E41+E63+E85+E107+E129</f>
        <v>0</v>
      </c>
      <c r="F19" s="23">
        <f>F41+F63+F85+F107+F129</f>
        <v>0</v>
      </c>
      <c r="G19" s="23">
        <f>G41+G63+G85+G107+G129</f>
        <v>0</v>
      </c>
      <c r="H19" s="18"/>
      <c r="I19" s="18"/>
      <c r="J19" s="24">
        <f>SUM(D19:G19)</f>
        <v>0</v>
      </c>
    </row>
    <row r="20" spans="2:10" x14ac:dyDescent="0.25">
      <c r="B20" s="141" t="s">
        <v>89</v>
      </c>
      <c r="C20" s="142"/>
      <c r="D20" s="10"/>
      <c r="E20" s="10"/>
      <c r="F20" s="10"/>
      <c r="G20" s="10"/>
      <c r="H20" s="10"/>
      <c r="I20" s="10"/>
      <c r="J20" s="24">
        <f>SUM(J7:J19)</f>
        <v>0</v>
      </c>
    </row>
    <row r="21" spans="2:10" x14ac:dyDescent="0.25">
      <c r="B21" s="6"/>
      <c r="C21" s="6"/>
      <c r="D21" s="6"/>
      <c r="E21" s="6"/>
      <c r="F21" s="6"/>
      <c r="G21" s="6"/>
      <c r="H21" s="13" t="s">
        <v>111</v>
      </c>
      <c r="I21" s="13"/>
      <c r="J21" s="24">
        <f>'Grades K-5 Narrative'!B1</f>
        <v>0</v>
      </c>
    </row>
    <row r="22" spans="2:10" x14ac:dyDescent="0.25">
      <c r="B22" s="6"/>
      <c r="C22" s="6"/>
      <c r="D22" s="6"/>
      <c r="E22" s="6"/>
      <c r="F22" s="6"/>
      <c r="G22" s="6"/>
      <c r="H22" s="13" t="s">
        <v>112</v>
      </c>
      <c r="I22" s="13"/>
      <c r="J22" s="24">
        <f>J21-J20</f>
        <v>0</v>
      </c>
    </row>
    <row r="25" spans="2:10" x14ac:dyDescent="0.25">
      <c r="B25" s="157" t="s">
        <v>113</v>
      </c>
      <c r="C25" s="158"/>
      <c r="D25" s="158" t="s">
        <v>87</v>
      </c>
      <c r="E25" s="158"/>
      <c r="F25" s="158"/>
      <c r="G25" s="158"/>
      <c r="H25" s="158"/>
      <c r="I25" s="158"/>
      <c r="J25" s="159"/>
    </row>
    <row r="26" spans="2:10" x14ac:dyDescent="0.25">
      <c r="B26" s="160" t="s">
        <v>88</v>
      </c>
      <c r="C26" s="161"/>
      <c r="D26" s="112">
        <v>100</v>
      </c>
      <c r="E26" s="112">
        <v>200</v>
      </c>
      <c r="F26" s="112">
        <v>400</v>
      </c>
      <c r="G26" s="112">
        <v>500</v>
      </c>
      <c r="H26" s="112">
        <v>600</v>
      </c>
      <c r="I26" s="112">
        <v>800</v>
      </c>
      <c r="J26" s="164" t="s">
        <v>89</v>
      </c>
    </row>
    <row r="27" spans="2:10" ht="30" x14ac:dyDescent="0.25">
      <c r="B27" s="162"/>
      <c r="C27" s="163"/>
      <c r="D27" s="113" t="s">
        <v>90</v>
      </c>
      <c r="E27" s="114" t="s">
        <v>91</v>
      </c>
      <c r="F27" s="113" t="s">
        <v>92</v>
      </c>
      <c r="G27" s="113" t="s">
        <v>93</v>
      </c>
      <c r="H27" s="113" t="s">
        <v>94</v>
      </c>
      <c r="I27" s="113" t="s">
        <v>95</v>
      </c>
      <c r="J27" s="165"/>
    </row>
    <row r="28" spans="2:10" x14ac:dyDescent="0.25">
      <c r="B28" s="5" t="s">
        <v>96</v>
      </c>
      <c r="C28" s="5"/>
      <c r="D28" s="143" t="s">
        <v>97</v>
      </c>
      <c r="E28" s="144"/>
      <c r="F28" s="144"/>
      <c r="G28" s="144"/>
      <c r="H28" s="144"/>
      <c r="I28" s="145"/>
      <c r="J28" s="7"/>
    </row>
    <row r="29" spans="2:10" x14ac:dyDescent="0.25">
      <c r="B29" s="8"/>
      <c r="C29" s="8" t="s">
        <v>98</v>
      </c>
      <c r="D29" s="26">
        <f>SUMIFS('Grades K-5 Narrative'!$G:$G,'Grades K-5 Narrative'!$A:$A,Sheet1!$R$1,'Grades K-5 Narrative'!$B:$B,Sheet1!$Q$1)</f>
        <v>0</v>
      </c>
      <c r="E29" s="26">
        <f>SUMIFS('Grades K-5 Narrative'!$G:$G,'Grades K-5 Narrative'!$A:$A,Sheet1!$R$1,'Grades K-5 Narrative'!$B:$B,Sheet1!$Q$2)</f>
        <v>0</v>
      </c>
      <c r="F29" s="23">
        <f>SUMIFS('Grades K-5 Narrative'!$G:$G,'Grades K-5 Narrative'!$A:$A,Sheet1!$R$1,'Grades K-5 Narrative'!$B:$B,Sheet1!$Q$3)</f>
        <v>0</v>
      </c>
      <c r="G29" s="23">
        <f>SUMIFS('Grades K-5 Narrative'!$G:$G,'Grades K-5 Narrative'!$A:$A,Sheet1!$R$1,'Grades K-5 Narrative'!$B:$B,Sheet1!$Q$4)</f>
        <v>0</v>
      </c>
      <c r="H29" s="18"/>
      <c r="I29" s="18"/>
      <c r="J29" s="24">
        <f>SUM(D29:G29)</f>
        <v>0</v>
      </c>
    </row>
    <row r="30" spans="2:10" x14ac:dyDescent="0.25">
      <c r="B30" s="8"/>
      <c r="C30" s="8" t="s">
        <v>99</v>
      </c>
      <c r="D30" s="26">
        <f>SUMIFS('Grades K-5 Narrative'!$G:$G,'Grades K-5 Narrative'!$A:$A,Sheet1!$R$1,'Grades K-5 Narrative'!$B:$B,Sheet1!$Q$5)</f>
        <v>0</v>
      </c>
      <c r="E30" s="26">
        <f>SUMIFS('Grades K-5 Narrative'!$G:$G,'Grades K-5 Narrative'!$A:$A,Sheet1!$R$1,'Grades K-5 Narrative'!$B:$B,Sheet1!$Q$6)</f>
        <v>0</v>
      </c>
      <c r="F30" s="23">
        <f>SUMIFS('Grades K-5 Narrative'!$G:$G,'Grades K-5 Narrative'!$A:$A,Sheet1!$R$1,'Grades K-5 Narrative'!$B:$B,Sheet1!$Q$7)</f>
        <v>0</v>
      </c>
      <c r="G30" s="23">
        <f>SUMIFS('Grades K-5 Narrative'!$G:$G,'Grades K-5 Narrative'!$A:$A,Sheet1!$R$1,'Grades K-5 Narrative'!$B:$B,Sheet1!$Q$8)</f>
        <v>0</v>
      </c>
      <c r="H30" s="18"/>
      <c r="I30" s="18"/>
      <c r="J30" s="24">
        <f>SUM(D30:G30)</f>
        <v>0</v>
      </c>
    </row>
    <row r="31" spans="2:10" x14ac:dyDescent="0.25">
      <c r="B31" s="8"/>
      <c r="C31" s="8" t="s">
        <v>100</v>
      </c>
      <c r="D31" s="26">
        <f>SUMIFS('Grades K-5 Narrative'!$G:$G,'Grades K-5 Narrative'!$A:$A,Sheet1!$R$1,'Grades K-5 Narrative'!$B:$B,Sheet1!$Q$9)</f>
        <v>0</v>
      </c>
      <c r="E31" s="26">
        <f>SUMIFS('Grades K-5 Narrative'!$G:$G,'Grades K-5 Narrative'!$A:$A,Sheet1!$R$1,'Grades K-5 Narrative'!$B:$B,Sheet1!$Q$10)</f>
        <v>0</v>
      </c>
      <c r="F31" s="23">
        <f>SUMIFS('Grades K-5 Narrative'!$G:$G,'Grades K-5 Narrative'!$A:$A,Sheet1!$R$1,'Grades K-5 Narrative'!$B:$B,Sheet1!$Q$11)</f>
        <v>0</v>
      </c>
      <c r="G31" s="23">
        <f>SUMIFS('Grades K-5 Narrative'!$G:$G,'Grades K-5 Narrative'!$A:$A,Sheet1!$R$1,'Grades K-5 Narrative'!$B:$B,Sheet1!$Q$12)</f>
        <v>0</v>
      </c>
      <c r="H31" s="18"/>
      <c r="I31" s="18"/>
      <c r="J31" s="24">
        <f>SUM(D31:G31)</f>
        <v>0</v>
      </c>
    </row>
    <row r="32" spans="2:10" x14ac:dyDescent="0.25">
      <c r="B32" s="8"/>
      <c r="C32" s="8" t="s">
        <v>101</v>
      </c>
      <c r="D32" s="23">
        <f>SUMIFS('Grades K-5 Narrative'!$G:$G,'Grades K-5 Narrative'!$A:$A,Sheet1!$R$1,'Grades K-5 Narrative'!$B:$B,Sheet1!$Q$13)</f>
        <v>0</v>
      </c>
      <c r="E32" s="23">
        <f>SUMIFS('Grades K-5 Narrative'!$G:$G,'Grades K-5 Narrative'!$A:$A,Sheet1!$R$1,'Grades K-5 Narrative'!$B:$B,Sheet1!$Q$14)</f>
        <v>0</v>
      </c>
      <c r="F32" s="23">
        <f>SUMIFS('Grades K-5 Narrative'!$G:$G,'Grades K-5 Narrative'!$A:$A,Sheet1!$R$1,'Grades K-5 Narrative'!$B:$B,Sheet1!$Q$15)</f>
        <v>0</v>
      </c>
      <c r="G32" s="23">
        <f>SUMIFS('Grades K-5 Narrative'!$G:$G,'Grades K-5 Narrative'!$A:$A,Sheet1!$R$1,'Grades K-5 Narrative'!$B:$B,Sheet1!$Q$16)</f>
        <v>0</v>
      </c>
      <c r="H32" s="18"/>
      <c r="I32" s="18"/>
      <c r="J32" s="24">
        <f>SUM(D32:G32)</f>
        <v>0</v>
      </c>
    </row>
    <row r="33" spans="2:10" x14ac:dyDescent="0.25">
      <c r="B33" s="11" t="s">
        <v>102</v>
      </c>
      <c r="C33" s="5"/>
      <c r="D33" s="143" t="s">
        <v>97</v>
      </c>
      <c r="E33" s="144"/>
      <c r="F33" s="144"/>
      <c r="G33" s="144"/>
      <c r="H33" s="144"/>
      <c r="I33" s="145"/>
      <c r="J33" s="7"/>
    </row>
    <row r="34" spans="2:10" x14ac:dyDescent="0.25">
      <c r="B34" s="8"/>
      <c r="C34" s="8" t="s">
        <v>103</v>
      </c>
      <c r="D34" s="23">
        <f>SUMIFS('Grades K-5 Narrative'!$G:$G,'Grades K-5 Narrative'!$A:$A,Sheet1!$R$1,'Grades K-5 Narrative'!$B:$B,Sheet1!$Q$17)</f>
        <v>0</v>
      </c>
      <c r="E34" s="23">
        <f>SUMIFS('Grades K-5 Narrative'!$G:$G,'Grades K-5 Narrative'!$A:$A,Sheet1!$R$1,'Grades K-5 Narrative'!$B:$B,Sheet1!$Q$18)</f>
        <v>0</v>
      </c>
      <c r="F34" s="23">
        <f>SUMIFS('Grades K-5 Narrative'!$G:$G,'Grades K-5 Narrative'!$A:$A,Sheet1!$R$1,'Grades K-5 Narrative'!$B:$B,Sheet1!$Q$19)</f>
        <v>0</v>
      </c>
      <c r="G34" s="23">
        <f>SUMIFS('Grades K-5 Narrative'!$G:$G,'Grades K-5 Narrative'!$A:$A,Sheet1!$R$1,'Grades K-5 Narrative'!$B:$B,Sheet1!$Q$20)</f>
        <v>0</v>
      </c>
      <c r="H34" s="18"/>
      <c r="I34" s="18"/>
      <c r="J34" s="24">
        <f t="shared" ref="J34:J35" si="10">SUM(D34:G34)</f>
        <v>0</v>
      </c>
    </row>
    <row r="35" spans="2:10" x14ac:dyDescent="0.25">
      <c r="B35" s="8"/>
      <c r="C35" s="8" t="s">
        <v>104</v>
      </c>
      <c r="D35" s="23">
        <f>SUMIFS('Grades K-5 Narrative'!$G:$G,'Grades K-5 Narrative'!$A:$A,Sheet1!$R$1,'Grades K-5 Narrative'!$B:$B,Sheet1!$Q$21)</f>
        <v>0</v>
      </c>
      <c r="E35" s="23">
        <f>SUMIFS('Grades K-5 Narrative'!$G:$G,'Grades K-5 Narrative'!$A:$A,Sheet1!$R$1,'Grades K-5 Narrative'!$B:$B,Sheet1!$Q$22)</f>
        <v>0</v>
      </c>
      <c r="F35" s="23">
        <f>SUMIFS('Grades K-5 Narrative'!$G:$G,'Grades K-5 Narrative'!$A:$A,Sheet1!$R$1,'Grades K-5 Narrative'!$B:$B,Sheet1!$Q$23)</f>
        <v>0</v>
      </c>
      <c r="G35" s="23">
        <f>SUMIFS('Grades K-5 Narrative'!$G:$G,'Grades K-5 Narrative'!$A:$A,Sheet1!$R$1,'Grades K-5 Narrative'!$B:$B,Sheet1!$Q$24)</f>
        <v>0</v>
      </c>
      <c r="H35" s="18"/>
      <c r="I35" s="18"/>
      <c r="J35" s="24">
        <f t="shared" si="10"/>
        <v>0</v>
      </c>
    </row>
    <row r="36" spans="2:10" x14ac:dyDescent="0.25">
      <c r="B36" s="8"/>
      <c r="C36" s="8" t="s">
        <v>105</v>
      </c>
      <c r="D36" s="18"/>
      <c r="E36" s="18"/>
      <c r="F36" s="23">
        <f>SUMIFS('Grades K-5 Narrative'!$G:$G,'Grades K-5 Narrative'!$A:$A,Sheet1!$R$1,'Grades K-5 Narrative'!$B:$B,Sheet1!$Q$25)</f>
        <v>0</v>
      </c>
      <c r="G36" s="23">
        <f>SUMIFS('Grades K-5 Narrative'!$G:$G,'Grades K-5 Narrative'!$A:$A,Sheet1!$R$1,'Grades K-5 Narrative'!$B:$B,Sheet1!$Q$26)</f>
        <v>0</v>
      </c>
      <c r="H36" s="18"/>
      <c r="I36" s="18"/>
      <c r="J36" s="24">
        <f>SUM(F36:G36)</f>
        <v>0</v>
      </c>
    </row>
    <row r="37" spans="2:10" x14ac:dyDescent="0.25">
      <c r="B37" s="155" t="s">
        <v>106</v>
      </c>
      <c r="C37" s="156"/>
      <c r="D37" s="12"/>
      <c r="E37" s="12"/>
      <c r="F37" s="12"/>
      <c r="G37" s="12"/>
      <c r="H37" s="12"/>
      <c r="I37" s="23">
        <f>SUMIFS('Grades K-5 Narrative'!$G:$G,'Grades K-5 Narrative'!$A:$A,Sheet1!$R$1,'Grades K-5 Narrative'!$B:$B,Sheet1!$Q$33)</f>
        <v>0</v>
      </c>
      <c r="J37" s="24">
        <f>I37</f>
        <v>0</v>
      </c>
    </row>
    <row r="38" spans="2:10" x14ac:dyDescent="0.25">
      <c r="B38" s="5" t="s">
        <v>107</v>
      </c>
      <c r="C38" s="5"/>
      <c r="D38" s="143" t="s">
        <v>97</v>
      </c>
      <c r="E38" s="144"/>
      <c r="F38" s="144"/>
      <c r="G38" s="144"/>
      <c r="H38" s="144"/>
      <c r="I38" s="145"/>
      <c r="J38" s="7"/>
    </row>
    <row r="39" spans="2:10" x14ac:dyDescent="0.25">
      <c r="B39" s="8"/>
      <c r="C39" s="8" t="s">
        <v>108</v>
      </c>
      <c r="D39" s="18"/>
      <c r="E39" s="18"/>
      <c r="F39" s="23">
        <f>SUMIFS('Grades K-5 Narrative'!$G:$G,'Grades K-5 Narrative'!$A:$A,Sheet1!$R$1,'Grades K-5 Narrative'!$B:$B,Sheet1!$Q$27)</f>
        <v>0</v>
      </c>
      <c r="G39" s="23">
        <f>SUMIFS('Grades K-5 Narrative'!$G:$G,'Grades K-5 Narrative'!$A:$A,Sheet1!$R$1,'Grades K-5 Narrative'!$B:$B,Sheet1!$Q$28)</f>
        <v>0</v>
      </c>
      <c r="H39" s="18"/>
      <c r="I39" s="18"/>
      <c r="J39" s="24">
        <f>SUM(F39:G39)</f>
        <v>0</v>
      </c>
    </row>
    <row r="40" spans="2:10" x14ac:dyDescent="0.25">
      <c r="B40" s="5" t="s">
        <v>109</v>
      </c>
      <c r="C40" s="5"/>
      <c r="D40" s="143" t="s">
        <v>97</v>
      </c>
      <c r="E40" s="144"/>
      <c r="F40" s="144"/>
      <c r="G40" s="144"/>
      <c r="H40" s="144"/>
      <c r="I40" s="145"/>
      <c r="J40" s="7"/>
    </row>
    <row r="41" spans="2:10" x14ac:dyDescent="0.25">
      <c r="B41" s="8"/>
      <c r="C41" s="8" t="s">
        <v>110</v>
      </c>
      <c r="D41" s="23">
        <f>SUMIFS('Grades K-5 Narrative'!$G:$G,'Grades K-5 Narrative'!$A:$A,Sheet1!$R$1,'Grades K-5 Narrative'!$B:$B,Sheet1!$Q$29)</f>
        <v>0</v>
      </c>
      <c r="E41" s="23">
        <f>SUMIFS('Grades K-5 Narrative'!$G:$G,'Grades K-5 Narrative'!$A:$A,Sheet1!$R$1,'Grades K-5 Narrative'!$B:$B,Sheet1!$Q$30)</f>
        <v>0</v>
      </c>
      <c r="F41" s="23">
        <f>SUMIFS('Grades K-5 Narrative'!$G:$G,'Grades K-5 Narrative'!$A:$A,Sheet1!$R$1,'Grades K-5 Narrative'!$B:$B,Sheet1!$Q$31)</f>
        <v>0</v>
      </c>
      <c r="G41" s="23">
        <f>SUMIFS('Grades K-5 Narrative'!$G:$G,'Grades K-5 Narrative'!$A:$A,Sheet1!$R$1,'Grades K-5 Narrative'!$B:$B,Sheet1!$Q$32)</f>
        <v>0</v>
      </c>
      <c r="H41" s="18"/>
      <c r="I41" s="18"/>
      <c r="J41" s="24">
        <f>SUM(D41:G41)</f>
        <v>0</v>
      </c>
    </row>
    <row r="42" spans="2:10" x14ac:dyDescent="0.25">
      <c r="B42" s="141" t="s">
        <v>89</v>
      </c>
      <c r="C42" s="142"/>
      <c r="D42" s="10"/>
      <c r="E42" s="10"/>
      <c r="F42" s="10"/>
      <c r="G42" s="10"/>
      <c r="H42" s="10"/>
      <c r="I42" s="10"/>
      <c r="J42" s="24">
        <f>SUM(J29:J41)</f>
        <v>0</v>
      </c>
    </row>
    <row r="43" spans="2:10" x14ac:dyDescent="0.25">
      <c r="B43" s="6"/>
      <c r="C43" s="6"/>
      <c r="D43" s="6"/>
      <c r="E43" s="6"/>
      <c r="F43" s="6"/>
      <c r="G43" s="6"/>
      <c r="H43" s="13" t="s">
        <v>111</v>
      </c>
      <c r="I43" s="13"/>
      <c r="J43" s="22">
        <f>'Grades K-5 Narrative'!E2</f>
        <v>0</v>
      </c>
    </row>
    <row r="44" spans="2:10" x14ac:dyDescent="0.25">
      <c r="B44" s="6"/>
      <c r="C44" s="6"/>
      <c r="D44" s="6"/>
      <c r="E44" s="6"/>
      <c r="F44" s="6"/>
      <c r="G44" s="6"/>
      <c r="H44" s="13" t="s">
        <v>112</v>
      </c>
      <c r="I44" s="13"/>
      <c r="J44" s="24">
        <f>J43-J42</f>
        <v>0</v>
      </c>
    </row>
    <row r="47" spans="2:10" x14ac:dyDescent="0.25">
      <c r="B47" s="157" t="s">
        <v>114</v>
      </c>
      <c r="C47" s="158"/>
      <c r="D47" s="158" t="s">
        <v>87</v>
      </c>
      <c r="E47" s="158"/>
      <c r="F47" s="158"/>
      <c r="G47" s="158"/>
      <c r="H47" s="158"/>
      <c r="I47" s="158"/>
      <c r="J47" s="159"/>
    </row>
    <row r="48" spans="2:10" x14ac:dyDescent="0.25">
      <c r="B48" s="160" t="s">
        <v>88</v>
      </c>
      <c r="C48" s="161"/>
      <c r="D48" s="112">
        <v>100</v>
      </c>
      <c r="E48" s="112">
        <v>200</v>
      </c>
      <c r="F48" s="112">
        <v>400</v>
      </c>
      <c r="G48" s="112">
        <v>500</v>
      </c>
      <c r="H48" s="112">
        <v>600</v>
      </c>
      <c r="I48" s="112">
        <v>800</v>
      </c>
      <c r="J48" s="164" t="s">
        <v>89</v>
      </c>
    </row>
    <row r="49" spans="2:10" ht="30" x14ac:dyDescent="0.25">
      <c r="B49" s="162"/>
      <c r="C49" s="163"/>
      <c r="D49" s="113" t="s">
        <v>90</v>
      </c>
      <c r="E49" s="114" t="s">
        <v>91</v>
      </c>
      <c r="F49" s="113" t="s">
        <v>92</v>
      </c>
      <c r="G49" s="113" t="s">
        <v>93</v>
      </c>
      <c r="H49" s="113" t="s">
        <v>94</v>
      </c>
      <c r="I49" s="113" t="s">
        <v>95</v>
      </c>
      <c r="J49" s="165"/>
    </row>
    <row r="50" spans="2:10" x14ac:dyDescent="0.25">
      <c r="B50" s="5" t="s">
        <v>96</v>
      </c>
      <c r="C50" s="5"/>
      <c r="D50" s="143" t="s">
        <v>97</v>
      </c>
      <c r="E50" s="144"/>
      <c r="F50" s="144"/>
      <c r="G50" s="144"/>
      <c r="H50" s="144"/>
      <c r="I50" s="145"/>
      <c r="J50" s="7"/>
    </row>
    <row r="51" spans="2:10" x14ac:dyDescent="0.25">
      <c r="B51" s="8"/>
      <c r="C51" s="8" t="s">
        <v>98</v>
      </c>
      <c r="D51" s="26">
        <f>SUMIFS('Grades K-5 Narrative'!$G:$G,'Grades K-5 Narrative'!$A:$A,Sheet1!$R$2,'Grades K-5 Narrative'!$B:$B,Sheet1!$Q$1)</f>
        <v>0</v>
      </c>
      <c r="E51" s="26">
        <f>SUMIFS('Grades K-5 Narrative'!$G:$G,'Grades K-5 Narrative'!$A:$A,Sheet1!$R$2,'Grades K-5 Narrative'!$B:$B,Sheet1!$Q$2)</f>
        <v>0</v>
      </c>
      <c r="F51" s="23">
        <f>SUMIFS('Grades K-5 Narrative'!$G:$G,'Grades K-5 Narrative'!$A:$A,Sheet1!$R$2,'Grades K-5 Narrative'!$B:$B,Sheet1!$Q$3)</f>
        <v>0</v>
      </c>
      <c r="G51" s="23">
        <f>SUMIFS('Grades K-5 Narrative'!$G:$G,'Grades K-5 Narrative'!$A:$A,Sheet1!$R$2,'Grades K-5 Narrative'!$B:$B,Sheet1!$Q$4)</f>
        <v>0</v>
      </c>
      <c r="H51" s="18"/>
      <c r="I51" s="18"/>
      <c r="J51" s="24">
        <f>SUM(D51:G51)</f>
        <v>0</v>
      </c>
    </row>
    <row r="52" spans="2:10" x14ac:dyDescent="0.25">
      <c r="B52" s="8"/>
      <c r="C52" s="8" t="s">
        <v>99</v>
      </c>
      <c r="D52" s="26">
        <f>SUMIFS('Grades K-5 Narrative'!$G:$G,'Grades K-5 Narrative'!$A:$A,Sheet1!$R$2,'Grades K-5 Narrative'!$B:$B,Sheet1!$Q$5)</f>
        <v>0</v>
      </c>
      <c r="E52" s="26">
        <f>SUMIFS('Grades K-5 Narrative'!$G:$G,'Grades K-5 Narrative'!$A:$A,Sheet1!$R$2,'Grades K-5 Narrative'!$B:$B,Sheet1!$Q$6)</f>
        <v>0</v>
      </c>
      <c r="F52" s="23">
        <f>SUMIFS('Grades K-5 Narrative'!$G:$G,'Grades K-5 Narrative'!$A:$A,Sheet1!$R$2,'Grades K-5 Narrative'!$B:$B,Sheet1!$Q$7)</f>
        <v>0</v>
      </c>
      <c r="G52" s="23">
        <f>SUMIFS('Grades K-5 Narrative'!$G:$G,'Grades K-5 Narrative'!$A:$A,Sheet1!$R$2,'Grades K-5 Narrative'!$B:$B,Sheet1!$Q$8)</f>
        <v>0</v>
      </c>
      <c r="H52" s="18"/>
      <c r="I52" s="18"/>
      <c r="J52" s="24">
        <f>SUM(D52:G52)</f>
        <v>0</v>
      </c>
    </row>
    <row r="53" spans="2:10" x14ac:dyDescent="0.25">
      <c r="B53" s="8"/>
      <c r="C53" s="8" t="s">
        <v>100</v>
      </c>
      <c r="D53" s="26">
        <f>SUMIFS('Grades K-5 Narrative'!$G:$G,'Grades K-5 Narrative'!$A:$A,Sheet1!$R$2,'Grades K-5 Narrative'!$B:$B,Sheet1!$Q$9)</f>
        <v>0</v>
      </c>
      <c r="E53" s="26">
        <f>SUMIFS('Grades K-5 Narrative'!$G:$G,'Grades K-5 Narrative'!$A:$A,Sheet1!$R$2,'Grades K-5 Narrative'!$B:$B,Sheet1!$Q$10)</f>
        <v>0</v>
      </c>
      <c r="F53" s="23">
        <f>SUMIFS('Grades K-5 Narrative'!$G:$G,'Grades K-5 Narrative'!$A:$A,Sheet1!$R$2,'Grades K-5 Narrative'!$B:$B,Sheet1!$Q$11)</f>
        <v>0</v>
      </c>
      <c r="G53" s="23">
        <f>SUMIFS('Grades K-5 Narrative'!$G:$G,'Grades K-5 Narrative'!$A:$A,Sheet1!$R$2,'Grades K-5 Narrative'!$B:$B,Sheet1!$Q$12)</f>
        <v>0</v>
      </c>
      <c r="H53" s="18"/>
      <c r="I53" s="18"/>
      <c r="J53" s="24">
        <f>SUM(D53:G53)</f>
        <v>0</v>
      </c>
    </row>
    <row r="54" spans="2:10" x14ac:dyDescent="0.25">
      <c r="B54" s="8"/>
      <c r="C54" s="8" t="s">
        <v>101</v>
      </c>
      <c r="D54" s="23">
        <f>SUMIFS('Grades K-5 Narrative'!$G:$G,'Grades K-5 Narrative'!$A:$A,Sheet1!$R$2,'Grades K-5 Narrative'!$B:$B,Sheet1!$Q$13)</f>
        <v>0</v>
      </c>
      <c r="E54" s="23">
        <f>SUMIFS('Grades K-5 Narrative'!$G:$G,'Grades K-5 Narrative'!$A:$A,Sheet1!$R$2,'Grades K-5 Narrative'!$B:$B,Sheet1!$Q$14)</f>
        <v>0</v>
      </c>
      <c r="F54" s="23">
        <f>SUMIFS('Grades K-5 Narrative'!$G:$G,'Grades K-5 Narrative'!$A:$A,Sheet1!$R$2,'Grades K-5 Narrative'!$B:$B,Sheet1!$Q$15)</f>
        <v>0</v>
      </c>
      <c r="G54" s="23">
        <f>SUMIFS('Grades K-5 Narrative'!$G:$G,'Grades K-5 Narrative'!$A:$A,Sheet1!$R$2,'Grades K-5 Narrative'!$B:$B,Sheet1!$Q$16)</f>
        <v>0</v>
      </c>
      <c r="H54" s="18"/>
      <c r="I54" s="18"/>
      <c r="J54" s="24">
        <f>SUM(D54:G54)</f>
        <v>0</v>
      </c>
    </row>
    <row r="55" spans="2:10" x14ac:dyDescent="0.25">
      <c r="B55" s="11" t="s">
        <v>102</v>
      </c>
      <c r="C55" s="5"/>
      <c r="D55" s="143" t="s">
        <v>97</v>
      </c>
      <c r="E55" s="144"/>
      <c r="F55" s="144"/>
      <c r="G55" s="144"/>
      <c r="H55" s="144"/>
      <c r="I55" s="145"/>
      <c r="J55" s="7"/>
    </row>
    <row r="56" spans="2:10" x14ac:dyDescent="0.25">
      <c r="B56" s="8"/>
      <c r="C56" s="8" t="s">
        <v>103</v>
      </c>
      <c r="D56" s="23">
        <f>SUMIFS('Grades K-5 Narrative'!$G:$G,'Grades K-5 Narrative'!$A:$A,Sheet1!$R$2,'Grades K-5 Narrative'!$B:$B,Sheet1!$Q$17)</f>
        <v>0</v>
      </c>
      <c r="E56" s="23">
        <f>SUMIFS('Grades K-5 Narrative'!$G:$G,'Grades K-5 Narrative'!$A:$A,Sheet1!$R$2,'Grades K-5 Narrative'!$B:$B,Sheet1!$Q$18)</f>
        <v>0</v>
      </c>
      <c r="F56" s="23">
        <f>SUMIFS('Grades K-5 Narrative'!$G:$G,'Grades K-5 Narrative'!$A:$A,Sheet1!$R$2,'Grades K-5 Narrative'!$B:$B,Sheet1!$Q$19)</f>
        <v>0</v>
      </c>
      <c r="G56" s="23">
        <f>SUMIFS('Grades K-5 Narrative'!$G:$G,'Grades K-5 Narrative'!$A:$A,Sheet1!$R$2,'Grades K-5 Narrative'!$B:$B,Sheet1!$Q$20)</f>
        <v>0</v>
      </c>
      <c r="H56" s="18"/>
      <c r="I56" s="18"/>
      <c r="J56" s="24">
        <f t="shared" ref="J56:J57" si="11">SUM(D56:G56)</f>
        <v>0</v>
      </c>
    </row>
    <row r="57" spans="2:10" x14ac:dyDescent="0.25">
      <c r="B57" s="8"/>
      <c r="C57" s="8" t="s">
        <v>104</v>
      </c>
      <c r="D57" s="23">
        <f>SUMIFS('Grades K-5 Narrative'!$G:$G,'Grades K-5 Narrative'!$A:$A,Sheet1!$R$2,'Grades K-5 Narrative'!$B:$B,Sheet1!$Q$21)</f>
        <v>0</v>
      </c>
      <c r="E57" s="23">
        <f>SUMIFS('Grades K-5 Narrative'!$G:$G,'Grades K-5 Narrative'!$A:$A,Sheet1!$R$2,'Grades K-5 Narrative'!$B:$B,Sheet1!$Q$22)</f>
        <v>0</v>
      </c>
      <c r="F57" s="23">
        <f>SUMIFS('Grades K-5 Narrative'!$G:$G,'Grades K-5 Narrative'!$A:$A,Sheet1!$R$2,'Grades K-5 Narrative'!$B:$B,Sheet1!$Q$23)</f>
        <v>0</v>
      </c>
      <c r="G57" s="23">
        <f>SUMIFS('Grades K-5 Narrative'!$G:$G,'Grades K-5 Narrative'!$A:$A,Sheet1!$R$2,'Grades K-5 Narrative'!$B:$B,Sheet1!$Q$24)</f>
        <v>0</v>
      </c>
      <c r="H57" s="18"/>
      <c r="I57" s="18"/>
      <c r="J57" s="24">
        <f t="shared" si="11"/>
        <v>0</v>
      </c>
    </row>
    <row r="58" spans="2:10" x14ac:dyDescent="0.25">
      <c r="B58" s="8"/>
      <c r="C58" s="8" t="s">
        <v>105</v>
      </c>
      <c r="D58" s="18"/>
      <c r="E58" s="18"/>
      <c r="F58" s="23">
        <f>SUMIFS('Grades K-5 Narrative'!$G:$G,'Grades K-5 Narrative'!$A:$A,Sheet1!$R$2,'Grades K-5 Narrative'!$B:$B,Sheet1!$Q$25)</f>
        <v>0</v>
      </c>
      <c r="G58" s="23">
        <f>SUMIFS('Grades K-5 Narrative'!$G:$G,'Grades K-5 Narrative'!$A:$A,Sheet1!$R$2,'Grades K-5 Narrative'!$B:$B,Sheet1!$Q$26)</f>
        <v>0</v>
      </c>
      <c r="H58" s="18"/>
      <c r="I58" s="18"/>
      <c r="J58" s="24">
        <f>SUM(F58:G58)</f>
        <v>0</v>
      </c>
    </row>
    <row r="59" spans="2:10" x14ac:dyDescent="0.25">
      <c r="B59" s="155" t="s">
        <v>106</v>
      </c>
      <c r="C59" s="156"/>
      <c r="D59" s="12"/>
      <c r="E59" s="12"/>
      <c r="F59" s="12"/>
      <c r="G59" s="12"/>
      <c r="H59" s="12"/>
      <c r="I59" s="23">
        <f>SUMIFS('Grades K-5 Narrative'!$G:$G,'Grades K-5 Narrative'!$A:$A,Sheet1!$R$2,'Grades K-5 Narrative'!$B:$B,Sheet1!$Q$33)</f>
        <v>0</v>
      </c>
      <c r="J59" s="24">
        <f>I59</f>
        <v>0</v>
      </c>
    </row>
    <row r="60" spans="2:10" x14ac:dyDescent="0.25">
      <c r="B60" s="5" t="s">
        <v>107</v>
      </c>
      <c r="C60" s="5"/>
      <c r="D60" s="143" t="s">
        <v>97</v>
      </c>
      <c r="E60" s="144"/>
      <c r="F60" s="144"/>
      <c r="G60" s="144"/>
      <c r="H60" s="144"/>
      <c r="I60" s="145"/>
      <c r="J60" s="7"/>
    </row>
    <row r="61" spans="2:10" x14ac:dyDescent="0.25">
      <c r="B61" s="8"/>
      <c r="C61" s="8" t="s">
        <v>108</v>
      </c>
      <c r="D61" s="18"/>
      <c r="E61" s="18"/>
      <c r="F61" s="23">
        <f>SUMIFS('Grades K-5 Narrative'!$G:$G,'Grades K-5 Narrative'!$A:$A,Sheet1!$R$2,'Grades K-5 Narrative'!$B:$B,Sheet1!$Q$27)</f>
        <v>0</v>
      </c>
      <c r="G61" s="23">
        <f>SUMIFS('Grades K-5 Narrative'!$G:$G,'Grades K-5 Narrative'!$A:$A,Sheet1!$R$2,'Grades K-5 Narrative'!$B:$B,Sheet1!$Q$28)</f>
        <v>0</v>
      </c>
      <c r="H61" s="18"/>
      <c r="I61" s="18"/>
      <c r="J61" s="24">
        <f>SUM(F61:G61)</f>
        <v>0</v>
      </c>
    </row>
    <row r="62" spans="2:10" x14ac:dyDescent="0.25">
      <c r="B62" s="5" t="s">
        <v>109</v>
      </c>
      <c r="C62" s="5"/>
      <c r="D62" s="143" t="s">
        <v>97</v>
      </c>
      <c r="E62" s="144"/>
      <c r="F62" s="144"/>
      <c r="G62" s="144"/>
      <c r="H62" s="144"/>
      <c r="I62" s="145"/>
      <c r="J62" s="7"/>
    </row>
    <row r="63" spans="2:10" x14ac:dyDescent="0.25">
      <c r="B63" s="8"/>
      <c r="C63" s="8" t="s">
        <v>110</v>
      </c>
      <c r="D63" s="23">
        <f>SUMIFS('Grades K-5 Narrative'!$G:$G,'Grades K-5 Narrative'!$A:$A,Sheet1!$R$2,'Grades K-5 Narrative'!$B:$B,Sheet1!$Q$29)</f>
        <v>0</v>
      </c>
      <c r="E63" s="23">
        <f>SUMIFS('Grades K-5 Narrative'!$G:$G,'Grades K-5 Narrative'!$A:$A,Sheet1!$R$2,'Grades K-5 Narrative'!$B:$B,Sheet1!$Q$30)</f>
        <v>0</v>
      </c>
      <c r="F63" s="23">
        <f>SUMIFS('Grades K-5 Narrative'!$G:$G,'Grades K-5 Narrative'!$A:$A,Sheet1!$R$2,'Grades K-5 Narrative'!$B:$B,Sheet1!$Q$31)</f>
        <v>0</v>
      </c>
      <c r="G63" s="23">
        <f>SUMIFS('Grades K-5 Narrative'!$G:$G,'Grades K-5 Narrative'!$A:$A,Sheet1!$R$2,'Grades K-5 Narrative'!$B:$B,Sheet1!$Q$32)</f>
        <v>0</v>
      </c>
      <c r="H63" s="18"/>
      <c r="I63" s="18"/>
      <c r="J63" s="24">
        <f>SUM(D63:G63)</f>
        <v>0</v>
      </c>
    </row>
    <row r="64" spans="2:10" x14ac:dyDescent="0.25">
      <c r="B64" s="141" t="s">
        <v>89</v>
      </c>
      <c r="C64" s="142"/>
      <c r="D64" s="10"/>
      <c r="E64" s="10"/>
      <c r="F64" s="10"/>
      <c r="G64" s="10"/>
      <c r="H64" s="10"/>
      <c r="I64" s="10"/>
      <c r="J64" s="24">
        <f>SUM(J51:J63)</f>
        <v>0</v>
      </c>
    </row>
    <row r="65" spans="2:10" x14ac:dyDescent="0.25">
      <c r="B65" s="6"/>
      <c r="C65" s="6"/>
      <c r="D65" s="6"/>
      <c r="E65" s="6"/>
      <c r="F65" s="6"/>
      <c r="G65" s="6"/>
      <c r="H65" s="13" t="s">
        <v>111</v>
      </c>
      <c r="I65" s="13"/>
      <c r="J65" s="24">
        <f>'Grades K-5 Narrative'!E3</f>
        <v>0</v>
      </c>
    </row>
    <row r="66" spans="2:10" x14ac:dyDescent="0.25">
      <c r="B66" s="6"/>
      <c r="C66" s="6"/>
      <c r="D66" s="6"/>
      <c r="E66" s="6"/>
      <c r="F66" s="6"/>
      <c r="G66" s="6"/>
      <c r="H66" s="13" t="s">
        <v>112</v>
      </c>
      <c r="I66" s="13"/>
      <c r="J66" s="24">
        <f>J65-J64</f>
        <v>0</v>
      </c>
    </row>
    <row r="69" spans="2:10" x14ac:dyDescent="0.25">
      <c r="B69" s="157" t="s">
        <v>115</v>
      </c>
      <c r="C69" s="158"/>
      <c r="D69" s="158" t="s">
        <v>87</v>
      </c>
      <c r="E69" s="158"/>
      <c r="F69" s="158"/>
      <c r="G69" s="158"/>
      <c r="H69" s="158"/>
      <c r="I69" s="158"/>
      <c r="J69" s="159"/>
    </row>
    <row r="70" spans="2:10" x14ac:dyDescent="0.25">
      <c r="B70" s="160" t="s">
        <v>88</v>
      </c>
      <c r="C70" s="161"/>
      <c r="D70" s="112">
        <v>100</v>
      </c>
      <c r="E70" s="112">
        <v>200</v>
      </c>
      <c r="F70" s="112">
        <v>400</v>
      </c>
      <c r="G70" s="112">
        <v>500</v>
      </c>
      <c r="H70" s="112">
        <v>600</v>
      </c>
      <c r="I70" s="112">
        <v>800</v>
      </c>
      <c r="J70" s="164" t="s">
        <v>89</v>
      </c>
    </row>
    <row r="71" spans="2:10" ht="30" x14ac:dyDescent="0.25">
      <c r="B71" s="162"/>
      <c r="C71" s="163"/>
      <c r="D71" s="113" t="s">
        <v>90</v>
      </c>
      <c r="E71" s="114" t="s">
        <v>91</v>
      </c>
      <c r="F71" s="113" t="s">
        <v>92</v>
      </c>
      <c r="G71" s="113" t="s">
        <v>93</v>
      </c>
      <c r="H71" s="113" t="s">
        <v>94</v>
      </c>
      <c r="I71" s="113" t="s">
        <v>95</v>
      </c>
      <c r="J71" s="165"/>
    </row>
    <row r="72" spans="2:10" x14ac:dyDescent="0.25">
      <c r="B72" s="5" t="s">
        <v>96</v>
      </c>
      <c r="C72" s="5"/>
      <c r="D72" s="143" t="s">
        <v>97</v>
      </c>
      <c r="E72" s="144"/>
      <c r="F72" s="144"/>
      <c r="G72" s="144"/>
      <c r="H72" s="144"/>
      <c r="I72" s="145"/>
      <c r="J72" s="7"/>
    </row>
    <row r="73" spans="2:10" x14ac:dyDescent="0.25">
      <c r="B73" s="8"/>
      <c r="C73" s="8" t="s">
        <v>98</v>
      </c>
      <c r="D73" s="26">
        <f>SUMIFS('Grades K-5 Narrative'!$G:$G,'Grades K-5 Narrative'!$A:$A,Sheet1!$R$3,'Grades K-5 Narrative'!$B:$B,Sheet1!$Q$1)</f>
        <v>0</v>
      </c>
      <c r="E73" s="26">
        <f>SUMIFS('Grades K-5 Narrative'!$G:$G,'Grades K-5 Narrative'!$A:$A,Sheet1!$R$3,'Grades K-5 Narrative'!$B:$B,Sheet1!$Q$2)</f>
        <v>0</v>
      </c>
      <c r="F73" s="23">
        <f>SUMIFS('Grades K-5 Narrative'!$G:$G,'Grades K-5 Narrative'!$A:$A,Sheet1!$R$3,'Grades K-5 Narrative'!$B:$B,Sheet1!$Q$3)</f>
        <v>0</v>
      </c>
      <c r="G73" s="23">
        <f>SUMIFS('Grades K-5 Narrative'!$G:$G,'Grades K-5 Narrative'!$A:$A,Sheet1!$R$3,'Grades K-5 Narrative'!$B:$B,Sheet1!$Q$4)</f>
        <v>0</v>
      </c>
      <c r="H73" s="18"/>
      <c r="I73" s="18"/>
      <c r="J73" s="24">
        <f>SUM(D73:G73)</f>
        <v>0</v>
      </c>
    </row>
    <row r="74" spans="2:10" x14ac:dyDescent="0.25">
      <c r="B74" s="8"/>
      <c r="C74" s="8" t="s">
        <v>99</v>
      </c>
      <c r="D74" s="26">
        <f>SUMIFS('Grades K-5 Narrative'!$G:$G,'Grades K-5 Narrative'!$A:$A,Sheet1!$R$3,'Grades K-5 Narrative'!$B:$B,Sheet1!$Q$5)</f>
        <v>0</v>
      </c>
      <c r="E74" s="26">
        <f>SUMIFS('Grades K-5 Narrative'!$G:$G,'Grades K-5 Narrative'!$A:$A,Sheet1!$R$3,'Grades K-5 Narrative'!$B:$B,Sheet1!$Q$6)</f>
        <v>0</v>
      </c>
      <c r="F74" s="23">
        <f>SUMIFS('Grades K-5 Narrative'!$G:$G,'Grades K-5 Narrative'!$A:$A,Sheet1!$R$3,'Grades K-5 Narrative'!$B:$B,Sheet1!$Q$7)</f>
        <v>0</v>
      </c>
      <c r="G74" s="23">
        <f>SUMIFS('Grades K-5 Narrative'!$G:$G,'Grades K-5 Narrative'!$A:$A,Sheet1!$R$3,'Grades K-5 Narrative'!$B:$B,Sheet1!$Q$8)</f>
        <v>0</v>
      </c>
      <c r="H74" s="18"/>
      <c r="I74" s="18"/>
      <c r="J74" s="24">
        <f>SUM(D74:G74)</f>
        <v>0</v>
      </c>
    </row>
    <row r="75" spans="2:10" x14ac:dyDescent="0.25">
      <c r="B75" s="8"/>
      <c r="C75" s="8" t="s">
        <v>100</v>
      </c>
      <c r="D75" s="26">
        <f>SUMIFS('Grades K-5 Narrative'!$G:$G,'Grades K-5 Narrative'!$A:$A,Sheet1!$R$3,'Grades K-5 Narrative'!$B:$B,Sheet1!$Q$9)</f>
        <v>0</v>
      </c>
      <c r="E75" s="26">
        <f>SUMIFS('Grades K-5 Narrative'!$G:$G,'Grades K-5 Narrative'!$A:$A,Sheet1!$R$3,'Grades K-5 Narrative'!$B:$B,Sheet1!$Q$10)</f>
        <v>0</v>
      </c>
      <c r="F75" s="23">
        <f>SUMIFS('Grades K-5 Narrative'!$G:$G,'Grades K-5 Narrative'!$A:$A,Sheet1!$R$3,'Grades K-5 Narrative'!$B:$B,Sheet1!$Q$11)</f>
        <v>0</v>
      </c>
      <c r="G75" s="23">
        <f>SUMIFS('Grades K-5 Narrative'!$G:$G,'Grades K-5 Narrative'!$A:$A,Sheet1!$R$3,'Grades K-5 Narrative'!$B:$B,Sheet1!$Q$12)</f>
        <v>0</v>
      </c>
      <c r="H75" s="18"/>
      <c r="I75" s="18"/>
      <c r="J75" s="24">
        <f>SUM(D75:G75)</f>
        <v>0</v>
      </c>
    </row>
    <row r="76" spans="2:10" x14ac:dyDescent="0.25">
      <c r="B76" s="8"/>
      <c r="C76" s="8" t="s">
        <v>101</v>
      </c>
      <c r="D76" s="23">
        <f>SUMIFS('Grades K-5 Narrative'!$G:$G,'Grades K-5 Narrative'!$A:$A,Sheet1!$R$3,'Grades K-5 Narrative'!$B:$B,Sheet1!$Q$13)</f>
        <v>0</v>
      </c>
      <c r="E76" s="23">
        <f>SUMIFS('Grades K-5 Narrative'!$G:$G,'Grades K-5 Narrative'!$A:$A,Sheet1!$R$3,'Grades K-5 Narrative'!$B:$B,Sheet1!$Q$14)</f>
        <v>0</v>
      </c>
      <c r="F76" s="23">
        <f>SUMIFS('Grades K-5 Narrative'!$G:$G,'Grades K-5 Narrative'!$A:$A,Sheet1!$R$3,'Grades K-5 Narrative'!$B:$B,Sheet1!$Q$15)</f>
        <v>0</v>
      </c>
      <c r="G76" s="23">
        <f>SUMIFS('Grades K-5 Narrative'!$G:$G,'Grades K-5 Narrative'!$A:$A,Sheet1!$R$3,'Grades K-5 Narrative'!$B:$B,Sheet1!$Q$16)</f>
        <v>0</v>
      </c>
      <c r="H76" s="18"/>
      <c r="I76" s="18"/>
      <c r="J76" s="24">
        <f>SUM(D76:G76)</f>
        <v>0</v>
      </c>
    </row>
    <row r="77" spans="2:10" x14ac:dyDescent="0.25">
      <c r="B77" s="11" t="s">
        <v>102</v>
      </c>
      <c r="C77" s="5"/>
      <c r="D77" s="143" t="s">
        <v>97</v>
      </c>
      <c r="E77" s="144"/>
      <c r="F77" s="144"/>
      <c r="G77" s="144"/>
      <c r="H77" s="144"/>
      <c r="I77" s="145"/>
      <c r="J77" s="7"/>
    </row>
    <row r="78" spans="2:10" x14ac:dyDescent="0.25">
      <c r="B78" s="8"/>
      <c r="C78" s="8" t="s">
        <v>103</v>
      </c>
      <c r="D78" s="23">
        <f>SUMIFS('Grades K-5 Narrative'!$G:$G,'Grades K-5 Narrative'!$A:$A,Sheet1!$R$3,'Grades K-5 Narrative'!$B:$B,Sheet1!$Q$17)</f>
        <v>0</v>
      </c>
      <c r="E78" s="23">
        <f>SUMIFS('Grades K-5 Narrative'!$G:$G,'Grades K-5 Narrative'!$A:$A,Sheet1!$R$3,'Grades K-5 Narrative'!$B:$B,Sheet1!$Q$18)</f>
        <v>0</v>
      </c>
      <c r="F78" s="23">
        <f>SUMIFS('Grades K-5 Narrative'!$G:$G,'Grades K-5 Narrative'!$A:$A,Sheet1!$R$3,'Grades K-5 Narrative'!$B:$B,Sheet1!$Q$19)</f>
        <v>0</v>
      </c>
      <c r="G78" s="23">
        <f>SUMIFS('Grades K-5 Narrative'!$G:$G,'Grades K-5 Narrative'!$A:$A,Sheet1!$R$3,'Grades K-5 Narrative'!$B:$B,Sheet1!$Q$20)</f>
        <v>0</v>
      </c>
      <c r="H78" s="18"/>
      <c r="I78" s="18"/>
      <c r="J78" s="24">
        <f t="shared" ref="J78:J79" si="12">SUM(D78:G78)</f>
        <v>0</v>
      </c>
    </row>
    <row r="79" spans="2:10" x14ac:dyDescent="0.25">
      <c r="B79" s="8"/>
      <c r="C79" s="8" t="s">
        <v>104</v>
      </c>
      <c r="D79" s="23">
        <f>SUMIFS('Grades K-5 Narrative'!$G:$G,'Grades K-5 Narrative'!$A:$A,Sheet1!$R$3,'Grades K-5 Narrative'!$B:$B,Sheet1!$Q$21)</f>
        <v>0</v>
      </c>
      <c r="E79" s="23">
        <f>SUMIFS('Grades K-5 Narrative'!$G:$G,'Grades K-5 Narrative'!$A:$A,Sheet1!$R$3,'Grades K-5 Narrative'!$B:$B,Sheet1!$Q$22)</f>
        <v>0</v>
      </c>
      <c r="F79" s="23">
        <f>SUMIFS('Grades K-5 Narrative'!$G:$G,'Grades K-5 Narrative'!$A:$A,Sheet1!$R$3,'Grades K-5 Narrative'!$B:$B,Sheet1!$Q$23)</f>
        <v>0</v>
      </c>
      <c r="G79" s="23">
        <f>SUMIFS('Grades K-5 Narrative'!$G:$G,'Grades K-5 Narrative'!$A:$A,Sheet1!$R$3,'Grades K-5 Narrative'!$B:$B,Sheet1!$Q$24)</f>
        <v>0</v>
      </c>
      <c r="H79" s="18"/>
      <c r="I79" s="18"/>
      <c r="J79" s="24">
        <f t="shared" si="12"/>
        <v>0</v>
      </c>
    </row>
    <row r="80" spans="2:10" x14ac:dyDescent="0.25">
      <c r="B80" s="8"/>
      <c r="C80" s="8" t="s">
        <v>105</v>
      </c>
      <c r="D80" s="18"/>
      <c r="E80" s="18"/>
      <c r="F80" s="23">
        <f>SUMIFS('Grades K-5 Narrative'!$G:$G,'Grades K-5 Narrative'!$A:$A,Sheet1!$R$3,'Grades K-5 Narrative'!$B:$B,Sheet1!$Q$25)</f>
        <v>0</v>
      </c>
      <c r="G80" s="23">
        <f>SUMIFS('Grades K-5 Narrative'!$G:$G,'Grades K-5 Narrative'!$A:$A,Sheet1!$R$3,'Grades K-5 Narrative'!$B:$B,Sheet1!$Q$26)</f>
        <v>0</v>
      </c>
      <c r="H80" s="18"/>
      <c r="I80" s="18"/>
      <c r="J80" s="24">
        <f>SUM(F80:G80)</f>
        <v>0</v>
      </c>
    </row>
    <row r="81" spans="2:10" x14ac:dyDescent="0.25">
      <c r="B81" s="155" t="s">
        <v>106</v>
      </c>
      <c r="C81" s="156"/>
      <c r="D81" s="12"/>
      <c r="E81" s="12"/>
      <c r="F81" s="12"/>
      <c r="G81" s="12"/>
      <c r="H81" s="12"/>
      <c r="I81" s="23">
        <f>SUMIFS('Grades K-5 Narrative'!$G:$G,'Grades K-5 Narrative'!$A:$A,Sheet1!$R$3,'Grades K-5 Narrative'!$B:$B,Sheet1!$Q$33)</f>
        <v>0</v>
      </c>
      <c r="J81" s="24">
        <f>I81</f>
        <v>0</v>
      </c>
    </row>
    <row r="82" spans="2:10" x14ac:dyDescent="0.25">
      <c r="B82" s="5" t="s">
        <v>107</v>
      </c>
      <c r="C82" s="5"/>
      <c r="D82" s="143" t="s">
        <v>97</v>
      </c>
      <c r="E82" s="144"/>
      <c r="F82" s="144"/>
      <c r="G82" s="144"/>
      <c r="H82" s="144"/>
      <c r="I82" s="145"/>
      <c r="J82" s="7"/>
    </row>
    <row r="83" spans="2:10" x14ac:dyDescent="0.25">
      <c r="B83" s="8"/>
      <c r="C83" s="8" t="s">
        <v>108</v>
      </c>
      <c r="D83" s="18"/>
      <c r="E83" s="18"/>
      <c r="F83" s="23">
        <f>SUMIFS('Grades K-5 Narrative'!$G:$G,'Grades K-5 Narrative'!$A:$A,Sheet1!$R$3,'Grades K-5 Narrative'!$B:$B,Sheet1!$Q$27)</f>
        <v>0</v>
      </c>
      <c r="G83" s="23">
        <f>SUMIFS('Grades K-5 Narrative'!$G:$G,'Grades K-5 Narrative'!$A:$A,Sheet1!$R$3,'Grades K-5 Narrative'!$B:$B,Sheet1!$Q$28)</f>
        <v>0</v>
      </c>
      <c r="H83" s="18"/>
      <c r="I83" s="18"/>
      <c r="J83" s="24">
        <f>SUM(F83:G83)</f>
        <v>0</v>
      </c>
    </row>
    <row r="84" spans="2:10" x14ac:dyDescent="0.25">
      <c r="B84" s="5" t="s">
        <v>109</v>
      </c>
      <c r="C84" s="5"/>
      <c r="D84" s="143" t="s">
        <v>97</v>
      </c>
      <c r="E84" s="144"/>
      <c r="F84" s="144"/>
      <c r="G84" s="144"/>
      <c r="H84" s="144"/>
      <c r="I84" s="145"/>
      <c r="J84" s="7"/>
    </row>
    <row r="85" spans="2:10" x14ac:dyDescent="0.25">
      <c r="B85" s="8"/>
      <c r="C85" s="8" t="s">
        <v>110</v>
      </c>
      <c r="D85" s="23">
        <f>SUMIFS('Grades K-5 Narrative'!$G:$G,'Grades K-5 Narrative'!$A:$A,Sheet1!$R$3,'Grades K-5 Narrative'!$B:$B,Sheet1!$Q$29)</f>
        <v>0</v>
      </c>
      <c r="E85" s="23">
        <f>SUMIFS('Grades K-5 Narrative'!$G:$G,'Grades K-5 Narrative'!$A:$A,Sheet1!$R$3,'Grades K-5 Narrative'!$B:$B,Sheet1!$Q$30)</f>
        <v>0</v>
      </c>
      <c r="F85" s="23">
        <f>SUMIFS('Grades K-5 Narrative'!$G:$G,'Grades K-5 Narrative'!$A:$A,Sheet1!$R$3,'Grades K-5 Narrative'!$B:$B,Sheet1!$Q$31)</f>
        <v>0</v>
      </c>
      <c r="G85" s="23">
        <f>SUMIFS('Grades K-5 Narrative'!$G:$G,'Grades K-5 Narrative'!$A:$A,Sheet1!$R$3,'Grades K-5 Narrative'!$B:$B,Sheet1!$Q$32)</f>
        <v>0</v>
      </c>
      <c r="H85" s="18"/>
      <c r="I85" s="18"/>
      <c r="J85" s="24">
        <f>SUM(D85:G85)</f>
        <v>0</v>
      </c>
    </row>
    <row r="86" spans="2:10" x14ac:dyDescent="0.25">
      <c r="B86" s="141" t="s">
        <v>89</v>
      </c>
      <c r="C86" s="142"/>
      <c r="D86" s="10"/>
      <c r="E86" s="10"/>
      <c r="F86" s="10"/>
      <c r="G86" s="10"/>
      <c r="H86" s="10"/>
      <c r="I86" s="10"/>
      <c r="J86" s="24">
        <f>SUM(J73:J85)</f>
        <v>0</v>
      </c>
    </row>
    <row r="87" spans="2:10" x14ac:dyDescent="0.25">
      <c r="B87" s="6"/>
      <c r="C87" s="6"/>
      <c r="D87" s="6"/>
      <c r="E87" s="6"/>
      <c r="F87" s="6"/>
      <c r="G87" s="6"/>
      <c r="H87" s="13" t="s">
        <v>111</v>
      </c>
      <c r="I87" s="13"/>
      <c r="J87" s="24">
        <f>'Grades K-5 Narrative'!E4</f>
        <v>0</v>
      </c>
    </row>
    <row r="88" spans="2:10" x14ac:dyDescent="0.25">
      <c r="B88" s="6"/>
      <c r="C88" s="6"/>
      <c r="D88" s="6"/>
      <c r="E88" s="6"/>
      <c r="F88" s="6"/>
      <c r="G88" s="6"/>
      <c r="H88" s="13" t="s">
        <v>112</v>
      </c>
      <c r="I88" s="13"/>
      <c r="J88" s="24">
        <f>J87-J86</f>
        <v>0</v>
      </c>
    </row>
    <row r="91" spans="2:10" x14ac:dyDescent="0.25">
      <c r="B91" s="157" t="s">
        <v>116</v>
      </c>
      <c r="C91" s="158"/>
      <c r="D91" s="158" t="s">
        <v>87</v>
      </c>
      <c r="E91" s="158"/>
      <c r="F91" s="158"/>
      <c r="G91" s="158"/>
      <c r="H91" s="158"/>
      <c r="I91" s="158"/>
      <c r="J91" s="159"/>
    </row>
    <row r="92" spans="2:10" x14ac:dyDescent="0.25">
      <c r="B92" s="160" t="s">
        <v>88</v>
      </c>
      <c r="C92" s="161"/>
      <c r="D92" s="112">
        <v>100</v>
      </c>
      <c r="E92" s="112">
        <v>200</v>
      </c>
      <c r="F92" s="112">
        <v>400</v>
      </c>
      <c r="G92" s="112">
        <v>500</v>
      </c>
      <c r="H92" s="112">
        <v>600</v>
      </c>
      <c r="I92" s="112">
        <v>800</v>
      </c>
      <c r="J92" s="164" t="s">
        <v>89</v>
      </c>
    </row>
    <row r="93" spans="2:10" ht="30" x14ac:dyDescent="0.25">
      <c r="B93" s="162"/>
      <c r="C93" s="163"/>
      <c r="D93" s="113" t="s">
        <v>90</v>
      </c>
      <c r="E93" s="114" t="s">
        <v>91</v>
      </c>
      <c r="F93" s="113" t="s">
        <v>92</v>
      </c>
      <c r="G93" s="113" t="s">
        <v>93</v>
      </c>
      <c r="H93" s="113" t="s">
        <v>94</v>
      </c>
      <c r="I93" s="113" t="s">
        <v>95</v>
      </c>
      <c r="J93" s="165"/>
    </row>
    <row r="94" spans="2:10" x14ac:dyDescent="0.25">
      <c r="B94" s="5" t="s">
        <v>96</v>
      </c>
      <c r="C94" s="5"/>
      <c r="D94" s="143" t="s">
        <v>97</v>
      </c>
      <c r="E94" s="144"/>
      <c r="F94" s="144"/>
      <c r="G94" s="144"/>
      <c r="H94" s="144"/>
      <c r="I94" s="145"/>
      <c r="J94" s="7"/>
    </row>
    <row r="95" spans="2:10" x14ac:dyDescent="0.25">
      <c r="B95" s="8"/>
      <c r="C95" s="8" t="s">
        <v>98</v>
      </c>
      <c r="D95" s="26">
        <f>SUMIFS('Grades K-5 Narrative'!$G:$G,'Grades K-5 Narrative'!$A:$A,Sheet1!$R$4,'Grades K-5 Narrative'!$B:$B,Sheet1!$Q$1)</f>
        <v>0</v>
      </c>
      <c r="E95" s="26">
        <f>SUMIFS('Grades K-5 Narrative'!$G:$G,'Grades K-5 Narrative'!$A:$A,Sheet1!$R$4,'Grades K-5 Narrative'!$B:$B,Sheet1!$Q$2)</f>
        <v>0</v>
      </c>
      <c r="F95" s="23">
        <f>SUMIFS('Grades K-5 Narrative'!$G:$G,'Grades K-5 Narrative'!$A:$A,Sheet1!$R$4,'Grades K-5 Narrative'!$B:$B,Sheet1!$Q$3)</f>
        <v>0</v>
      </c>
      <c r="G95" s="23">
        <f>SUMIFS('Grades K-5 Narrative'!$G:$G,'Grades K-5 Narrative'!$A:$A,Sheet1!$R$4,'Grades K-5 Narrative'!$B:$B,Sheet1!$Q$4)</f>
        <v>0</v>
      </c>
      <c r="H95" s="18"/>
      <c r="I95" s="18"/>
      <c r="J95" s="24">
        <f>SUM(D95:G95)</f>
        <v>0</v>
      </c>
    </row>
    <row r="96" spans="2:10" x14ac:dyDescent="0.25">
      <c r="B96" s="8"/>
      <c r="C96" s="8" t="s">
        <v>99</v>
      </c>
      <c r="D96" s="26">
        <f>SUMIFS('Grades K-5 Narrative'!$G:$G,'Grades K-5 Narrative'!$A:$A,Sheet1!$R$4,'Grades K-5 Narrative'!$B:$B,Sheet1!$Q$5)</f>
        <v>0</v>
      </c>
      <c r="E96" s="26">
        <f>SUMIFS('Grades K-5 Narrative'!$G:$G,'Grades K-5 Narrative'!$A:$A,Sheet1!$R$4,'Grades K-5 Narrative'!$B:$B,Sheet1!$Q$6)</f>
        <v>0</v>
      </c>
      <c r="F96" s="23">
        <f>SUMIFS('Grades K-5 Narrative'!$G:$G,'Grades K-5 Narrative'!$A:$A,Sheet1!$R$4,'Grades K-5 Narrative'!$B:$B,Sheet1!$Q$7)</f>
        <v>0</v>
      </c>
      <c r="G96" s="23">
        <f>SUMIFS('Grades K-5 Narrative'!$G:$G,'Grades K-5 Narrative'!$A:$A,Sheet1!$R$4,'Grades K-5 Narrative'!$B:$B,Sheet1!$Q$8)</f>
        <v>0</v>
      </c>
      <c r="H96" s="18"/>
      <c r="I96" s="18"/>
      <c r="J96" s="24">
        <f>SUM(D96:G96)</f>
        <v>0</v>
      </c>
    </row>
    <row r="97" spans="2:10" x14ac:dyDescent="0.25">
      <c r="B97" s="8"/>
      <c r="C97" s="8" t="s">
        <v>100</v>
      </c>
      <c r="D97" s="26">
        <f>SUMIFS('Grades K-5 Narrative'!$G:$G,'Grades K-5 Narrative'!$A:$A,Sheet1!$R$4,'Grades K-5 Narrative'!$B:$B,Sheet1!$Q$9)</f>
        <v>0</v>
      </c>
      <c r="E97" s="26">
        <f>SUMIFS('Grades K-5 Narrative'!$G:$G,'Grades K-5 Narrative'!$A:$A,Sheet1!$R$4,'Grades K-5 Narrative'!$B:$B,Sheet1!$Q$10)</f>
        <v>0</v>
      </c>
      <c r="F97" s="23">
        <f>SUMIFS('Grades K-5 Narrative'!$G:$G,'Grades K-5 Narrative'!$A:$A,Sheet1!$R$4,'Grades K-5 Narrative'!$B:$B,Sheet1!$Q$11)</f>
        <v>0</v>
      </c>
      <c r="G97" s="23">
        <f>SUMIFS('Grades K-5 Narrative'!$G:$G,'Grades K-5 Narrative'!$A:$A,Sheet1!$R$4,'Grades K-5 Narrative'!$B:$B,Sheet1!$Q$12)</f>
        <v>0</v>
      </c>
      <c r="H97" s="18"/>
      <c r="I97" s="18"/>
      <c r="J97" s="24">
        <f>SUM(D97:G97)</f>
        <v>0</v>
      </c>
    </row>
    <row r="98" spans="2:10" x14ac:dyDescent="0.25">
      <c r="B98" s="8"/>
      <c r="C98" s="8" t="s">
        <v>101</v>
      </c>
      <c r="D98" s="23">
        <f>SUMIFS('Grades K-5 Narrative'!$G:$G,'Grades K-5 Narrative'!$A:$A,Sheet1!$R$4,'Grades K-5 Narrative'!$B:$B,Sheet1!$Q$13)</f>
        <v>0</v>
      </c>
      <c r="E98" s="23">
        <f>SUMIFS('Grades K-5 Narrative'!$G:$G,'Grades K-5 Narrative'!$A:$A,Sheet1!$R$4,'Grades K-5 Narrative'!$B:$B,Sheet1!$Q$14)</f>
        <v>0</v>
      </c>
      <c r="F98" s="23">
        <f>SUMIFS('Grades K-5 Narrative'!$G:$G,'Grades K-5 Narrative'!$A:$A,Sheet1!$R$4,'Grades K-5 Narrative'!$B:$B,Sheet1!$Q$15)</f>
        <v>0</v>
      </c>
      <c r="G98" s="23">
        <f>SUMIFS('Grades K-5 Narrative'!$G:$G,'Grades K-5 Narrative'!$A:$A,Sheet1!$R$4,'Grades K-5 Narrative'!$B:$B,Sheet1!$Q$16)</f>
        <v>0</v>
      </c>
      <c r="H98" s="18"/>
      <c r="I98" s="18"/>
      <c r="J98" s="24">
        <f>SUM(D98:G98)</f>
        <v>0</v>
      </c>
    </row>
    <row r="99" spans="2:10" x14ac:dyDescent="0.25">
      <c r="B99" s="11" t="s">
        <v>102</v>
      </c>
      <c r="C99" s="5"/>
      <c r="D99" s="143" t="s">
        <v>97</v>
      </c>
      <c r="E99" s="144"/>
      <c r="F99" s="144"/>
      <c r="G99" s="144"/>
      <c r="H99" s="144"/>
      <c r="I99" s="145"/>
      <c r="J99" s="7"/>
    </row>
    <row r="100" spans="2:10" x14ac:dyDescent="0.25">
      <c r="B100" s="8"/>
      <c r="C100" s="8" t="s">
        <v>103</v>
      </c>
      <c r="D100" s="23">
        <f>SUMIFS('Grades K-5 Narrative'!$G:$G,'Grades K-5 Narrative'!$A:$A,Sheet1!$R$4,'Grades K-5 Narrative'!$B:$B,Sheet1!$Q$17)</f>
        <v>0</v>
      </c>
      <c r="E100" s="23">
        <f>SUMIFS('Grades K-5 Narrative'!$G:$G,'Grades K-5 Narrative'!$A:$A,Sheet1!$R$4,'Grades K-5 Narrative'!$B:$B,Sheet1!$Q$18)</f>
        <v>0</v>
      </c>
      <c r="F100" s="23">
        <f>SUMIFS('Grades K-5 Narrative'!$G:$G,'Grades K-5 Narrative'!$A:$A,Sheet1!$R$4,'Grades K-5 Narrative'!$B:$B,Sheet1!$Q$19)</f>
        <v>0</v>
      </c>
      <c r="G100" s="23">
        <f>SUMIFS('Grades K-5 Narrative'!$G:$G,'Grades K-5 Narrative'!$A:$A,Sheet1!$R$4,'Grades K-5 Narrative'!$B:$B,Sheet1!$Q$20)</f>
        <v>0</v>
      </c>
      <c r="H100" s="18"/>
      <c r="I100" s="18"/>
      <c r="J100" s="24">
        <f t="shared" ref="J100:J101" si="13">SUM(D100:G100)</f>
        <v>0</v>
      </c>
    </row>
    <row r="101" spans="2:10" x14ac:dyDescent="0.25">
      <c r="B101" s="8"/>
      <c r="C101" s="8" t="s">
        <v>104</v>
      </c>
      <c r="D101" s="23">
        <f>SUMIFS('Grades K-5 Narrative'!$G:$G,'Grades K-5 Narrative'!$A:$A,Sheet1!$R$4,'Grades K-5 Narrative'!$B:$B,Sheet1!$Q$21)</f>
        <v>0</v>
      </c>
      <c r="E101" s="23">
        <f>SUMIFS('Grades K-5 Narrative'!$G:$G,'Grades K-5 Narrative'!$A:$A,Sheet1!$R$4,'Grades K-5 Narrative'!$B:$B,Sheet1!$Q$22)</f>
        <v>0</v>
      </c>
      <c r="F101" s="23">
        <f>SUMIFS('Grades K-5 Narrative'!$G:$G,'Grades K-5 Narrative'!$A:$A,Sheet1!$R$4,'Grades K-5 Narrative'!$B:$B,Sheet1!$Q$23)</f>
        <v>0</v>
      </c>
      <c r="G101" s="23">
        <f>SUMIFS('Grades K-5 Narrative'!$G:$G,'Grades K-5 Narrative'!$A:$A,Sheet1!$R$4,'Grades K-5 Narrative'!$B:$B,Sheet1!$Q$24)</f>
        <v>0</v>
      </c>
      <c r="H101" s="18"/>
      <c r="I101" s="18"/>
      <c r="J101" s="24">
        <f t="shared" si="13"/>
        <v>0</v>
      </c>
    </row>
    <row r="102" spans="2:10" x14ac:dyDescent="0.25">
      <c r="B102" s="8"/>
      <c r="C102" s="8" t="s">
        <v>105</v>
      </c>
      <c r="D102" s="18"/>
      <c r="E102" s="18"/>
      <c r="F102" s="23">
        <f>SUMIFS('Grades K-5 Narrative'!$G:$G,'Grades K-5 Narrative'!$A:$A,Sheet1!$R$4,'Grades K-5 Narrative'!$B:$B,Sheet1!$Q$25)</f>
        <v>0</v>
      </c>
      <c r="G102" s="23">
        <f>SUMIFS('Grades K-5 Narrative'!$G:$G,'Grades K-5 Narrative'!$A:$A,Sheet1!$R$4,'Grades K-5 Narrative'!$B:$B,Sheet1!$Q$26)</f>
        <v>0</v>
      </c>
      <c r="H102" s="18"/>
      <c r="I102" s="18"/>
      <c r="J102" s="24">
        <f>SUM(F102:G102)</f>
        <v>0</v>
      </c>
    </row>
    <row r="103" spans="2:10" x14ac:dyDescent="0.25">
      <c r="B103" s="155" t="s">
        <v>106</v>
      </c>
      <c r="C103" s="156"/>
      <c r="D103" s="12"/>
      <c r="E103" s="12"/>
      <c r="F103" s="12"/>
      <c r="G103" s="12"/>
      <c r="H103" s="12"/>
      <c r="I103" s="23">
        <f>SUMIFS('Grades K-5 Narrative'!$G:$G,'Grades K-5 Narrative'!$A:$A,Sheet1!$R$4,'Grades K-5 Narrative'!$B:$B,Sheet1!$Q$33)</f>
        <v>0</v>
      </c>
      <c r="J103" s="24">
        <f>I103</f>
        <v>0</v>
      </c>
    </row>
    <row r="104" spans="2:10" x14ac:dyDescent="0.25">
      <c r="B104" s="5" t="s">
        <v>107</v>
      </c>
      <c r="C104" s="5"/>
      <c r="D104" s="143" t="s">
        <v>97</v>
      </c>
      <c r="E104" s="144"/>
      <c r="F104" s="144"/>
      <c r="G104" s="144"/>
      <c r="H104" s="144"/>
      <c r="I104" s="145"/>
      <c r="J104" s="7"/>
    </row>
    <row r="105" spans="2:10" x14ac:dyDescent="0.25">
      <c r="B105" s="8"/>
      <c r="C105" s="8" t="s">
        <v>108</v>
      </c>
      <c r="D105" s="18"/>
      <c r="E105" s="18"/>
      <c r="F105" s="23">
        <f>SUMIFS('Grades K-5 Narrative'!$G:$G,'Grades K-5 Narrative'!$A:$A,Sheet1!$R$4,'Grades K-5 Narrative'!$B:$B,Sheet1!$Q$27)</f>
        <v>0</v>
      </c>
      <c r="G105" s="23">
        <f>SUMIFS('Grades K-5 Narrative'!$G:$G,'Grades K-5 Narrative'!$A:$A,Sheet1!$R$4,'Grades K-5 Narrative'!$B:$B,Sheet1!$Q$28)</f>
        <v>0</v>
      </c>
      <c r="H105" s="18"/>
      <c r="I105" s="18"/>
      <c r="J105" s="24">
        <f>SUM(F105:G105)</f>
        <v>0</v>
      </c>
    </row>
    <row r="106" spans="2:10" x14ac:dyDescent="0.25">
      <c r="B106" s="5" t="s">
        <v>109</v>
      </c>
      <c r="C106" s="5"/>
      <c r="D106" s="143" t="s">
        <v>97</v>
      </c>
      <c r="E106" s="144"/>
      <c r="F106" s="144"/>
      <c r="G106" s="144"/>
      <c r="H106" s="144"/>
      <c r="I106" s="145"/>
      <c r="J106" s="7"/>
    </row>
    <row r="107" spans="2:10" x14ac:dyDescent="0.25">
      <c r="B107" s="8"/>
      <c r="C107" s="8" t="s">
        <v>110</v>
      </c>
      <c r="D107" s="23">
        <f>SUMIFS('Grades K-5 Narrative'!$G:$G,'Grades K-5 Narrative'!$A:$A,Sheet1!$R$4,'Grades K-5 Narrative'!$B:$B,Sheet1!$Q$29)</f>
        <v>0</v>
      </c>
      <c r="E107" s="23">
        <f>SUMIFS('Grades K-5 Narrative'!$G:$G,'Grades K-5 Narrative'!$A:$A,Sheet1!$R$4,'Grades K-5 Narrative'!$B:$B,Sheet1!$Q$30)</f>
        <v>0</v>
      </c>
      <c r="F107" s="23">
        <f>SUMIFS('Grades K-5 Narrative'!$G:$G,'Grades K-5 Narrative'!$A:$A,Sheet1!$R$4,'Grades K-5 Narrative'!$B:$B,Sheet1!$Q$31)</f>
        <v>0</v>
      </c>
      <c r="G107" s="23">
        <f>SUMIFS('Grades K-5 Narrative'!$G:$G,'Grades K-5 Narrative'!$A:$A,Sheet1!$R$4,'Grades K-5 Narrative'!$B:$B,Sheet1!$Q$32)</f>
        <v>0</v>
      </c>
      <c r="H107" s="18"/>
      <c r="I107" s="18"/>
      <c r="J107" s="24">
        <f>SUM(D107:G107)</f>
        <v>0</v>
      </c>
    </row>
    <row r="108" spans="2:10" x14ac:dyDescent="0.25">
      <c r="B108" s="141" t="s">
        <v>89</v>
      </c>
      <c r="C108" s="142"/>
      <c r="D108" s="10"/>
      <c r="E108" s="10"/>
      <c r="F108" s="10"/>
      <c r="G108" s="10"/>
      <c r="H108" s="10"/>
      <c r="I108" s="10"/>
      <c r="J108" s="24">
        <f>SUM(J95:J107)</f>
        <v>0</v>
      </c>
    </row>
    <row r="109" spans="2:10" x14ac:dyDescent="0.25">
      <c r="B109" s="6"/>
      <c r="C109" s="6"/>
      <c r="D109" s="6"/>
      <c r="E109" s="6"/>
      <c r="F109" s="6"/>
      <c r="G109" s="6"/>
      <c r="H109" s="13" t="s">
        <v>111</v>
      </c>
      <c r="I109" s="13"/>
      <c r="J109" s="24">
        <f>'Grades K-5 Narrative'!E5</f>
        <v>0</v>
      </c>
    </row>
    <row r="110" spans="2:10" x14ac:dyDescent="0.25">
      <c r="B110" s="6"/>
      <c r="C110" s="6"/>
      <c r="D110" s="6"/>
      <c r="E110" s="6"/>
      <c r="F110" s="6"/>
      <c r="G110" s="6"/>
      <c r="H110" s="13" t="s">
        <v>112</v>
      </c>
      <c r="I110" s="13"/>
      <c r="J110" s="24">
        <f>J109-J108</f>
        <v>0</v>
      </c>
    </row>
    <row r="113" spans="2:10" x14ac:dyDescent="0.25">
      <c r="B113" s="146" t="s">
        <v>117</v>
      </c>
      <c r="C113" s="147"/>
      <c r="D113" s="147" t="s">
        <v>87</v>
      </c>
      <c r="E113" s="147"/>
      <c r="F113" s="147"/>
      <c r="G113" s="147"/>
      <c r="H113" s="147"/>
      <c r="I113" s="147"/>
      <c r="J113" s="148"/>
    </row>
    <row r="114" spans="2:10" x14ac:dyDescent="0.25">
      <c r="B114" s="149" t="s">
        <v>88</v>
      </c>
      <c r="C114" s="150"/>
      <c r="D114" s="2">
        <v>100</v>
      </c>
      <c r="E114" s="2">
        <v>200</v>
      </c>
      <c r="F114" s="2">
        <v>400</v>
      </c>
      <c r="G114" s="2">
        <v>500</v>
      </c>
      <c r="H114" s="2">
        <v>600</v>
      </c>
      <c r="I114" s="2">
        <v>800</v>
      </c>
      <c r="J114" s="153" t="s">
        <v>89</v>
      </c>
    </row>
    <row r="115" spans="2:10" ht="30" x14ac:dyDescent="0.25">
      <c r="B115" s="151"/>
      <c r="C115" s="152"/>
      <c r="D115" s="3" t="s">
        <v>90</v>
      </c>
      <c r="E115" s="4" t="s">
        <v>91</v>
      </c>
      <c r="F115" s="3" t="s">
        <v>92</v>
      </c>
      <c r="G115" s="3" t="s">
        <v>93</v>
      </c>
      <c r="H115" s="3" t="s">
        <v>94</v>
      </c>
      <c r="I115" s="3" t="s">
        <v>95</v>
      </c>
      <c r="J115" s="154"/>
    </row>
    <row r="116" spans="2:10" x14ac:dyDescent="0.25">
      <c r="B116" s="5" t="s">
        <v>96</v>
      </c>
      <c r="C116" s="5"/>
      <c r="D116" s="143" t="s">
        <v>97</v>
      </c>
      <c r="E116" s="144"/>
      <c r="F116" s="144"/>
      <c r="G116" s="144"/>
      <c r="H116" s="144"/>
      <c r="I116" s="145"/>
      <c r="J116" s="7"/>
    </row>
    <row r="117" spans="2:10" x14ac:dyDescent="0.25">
      <c r="B117" s="8"/>
      <c r="C117" s="8" t="s">
        <v>98</v>
      </c>
      <c r="D117" s="26">
        <f>SUMIFS('Grades K-5 Narrative'!$G:$G,'Grades K-5 Narrative'!$A:$A,Sheet1!$R$5,'Grades K-5 Narrative'!$B:$B,Sheet1!$Q$1)</f>
        <v>0</v>
      </c>
      <c r="E117" s="26">
        <f>SUMIFS('Grades K-5 Narrative'!$G:$G,'Grades K-5 Narrative'!$A:$A,Sheet1!$R$5,'Grades K-5 Narrative'!$B:$B,Sheet1!$Q$2)</f>
        <v>0</v>
      </c>
      <c r="F117" s="23">
        <f>SUMIFS('Grades K-5 Narrative'!$G:$G,'Grades K-5 Narrative'!$A:$A,Sheet1!$R$5,'Grades K-5 Narrative'!$B:$B,Sheet1!$Q$3)</f>
        <v>0</v>
      </c>
      <c r="G117" s="23">
        <f>SUMIFS('Grades K-5 Narrative'!$G:$G,'Grades K-5 Narrative'!$A:$A,Sheet1!$R$5,'Grades K-5 Narrative'!$B:$B,Sheet1!$Q$4)</f>
        <v>0</v>
      </c>
      <c r="H117" s="18"/>
      <c r="I117" s="18"/>
      <c r="J117" s="24">
        <f>SUM(D117:G117)</f>
        <v>0</v>
      </c>
    </row>
    <row r="118" spans="2:10" x14ac:dyDescent="0.25">
      <c r="B118" s="8"/>
      <c r="C118" s="8" t="s">
        <v>99</v>
      </c>
      <c r="D118" s="26">
        <f>SUMIFS('Grades K-5 Narrative'!$G:$G,'Grades K-5 Narrative'!$A:$A,Sheet1!$R$5,'Grades K-5 Narrative'!$B:$B,Sheet1!$Q$5)</f>
        <v>0</v>
      </c>
      <c r="E118" s="26">
        <f>SUMIFS('Grades K-5 Narrative'!$G:$G,'Grades K-5 Narrative'!$A:$A,Sheet1!$R$5,'Grades K-5 Narrative'!$B:$B,Sheet1!$Q$6)</f>
        <v>0</v>
      </c>
      <c r="F118" s="23">
        <f>SUMIFS('Grades K-5 Narrative'!$G:$G,'Grades K-5 Narrative'!$A:$A,Sheet1!$R$5,'Grades K-5 Narrative'!$B:$B,Sheet1!$Q$7)</f>
        <v>0</v>
      </c>
      <c r="G118" s="23">
        <f>SUMIFS('Grades K-5 Narrative'!$G:$G,'Grades K-5 Narrative'!$A:$A,Sheet1!$R$5,'Grades K-5 Narrative'!$B:$B,Sheet1!$Q$8)</f>
        <v>0</v>
      </c>
      <c r="H118" s="18"/>
      <c r="I118" s="18"/>
      <c r="J118" s="24">
        <f>SUM(D118:G118)</f>
        <v>0</v>
      </c>
    </row>
    <row r="119" spans="2:10" x14ac:dyDescent="0.25">
      <c r="B119" s="8"/>
      <c r="C119" s="8" t="s">
        <v>100</v>
      </c>
      <c r="D119" s="26">
        <f>SUMIFS('Grades K-5 Narrative'!$G:$G,'Grades K-5 Narrative'!$A:$A,Sheet1!$R$5,'Grades K-5 Narrative'!$B:$B,Sheet1!$Q$9)</f>
        <v>0</v>
      </c>
      <c r="E119" s="26">
        <f>SUMIFS('Grades K-5 Narrative'!$G:$G,'Grades K-5 Narrative'!$A:$A,Sheet1!$R$5,'Grades K-5 Narrative'!$B:$B,Sheet1!$Q$10)</f>
        <v>0</v>
      </c>
      <c r="F119" s="23">
        <f>SUMIFS('Grades K-5 Narrative'!$G:$G,'Grades K-5 Narrative'!$A:$A,Sheet1!$R$5,'Grades K-5 Narrative'!$B:$B,Sheet1!$Q$11)</f>
        <v>0</v>
      </c>
      <c r="G119" s="23">
        <f>SUMIFS('Grades K-5 Narrative'!$G:$G,'Grades K-5 Narrative'!$A:$A,Sheet1!$R$5,'Grades K-5 Narrative'!$B:$B,Sheet1!$Q$12)</f>
        <v>0</v>
      </c>
      <c r="H119" s="18"/>
      <c r="I119" s="18"/>
      <c r="J119" s="24">
        <f>SUM(D119:G119)</f>
        <v>0</v>
      </c>
    </row>
    <row r="120" spans="2:10" x14ac:dyDescent="0.25">
      <c r="B120" s="8"/>
      <c r="C120" s="8" t="s">
        <v>101</v>
      </c>
      <c r="D120" s="23">
        <f>SUMIFS('Grades K-5 Narrative'!$G:$G,'Grades K-5 Narrative'!$A:$A,Sheet1!$R$5,'Grades K-5 Narrative'!$B:$B,Sheet1!$Q$13)</f>
        <v>0</v>
      </c>
      <c r="E120" s="23">
        <f>SUMIFS('Grades K-5 Narrative'!$G:$G,'Grades K-5 Narrative'!$A:$A,Sheet1!$R$5,'Grades K-5 Narrative'!$B:$B,Sheet1!$Q$14)</f>
        <v>0</v>
      </c>
      <c r="F120" s="23">
        <f>SUMIFS('Grades K-5 Narrative'!$G:$G,'Grades K-5 Narrative'!$A:$A,Sheet1!$R$5,'Grades K-5 Narrative'!$B:$B,Sheet1!$Q$15)</f>
        <v>0</v>
      </c>
      <c r="G120" s="23">
        <f>SUMIFS('Grades K-5 Narrative'!$G:$G,'Grades K-5 Narrative'!$A:$A,Sheet1!$R$5,'Grades K-5 Narrative'!$B:$B,Sheet1!$Q$16)</f>
        <v>0</v>
      </c>
      <c r="H120" s="18"/>
      <c r="I120" s="18"/>
      <c r="J120" s="24">
        <f>SUM(D120:G120)</f>
        <v>0</v>
      </c>
    </row>
    <row r="121" spans="2:10" x14ac:dyDescent="0.25">
      <c r="B121" s="11" t="s">
        <v>102</v>
      </c>
      <c r="C121" s="5"/>
      <c r="D121" s="143" t="s">
        <v>97</v>
      </c>
      <c r="E121" s="144"/>
      <c r="F121" s="144"/>
      <c r="G121" s="144"/>
      <c r="H121" s="144"/>
      <c r="I121" s="145"/>
      <c r="J121" s="7"/>
    </row>
    <row r="122" spans="2:10" x14ac:dyDescent="0.25">
      <c r="B122" s="8"/>
      <c r="C122" s="8" t="s">
        <v>103</v>
      </c>
      <c r="D122" s="23">
        <f>SUMIFS('Grades K-5 Narrative'!$G:$G,'Grades K-5 Narrative'!$A:$A,Sheet1!$R$5,'Grades K-5 Narrative'!$B:$B,Sheet1!$Q$17)</f>
        <v>0</v>
      </c>
      <c r="E122" s="23">
        <f>SUMIFS('Grades K-5 Narrative'!$G:$G,'Grades K-5 Narrative'!$A:$A,Sheet1!$R$5,'Grades K-5 Narrative'!$B:$B,Sheet1!$Q$18)</f>
        <v>0</v>
      </c>
      <c r="F122" s="23">
        <f>SUMIFS('Grades K-5 Narrative'!$G:$G,'Grades K-5 Narrative'!$A:$A,Sheet1!$R$5,'Grades K-5 Narrative'!$B:$B,Sheet1!$Q$19)</f>
        <v>0</v>
      </c>
      <c r="G122" s="23">
        <f>SUMIFS('Grades K-5 Narrative'!$G:$G,'Grades K-5 Narrative'!$A:$A,Sheet1!$R$5,'Grades K-5 Narrative'!$B:$B,Sheet1!$Q$20)</f>
        <v>0</v>
      </c>
      <c r="H122" s="18"/>
      <c r="I122" s="18"/>
      <c r="J122" s="24">
        <f t="shared" ref="J122:J123" si="14">SUM(D122:G122)</f>
        <v>0</v>
      </c>
    </row>
    <row r="123" spans="2:10" x14ac:dyDescent="0.25">
      <c r="B123" s="8"/>
      <c r="C123" s="8" t="s">
        <v>104</v>
      </c>
      <c r="D123" s="23">
        <f>SUMIFS('Grades K-5 Narrative'!$G:$G,'Grades K-5 Narrative'!$A:$A,Sheet1!$R$5,'Grades K-5 Narrative'!$B:$B,Sheet1!$Q$21)</f>
        <v>0</v>
      </c>
      <c r="E123" s="23">
        <f>SUMIFS('Grades K-5 Narrative'!$G:$G,'Grades K-5 Narrative'!$A:$A,Sheet1!$R$5,'Grades K-5 Narrative'!$B:$B,Sheet1!$Q$22)</f>
        <v>0</v>
      </c>
      <c r="F123" s="23">
        <f>SUMIFS('Grades K-5 Narrative'!$G:$G,'Grades K-5 Narrative'!$A:$A,Sheet1!$R$5,'Grades K-5 Narrative'!$B:$B,Sheet1!$Q$23)</f>
        <v>0</v>
      </c>
      <c r="G123" s="23">
        <f>SUMIFS('Grades K-5 Narrative'!$G:$G,'Grades K-5 Narrative'!$A:$A,Sheet1!$R$5,'Grades K-5 Narrative'!$B:$B,Sheet1!$Q$24)</f>
        <v>0</v>
      </c>
      <c r="H123" s="18"/>
      <c r="I123" s="18"/>
      <c r="J123" s="24">
        <f t="shared" si="14"/>
        <v>0</v>
      </c>
    </row>
    <row r="124" spans="2:10" x14ac:dyDescent="0.25">
      <c r="B124" s="8"/>
      <c r="C124" s="8" t="s">
        <v>105</v>
      </c>
      <c r="D124" s="18"/>
      <c r="E124" s="18"/>
      <c r="F124" s="23">
        <f>SUMIFS('Grades K-5 Narrative'!$G:$G,'Grades K-5 Narrative'!$A:$A,Sheet1!$R$5,'Grades K-5 Narrative'!$B:$B,Sheet1!$Q$25)</f>
        <v>0</v>
      </c>
      <c r="G124" s="23">
        <f>SUMIFS('Grades K-5 Narrative'!$G:$G,'Grades K-5 Narrative'!$A:$A,Sheet1!$R$5,'Grades K-5 Narrative'!$B:$B,Sheet1!$Q$26)</f>
        <v>0</v>
      </c>
      <c r="H124" s="18"/>
      <c r="I124" s="18"/>
      <c r="J124" s="24">
        <f>SUM(F124:G124)</f>
        <v>0</v>
      </c>
    </row>
    <row r="125" spans="2:10" x14ac:dyDescent="0.25">
      <c r="B125" s="155" t="s">
        <v>106</v>
      </c>
      <c r="C125" s="156"/>
      <c r="D125" s="12"/>
      <c r="E125" s="12"/>
      <c r="F125" s="12"/>
      <c r="G125" s="12"/>
      <c r="H125" s="12"/>
      <c r="I125" s="23">
        <f>SUMIFS('Grades K-5 Narrative'!$G:$G,'Grades K-5 Narrative'!$A:$A,Sheet1!$R$5,'Grades K-5 Narrative'!$B:$B,Sheet1!$Q$33)</f>
        <v>0</v>
      </c>
      <c r="J125" s="24">
        <f>I125</f>
        <v>0</v>
      </c>
    </row>
    <row r="126" spans="2:10" x14ac:dyDescent="0.25">
      <c r="B126" s="5" t="s">
        <v>107</v>
      </c>
      <c r="C126" s="5"/>
      <c r="D126" s="143" t="s">
        <v>97</v>
      </c>
      <c r="E126" s="144"/>
      <c r="F126" s="144"/>
      <c r="G126" s="144"/>
      <c r="H126" s="144"/>
      <c r="I126" s="145"/>
      <c r="J126" s="7"/>
    </row>
    <row r="127" spans="2:10" x14ac:dyDescent="0.25">
      <c r="B127" s="8"/>
      <c r="C127" s="8" t="s">
        <v>108</v>
      </c>
      <c r="D127" s="18"/>
      <c r="E127" s="18"/>
      <c r="F127" s="23">
        <f>SUMIFS('Grades K-5 Narrative'!$G:$G,'Grades K-5 Narrative'!$A:$A,Sheet1!$R$5,'Grades K-5 Narrative'!$B:$B,Sheet1!$Q$27)</f>
        <v>0</v>
      </c>
      <c r="G127" s="23">
        <f>SUMIFS('Grades K-5 Narrative'!$G:$G,'Grades K-5 Narrative'!$A:$A,Sheet1!$R$5,'Grades K-5 Narrative'!$B:$B,Sheet1!$Q$28)</f>
        <v>0</v>
      </c>
      <c r="H127" s="18"/>
      <c r="I127" s="18"/>
      <c r="J127" s="24">
        <f>SUM(F127:G127)</f>
        <v>0</v>
      </c>
    </row>
    <row r="128" spans="2:10" x14ac:dyDescent="0.25">
      <c r="B128" s="5" t="s">
        <v>109</v>
      </c>
      <c r="C128" s="5"/>
      <c r="D128" s="143" t="s">
        <v>97</v>
      </c>
      <c r="E128" s="144"/>
      <c r="F128" s="144"/>
      <c r="G128" s="144"/>
      <c r="H128" s="144"/>
      <c r="I128" s="145"/>
      <c r="J128" s="7"/>
    </row>
    <row r="129" spans="2:10" x14ac:dyDescent="0.25">
      <c r="B129" s="8"/>
      <c r="C129" s="8" t="s">
        <v>110</v>
      </c>
      <c r="D129" s="23">
        <f>SUMIFS('Grades K-5 Narrative'!$G:$G,'Grades K-5 Narrative'!$A:$A,Sheet1!$R$5,'Grades K-5 Narrative'!$B:$B,Sheet1!$Q$29)</f>
        <v>0</v>
      </c>
      <c r="E129" s="23">
        <f>SUMIFS('Grades K-5 Narrative'!$G:$G,'Grades K-5 Narrative'!$A:$A,Sheet1!$R$5,'Grades K-5 Narrative'!$B:$B,Sheet1!$Q$30)</f>
        <v>0</v>
      </c>
      <c r="F129" s="23">
        <f>SUMIFS('Grades K-5 Narrative'!$G:$G,'Grades K-5 Narrative'!$A:$A,Sheet1!$R$5,'Grades K-5 Narrative'!$B:$B,Sheet1!$Q$31)</f>
        <v>0</v>
      </c>
      <c r="G129" s="23">
        <f>SUMIFS('Grades K-5 Narrative'!$G:$G,'Grades K-5 Narrative'!$A:$A,Sheet1!$R$5,'Grades K-5 Narrative'!$B:$B,Sheet1!$Q$32)</f>
        <v>0</v>
      </c>
      <c r="H129" s="18"/>
      <c r="I129" s="18"/>
      <c r="J129" s="24">
        <f>SUM(D129:G129)</f>
        <v>0</v>
      </c>
    </row>
    <row r="130" spans="2:10" x14ac:dyDescent="0.25">
      <c r="B130" s="141" t="s">
        <v>89</v>
      </c>
      <c r="C130" s="142"/>
      <c r="D130" s="10"/>
      <c r="E130" s="10"/>
      <c r="F130" s="10"/>
      <c r="G130" s="10"/>
      <c r="H130" s="10"/>
      <c r="I130" s="10"/>
      <c r="J130" s="24">
        <f>SUM(J117:J129)</f>
        <v>0</v>
      </c>
    </row>
    <row r="131" spans="2:10" x14ac:dyDescent="0.25">
      <c r="B131" s="6"/>
      <c r="C131" s="6"/>
      <c r="D131" s="6"/>
      <c r="E131" s="6"/>
      <c r="F131" s="6"/>
      <c r="G131" s="6"/>
      <c r="H131" s="13" t="s">
        <v>111</v>
      </c>
      <c r="I131" s="13"/>
      <c r="J131" s="24">
        <f>'Grades K-5 Narrative'!E6</f>
        <v>0</v>
      </c>
    </row>
    <row r="132" spans="2:10" x14ac:dyDescent="0.25">
      <c r="B132" s="6"/>
      <c r="C132" s="6"/>
      <c r="D132" s="6"/>
      <c r="E132" s="6"/>
      <c r="F132" s="6"/>
      <c r="G132" s="6"/>
      <c r="H132" s="13" t="s">
        <v>112</v>
      </c>
      <c r="I132" s="13"/>
      <c r="J132" s="24">
        <f>J131-J130</f>
        <v>0</v>
      </c>
    </row>
  </sheetData>
  <sheetProtection sheet="1" objects="1" scenarios="1"/>
  <mergeCells count="60">
    <mergeCell ref="B130:C130"/>
    <mergeCell ref="D106:I106"/>
    <mergeCell ref="B108:C108"/>
    <mergeCell ref="B113:C113"/>
    <mergeCell ref="D113:J113"/>
    <mergeCell ref="B114:C115"/>
    <mergeCell ref="J114:J115"/>
    <mergeCell ref="D116:I116"/>
    <mergeCell ref="D121:I121"/>
    <mergeCell ref="B125:C125"/>
    <mergeCell ref="D126:I126"/>
    <mergeCell ref="D128:I128"/>
    <mergeCell ref="D104:I104"/>
    <mergeCell ref="B81:C81"/>
    <mergeCell ref="D82:I82"/>
    <mergeCell ref="D84:I84"/>
    <mergeCell ref="B86:C86"/>
    <mergeCell ref="B91:C91"/>
    <mergeCell ref="D91:J91"/>
    <mergeCell ref="B92:C93"/>
    <mergeCell ref="J92:J93"/>
    <mergeCell ref="D94:I94"/>
    <mergeCell ref="D99:I99"/>
    <mergeCell ref="B103:C103"/>
    <mergeCell ref="D77:I77"/>
    <mergeCell ref="D50:I50"/>
    <mergeCell ref="D55:I55"/>
    <mergeCell ref="B59:C59"/>
    <mergeCell ref="D60:I60"/>
    <mergeCell ref="D62:I62"/>
    <mergeCell ref="B64:C64"/>
    <mergeCell ref="B69:C69"/>
    <mergeCell ref="D69:J69"/>
    <mergeCell ref="B70:C71"/>
    <mergeCell ref="J70:J71"/>
    <mergeCell ref="D72:I72"/>
    <mergeCell ref="D40:I40"/>
    <mergeCell ref="B42:C42"/>
    <mergeCell ref="B47:C47"/>
    <mergeCell ref="D47:J47"/>
    <mergeCell ref="B48:C49"/>
    <mergeCell ref="J48:J49"/>
    <mergeCell ref="D38:I38"/>
    <mergeCell ref="B15:C15"/>
    <mergeCell ref="D16:I16"/>
    <mergeCell ref="D18:I18"/>
    <mergeCell ref="B20:C20"/>
    <mergeCell ref="B25:C25"/>
    <mergeCell ref="D25:J25"/>
    <mergeCell ref="B26:C27"/>
    <mergeCell ref="J26:J27"/>
    <mergeCell ref="D28:I28"/>
    <mergeCell ref="D33:I33"/>
    <mergeCell ref="B37:C37"/>
    <mergeCell ref="D11:I11"/>
    <mergeCell ref="B3:C3"/>
    <mergeCell ref="D3:J3"/>
    <mergeCell ref="B4:C5"/>
    <mergeCell ref="J4:J5"/>
    <mergeCell ref="D6:I6"/>
  </mergeCells>
  <conditionalFormatting sqref="K44">
    <cfRule type="containsText" dxfId="22" priority="5" operator="containsText" text="&quot;high&quot;">
      <formula>NOT(ISERROR(SEARCH("""high""",K44)))</formula>
    </cfRule>
  </conditionalFormatting>
  <conditionalFormatting sqref="K66">
    <cfRule type="containsText" dxfId="21" priority="4" operator="containsText" text="&quot;high&quot;">
      <formula>NOT(ISERROR(SEARCH("""high""",K66)))</formula>
    </cfRule>
  </conditionalFormatting>
  <conditionalFormatting sqref="K88">
    <cfRule type="containsText" dxfId="20" priority="3" operator="containsText" text="&quot;high&quot;">
      <formula>NOT(ISERROR(SEARCH("""high""",K88)))</formula>
    </cfRule>
  </conditionalFormatting>
  <conditionalFormatting sqref="K110">
    <cfRule type="containsText" dxfId="19" priority="2" operator="containsText" text="&quot;high&quot;">
      <formula>NOT(ISERROR(SEARCH("""high""",K110)))</formula>
    </cfRule>
  </conditionalFormatting>
  <conditionalFormatting sqref="K132">
    <cfRule type="containsText" dxfId="18" priority="1" operator="containsText" text="&quot;high&quot;">
      <formula>NOT(ISERROR(SEARCH("""high""",K132)))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055D-0502-49E7-8133-7A1A1516F65D}">
  <dimension ref="A1:K921"/>
  <sheetViews>
    <sheetView workbookViewId="0">
      <selection activeCell="B10" sqref="B10:C10"/>
    </sheetView>
  </sheetViews>
  <sheetFormatPr defaultRowHeight="15" x14ac:dyDescent="0.25"/>
  <cols>
    <col min="1" max="1" width="15.85546875" style="14" customWidth="1"/>
    <col min="2" max="2" width="15.140625" customWidth="1"/>
    <col min="3" max="3" width="23.5703125" customWidth="1"/>
    <col min="4" max="4" width="19.42578125" style="14" customWidth="1"/>
    <col min="5" max="5" width="16.5703125" style="14" customWidth="1"/>
    <col min="6" max="6" width="45.85546875" style="14" customWidth="1"/>
    <col min="7" max="7" width="16.85546875" style="14" customWidth="1"/>
    <col min="8" max="8" width="66.140625" style="14" customWidth="1"/>
    <col min="9" max="9" width="16.42578125" customWidth="1"/>
    <col min="10" max="10" width="12.85546875" bestFit="1" customWidth="1"/>
    <col min="11" max="13" width="14.85546875" customWidth="1"/>
  </cols>
  <sheetData>
    <row r="1" spans="1:11" ht="60.75" thickBot="1" x14ac:dyDescent="0.3">
      <c r="A1" s="31" t="s">
        <v>5</v>
      </c>
      <c r="B1" s="32">
        <f>'Total Request'!C5</f>
        <v>0</v>
      </c>
      <c r="C1" s="104"/>
      <c r="D1" s="98" t="s">
        <v>121</v>
      </c>
      <c r="E1" s="98" t="s">
        <v>122</v>
      </c>
      <c r="F1" s="99" t="s">
        <v>123</v>
      </c>
      <c r="G1" s="100" t="s">
        <v>124</v>
      </c>
      <c r="H1" s="130"/>
      <c r="I1" s="62"/>
    </row>
    <row r="2" spans="1:11" x14ac:dyDescent="0.25">
      <c r="A2" s="28" t="s">
        <v>125</v>
      </c>
      <c r="B2" s="29"/>
      <c r="C2" s="105" t="s">
        <v>81</v>
      </c>
      <c r="D2" s="106">
        <f>'Total Request'!C6</f>
        <v>0</v>
      </c>
      <c r="E2" s="107">
        <f>'Grades K-5 Budget'!J42</f>
        <v>0</v>
      </c>
      <c r="F2" s="108">
        <f>IF($H$2&lt;0,"Q1 2026 Budget is too high. "&amp;"Reduce by "&amp;H2,IF(G2="Yes",0,H2))</f>
        <v>0</v>
      </c>
      <c r="G2" s="109" t="s">
        <v>126</v>
      </c>
      <c r="H2" s="27">
        <f>'Total Request'!C6-'Grades K-5 Budget'!J42</f>
        <v>0</v>
      </c>
      <c r="I2" s="27">
        <f>IF(G2="Yes",0,(H2+IF(G1="Yes",H1,0)))</f>
        <v>0</v>
      </c>
      <c r="J2" s="21"/>
    </row>
    <row r="3" spans="1:11" x14ac:dyDescent="0.25">
      <c r="A3" s="168" t="str">
        <f>Sheet1!AA1</f>
        <v>Does not include required expense 1a
Does not include required expense 1b
Does not include required expense 1c
Does not include required expense 2
Does not include required expense 3
Does not include required expense 4
Does not include required expense 5</v>
      </c>
      <c r="B3" s="169"/>
      <c r="C3" s="105" t="s">
        <v>82</v>
      </c>
      <c r="D3" s="101">
        <f>'Total Request'!C7</f>
        <v>0</v>
      </c>
      <c r="E3" s="100">
        <f>'Grades K-5 Budget'!J64</f>
        <v>0</v>
      </c>
      <c r="F3" s="102">
        <f>IF($H$3&lt;0,"Q2-4 2026 Budget is too high. Reduce by "&amp;TEXT(H3,"$0,000"),IF(H3&lt;0,H3,IF(G3="Yes",0,(H3+IF(G2="Yes",I2,0)))))</f>
        <v>0</v>
      </c>
      <c r="G3" s="103" t="s">
        <v>126</v>
      </c>
      <c r="H3" s="27">
        <f>'Total Request'!C7-'Grades K-5 Narrative'!E3+IF(G2="Yes",H2,0)</f>
        <v>0</v>
      </c>
      <c r="I3" s="27">
        <f>IF(G3="Yes",0,(H3+IF(G2="Yes",H2,0)))</f>
        <v>0</v>
      </c>
      <c r="J3" s="21"/>
    </row>
    <row r="4" spans="1:11" x14ac:dyDescent="0.25">
      <c r="A4" s="168"/>
      <c r="B4" s="169"/>
      <c r="C4" s="105" t="s">
        <v>83</v>
      </c>
      <c r="D4" s="106">
        <f>'Total Request'!C8</f>
        <v>0</v>
      </c>
      <c r="E4" s="107">
        <f>'Grades K-5 Budget'!J86</f>
        <v>0</v>
      </c>
      <c r="F4" s="108">
        <f>IF($H$4&lt;0,"2027 Budget is too high. Reduce by "&amp;TEXT(H4,"$0,000"),IF(H4&lt;0,H4,IF(G4="Yes",0,(H4+IF(G3="Yes",I3,0)))))</f>
        <v>0</v>
      </c>
      <c r="G4" s="109" t="s">
        <v>126</v>
      </c>
      <c r="H4" s="27">
        <f>'Total Request'!C8-'Grades K-5 Narrative'!E4+IF(G3="Yes",H3,0)</f>
        <v>0</v>
      </c>
      <c r="I4" s="27">
        <f>IF(G4="Yes",0,(H4+IF(G3="Yes",H3,0)))</f>
        <v>0</v>
      </c>
      <c r="J4" s="21"/>
    </row>
    <row r="5" spans="1:11" x14ac:dyDescent="0.25">
      <c r="A5" s="168"/>
      <c r="B5" s="169"/>
      <c r="C5" s="105" t="s">
        <v>84</v>
      </c>
      <c r="D5" s="101">
        <f>'Total Request'!C9</f>
        <v>0</v>
      </c>
      <c r="E5" s="100">
        <f>'Grades K-5 Budget'!J108</f>
        <v>0</v>
      </c>
      <c r="F5" s="102">
        <f>IF(H$5&lt;0,"2028 Budget is too high. Reduce by "&amp;TEXT(H5,"$0,000"),IF(H5&lt;0,H5,IF(G5="Yes",0,(H5+IF(G4="Yes",I4,0)))))</f>
        <v>0</v>
      </c>
      <c r="G5" s="103" t="s">
        <v>126</v>
      </c>
      <c r="H5" s="27">
        <f>'Total Request'!C9-'Grades K-5 Narrative'!E5+IF(G4="Yes",H4,0)</f>
        <v>0</v>
      </c>
      <c r="I5" s="27">
        <f>IF(G5="Yes",0,(H5+IF(G4="Yes",H4,0)))</f>
        <v>0</v>
      </c>
      <c r="J5" s="21"/>
    </row>
    <row r="6" spans="1:11" ht="15.75" thickBot="1" x14ac:dyDescent="0.3">
      <c r="A6" s="170"/>
      <c r="B6" s="171"/>
      <c r="C6" s="105" t="s">
        <v>85</v>
      </c>
      <c r="D6" s="110">
        <f>'Total Request'!C10</f>
        <v>0</v>
      </c>
      <c r="E6" s="111">
        <f>'Grades K-5 Budget'!J130</f>
        <v>0</v>
      </c>
      <c r="F6" s="108">
        <f>IF($H$6&lt;0,"2029 Budget is too high. Reduce by "&amp;TEXT(H6,"$0,000"),IF(H6&lt;0,H6,IF(G6="Yes",0,(H6+IF(G5="Yes",I5,0)))))</f>
        <v>0</v>
      </c>
      <c r="G6" s="131"/>
      <c r="H6" s="27">
        <f>'Total Request'!C10-'Grades K-5 Narrative'!E6+IF(G5="Yes",H5,0)</f>
        <v>0</v>
      </c>
      <c r="I6" s="27">
        <f>IF(G6="Yes",0,(H6+IF(G5="Yes",H5,0)))</f>
        <v>0</v>
      </c>
      <c r="J6" s="21"/>
      <c r="K6" s="21"/>
    </row>
    <row r="7" spans="1:11" ht="30.6" customHeight="1" thickBot="1" x14ac:dyDescent="0.3">
      <c r="D7" s="33" t="s">
        <v>127</v>
      </c>
      <c r="E7" s="34">
        <f>SUM(E2:E6)</f>
        <v>0</v>
      </c>
      <c r="F7" s="14" t="str">
        <f>IF(SUM(G9:G921)&gt;'Total Request'!C5,"Planned expenses are greater than the total request for the grade-band.","")</f>
        <v/>
      </c>
      <c r="G7"/>
      <c r="H7"/>
    </row>
    <row r="8" spans="1:11" ht="30" x14ac:dyDescent="0.25">
      <c r="A8" s="134" t="s">
        <v>128</v>
      </c>
      <c r="B8" s="166" t="s">
        <v>129</v>
      </c>
      <c r="C8" s="166"/>
      <c r="D8" s="172" t="s">
        <v>130</v>
      </c>
      <c r="E8" s="172"/>
      <c r="F8" s="172"/>
      <c r="G8" s="134" t="s">
        <v>131</v>
      </c>
      <c r="H8" s="134" t="s">
        <v>132</v>
      </c>
    </row>
    <row r="9" spans="1:11" ht="48.6" customHeight="1" x14ac:dyDescent="0.25">
      <c r="A9" s="133"/>
      <c r="B9" s="167"/>
      <c r="C9" s="167"/>
      <c r="D9" s="167"/>
      <c r="E9" s="167"/>
      <c r="F9" s="167"/>
      <c r="G9" s="133"/>
      <c r="H9" s="133"/>
    </row>
    <row r="10" spans="1:11" ht="48.6" customHeight="1" x14ac:dyDescent="0.25">
      <c r="A10" s="133"/>
      <c r="B10" s="167"/>
      <c r="C10" s="167"/>
      <c r="D10" s="167"/>
      <c r="E10" s="167"/>
      <c r="F10" s="167"/>
      <c r="G10" s="133"/>
      <c r="H10" s="133"/>
    </row>
    <row r="11" spans="1:11" ht="48.6" customHeight="1" x14ac:dyDescent="0.25">
      <c r="A11" s="133"/>
      <c r="B11" s="167"/>
      <c r="C11" s="167"/>
      <c r="D11" s="167"/>
      <c r="E11" s="167"/>
      <c r="F11" s="167"/>
      <c r="G11" s="133"/>
      <c r="H11" s="133"/>
    </row>
    <row r="12" spans="1:11" ht="48.6" customHeight="1" x14ac:dyDescent="0.25">
      <c r="A12" s="133"/>
      <c r="B12" s="167"/>
      <c r="C12" s="167"/>
      <c r="D12" s="167"/>
      <c r="E12" s="167"/>
      <c r="F12" s="167"/>
      <c r="G12" s="133"/>
      <c r="H12" s="133"/>
    </row>
    <row r="13" spans="1:11" ht="48.6" customHeight="1" x14ac:dyDescent="0.25">
      <c r="A13" s="133"/>
      <c r="B13" s="167"/>
      <c r="C13" s="167"/>
      <c r="D13" s="167"/>
      <c r="E13" s="167"/>
      <c r="F13" s="167"/>
      <c r="G13" s="133"/>
      <c r="H13" s="133"/>
    </row>
    <row r="14" spans="1:11" ht="48.6" customHeight="1" x14ac:dyDescent="0.25">
      <c r="A14" s="133"/>
      <c r="B14" s="167"/>
      <c r="C14" s="167"/>
      <c r="D14" s="167"/>
      <c r="E14" s="167"/>
      <c r="F14" s="167"/>
      <c r="G14" s="133"/>
      <c r="H14" s="133"/>
    </row>
    <row r="15" spans="1:11" ht="48.6" customHeight="1" x14ac:dyDescent="0.25">
      <c r="A15" s="133"/>
      <c r="B15" s="167"/>
      <c r="C15" s="167"/>
      <c r="D15" s="167"/>
      <c r="E15" s="167"/>
      <c r="F15" s="167"/>
      <c r="G15" s="133"/>
      <c r="H15" s="133"/>
    </row>
    <row r="16" spans="1:11" ht="48.6" customHeight="1" x14ac:dyDescent="0.25">
      <c r="A16" s="133"/>
      <c r="B16" s="167"/>
      <c r="C16" s="167"/>
      <c r="D16" s="167"/>
      <c r="E16" s="167"/>
      <c r="F16" s="167"/>
      <c r="G16" s="133"/>
      <c r="H16" s="133"/>
    </row>
    <row r="17" spans="1:8" ht="48.6" customHeight="1" x14ac:dyDescent="0.25">
      <c r="A17" s="133"/>
      <c r="B17" s="167"/>
      <c r="C17" s="167"/>
      <c r="D17" s="167"/>
      <c r="E17" s="167"/>
      <c r="F17" s="167"/>
      <c r="G17" s="133"/>
      <c r="H17" s="133"/>
    </row>
    <row r="18" spans="1:8" ht="48.6" customHeight="1" x14ac:dyDescent="0.25">
      <c r="A18" s="133"/>
      <c r="B18" s="167"/>
      <c r="C18" s="167"/>
      <c r="D18" s="167"/>
      <c r="E18" s="167"/>
      <c r="F18" s="167"/>
      <c r="G18" s="133"/>
      <c r="H18" s="133"/>
    </row>
    <row r="19" spans="1:8" ht="48.6" customHeight="1" x14ac:dyDescent="0.25">
      <c r="A19" s="133"/>
      <c r="B19" s="167"/>
      <c r="C19" s="167"/>
      <c r="D19" s="167"/>
      <c r="E19" s="167"/>
      <c r="F19" s="167"/>
      <c r="G19" s="133"/>
      <c r="H19" s="133"/>
    </row>
    <row r="20" spans="1:8" ht="48.6" customHeight="1" x14ac:dyDescent="0.25">
      <c r="A20" s="133"/>
      <c r="B20" s="167"/>
      <c r="C20" s="167"/>
      <c r="D20" s="167"/>
      <c r="E20" s="167"/>
      <c r="F20" s="167"/>
      <c r="G20" s="133"/>
      <c r="H20" s="133"/>
    </row>
    <row r="21" spans="1:8" ht="48.6" customHeight="1" x14ac:dyDescent="0.25">
      <c r="A21" s="133"/>
      <c r="B21" s="167"/>
      <c r="C21" s="167"/>
      <c r="D21" s="167"/>
      <c r="E21" s="167"/>
      <c r="F21" s="167"/>
      <c r="G21" s="133"/>
      <c r="H21" s="133"/>
    </row>
    <row r="22" spans="1:8" ht="48.6" customHeight="1" x14ac:dyDescent="0.25">
      <c r="A22" s="133"/>
      <c r="B22" s="167"/>
      <c r="C22" s="167"/>
      <c r="D22" s="167"/>
      <c r="E22" s="167"/>
      <c r="F22" s="167"/>
      <c r="G22" s="133"/>
      <c r="H22" s="133"/>
    </row>
    <row r="23" spans="1:8" ht="48.6" customHeight="1" x14ac:dyDescent="0.25">
      <c r="A23" s="133"/>
      <c r="B23" s="167"/>
      <c r="C23" s="167"/>
      <c r="D23" s="167"/>
      <c r="E23" s="167"/>
      <c r="F23" s="167"/>
      <c r="G23" s="133"/>
      <c r="H23" s="133"/>
    </row>
    <row r="24" spans="1:8" ht="48.6" customHeight="1" x14ac:dyDescent="0.25">
      <c r="A24" s="133"/>
      <c r="B24" s="167"/>
      <c r="C24" s="167"/>
      <c r="D24" s="167"/>
      <c r="E24" s="167"/>
      <c r="F24" s="167"/>
      <c r="G24" s="133"/>
      <c r="H24" s="133"/>
    </row>
    <row r="25" spans="1:8" ht="48.6" customHeight="1" x14ac:dyDescent="0.25">
      <c r="A25" s="133"/>
      <c r="B25" s="167"/>
      <c r="C25" s="167"/>
      <c r="D25" s="167"/>
      <c r="E25" s="167"/>
      <c r="F25" s="167"/>
      <c r="G25" s="133"/>
      <c r="H25" s="133"/>
    </row>
    <row r="26" spans="1:8" ht="48.6" customHeight="1" x14ac:dyDescent="0.25">
      <c r="A26" s="133"/>
      <c r="B26" s="167"/>
      <c r="C26" s="167"/>
      <c r="D26" s="167"/>
      <c r="E26" s="167"/>
      <c r="F26" s="167"/>
      <c r="G26" s="133"/>
      <c r="H26" s="133"/>
    </row>
    <row r="27" spans="1:8" ht="48.6" customHeight="1" x14ac:dyDescent="0.25">
      <c r="A27" s="133"/>
      <c r="B27" s="167"/>
      <c r="C27" s="167"/>
      <c r="D27" s="167"/>
      <c r="E27" s="167"/>
      <c r="F27" s="167"/>
      <c r="G27" s="133"/>
      <c r="H27" s="133"/>
    </row>
    <row r="28" spans="1:8" ht="48.6" customHeight="1" x14ac:dyDescent="0.25">
      <c r="A28" s="133"/>
      <c r="B28" s="167"/>
      <c r="C28" s="167"/>
      <c r="D28" s="167"/>
      <c r="E28" s="167"/>
      <c r="F28" s="167"/>
      <c r="G28" s="133"/>
      <c r="H28" s="133"/>
    </row>
    <row r="29" spans="1:8" ht="48.6" customHeight="1" x14ac:dyDescent="0.25">
      <c r="A29" s="133"/>
      <c r="B29" s="167"/>
      <c r="C29" s="167"/>
      <c r="D29" s="167"/>
      <c r="E29" s="167"/>
      <c r="F29" s="167"/>
      <c r="G29" s="133"/>
      <c r="H29" s="133"/>
    </row>
    <row r="30" spans="1:8" ht="48.6" customHeight="1" x14ac:dyDescent="0.25">
      <c r="A30" s="133"/>
      <c r="B30" s="167"/>
      <c r="C30" s="167"/>
      <c r="D30" s="167"/>
      <c r="E30" s="167"/>
      <c r="F30" s="167"/>
      <c r="G30" s="133"/>
      <c r="H30" s="133"/>
    </row>
    <row r="31" spans="1:8" ht="48.6" customHeight="1" x14ac:dyDescent="0.25">
      <c r="A31" s="133"/>
      <c r="B31" s="167"/>
      <c r="C31" s="167"/>
      <c r="D31" s="167"/>
      <c r="E31" s="167"/>
      <c r="F31" s="167"/>
      <c r="G31" s="133"/>
      <c r="H31" s="133"/>
    </row>
    <row r="32" spans="1:8" ht="48.6" customHeight="1" x14ac:dyDescent="0.25">
      <c r="A32" s="133"/>
      <c r="B32" s="167"/>
      <c r="C32" s="167"/>
      <c r="D32" s="167"/>
      <c r="E32" s="167"/>
      <c r="F32" s="167"/>
      <c r="G32" s="133"/>
      <c r="H32" s="133"/>
    </row>
    <row r="33" spans="1:8" ht="48.6" customHeight="1" x14ac:dyDescent="0.25">
      <c r="A33" s="133"/>
      <c r="B33" s="167"/>
      <c r="C33" s="167"/>
      <c r="D33" s="167"/>
      <c r="E33" s="167"/>
      <c r="F33" s="167"/>
      <c r="G33" s="133"/>
      <c r="H33" s="133"/>
    </row>
    <row r="34" spans="1:8" ht="48.6" customHeight="1" x14ac:dyDescent="0.25">
      <c r="A34" s="133"/>
      <c r="B34" s="167"/>
      <c r="C34" s="167"/>
      <c r="D34" s="167"/>
      <c r="E34" s="167"/>
      <c r="F34" s="167"/>
      <c r="G34" s="133"/>
      <c r="H34" s="133"/>
    </row>
    <row r="35" spans="1:8" ht="48.6" customHeight="1" x14ac:dyDescent="0.25">
      <c r="A35" s="133"/>
      <c r="B35" s="167"/>
      <c r="C35" s="167"/>
      <c r="D35" s="167"/>
      <c r="E35" s="167"/>
      <c r="F35" s="167"/>
      <c r="G35" s="133"/>
      <c r="H35" s="133"/>
    </row>
    <row r="36" spans="1:8" ht="48.6" customHeight="1" x14ac:dyDescent="0.25">
      <c r="A36" s="133"/>
      <c r="B36" s="167"/>
      <c r="C36" s="167"/>
      <c r="D36" s="167"/>
      <c r="E36" s="167"/>
      <c r="F36" s="167"/>
      <c r="G36" s="133"/>
      <c r="H36" s="133"/>
    </row>
    <row r="37" spans="1:8" ht="48.6" customHeight="1" x14ac:dyDescent="0.25">
      <c r="A37" s="133"/>
      <c r="B37" s="167"/>
      <c r="C37" s="167"/>
      <c r="D37" s="167"/>
      <c r="E37" s="167"/>
      <c r="F37" s="167"/>
      <c r="G37" s="133"/>
      <c r="H37" s="133"/>
    </row>
    <row r="38" spans="1:8" ht="48.6" customHeight="1" x14ac:dyDescent="0.25">
      <c r="A38" s="133"/>
      <c r="B38" s="167"/>
      <c r="C38" s="167"/>
      <c r="D38" s="167"/>
      <c r="E38" s="167"/>
      <c r="F38" s="167"/>
      <c r="G38" s="133"/>
      <c r="H38" s="133"/>
    </row>
    <row r="39" spans="1:8" ht="48.6" customHeight="1" x14ac:dyDescent="0.25">
      <c r="A39" s="133"/>
      <c r="B39" s="167"/>
      <c r="C39" s="167"/>
      <c r="D39" s="167"/>
      <c r="E39" s="167"/>
      <c r="F39" s="167"/>
      <c r="G39" s="133"/>
      <c r="H39" s="133"/>
    </row>
    <row r="40" spans="1:8" ht="48.6" customHeight="1" x14ac:dyDescent="0.25">
      <c r="A40" s="133"/>
      <c r="B40" s="167"/>
      <c r="C40" s="167"/>
      <c r="D40" s="167"/>
      <c r="E40" s="167"/>
      <c r="F40" s="167"/>
      <c r="G40" s="133"/>
      <c r="H40" s="133"/>
    </row>
    <row r="41" spans="1:8" ht="48.6" customHeight="1" x14ac:dyDescent="0.25">
      <c r="A41" s="133"/>
      <c r="B41" s="167"/>
      <c r="C41" s="167"/>
      <c r="D41" s="167"/>
      <c r="E41" s="167"/>
      <c r="F41" s="167"/>
      <c r="G41" s="133"/>
      <c r="H41" s="133"/>
    </row>
    <row r="42" spans="1:8" ht="48.6" customHeight="1" x14ac:dyDescent="0.25">
      <c r="A42" s="133"/>
      <c r="B42" s="167"/>
      <c r="C42" s="167"/>
      <c r="D42" s="167"/>
      <c r="E42" s="167"/>
      <c r="F42" s="167"/>
      <c r="G42" s="133"/>
      <c r="H42" s="133"/>
    </row>
    <row r="43" spans="1:8" ht="48.6" customHeight="1" x14ac:dyDescent="0.25">
      <c r="A43" s="133"/>
      <c r="B43" s="167"/>
      <c r="C43" s="167"/>
      <c r="D43" s="167"/>
      <c r="E43" s="167"/>
      <c r="F43" s="167"/>
      <c r="G43" s="133"/>
      <c r="H43" s="133"/>
    </row>
    <row r="44" spans="1:8" ht="48.6" customHeight="1" x14ac:dyDescent="0.25">
      <c r="A44" s="133"/>
      <c r="B44" s="167"/>
      <c r="C44" s="167"/>
      <c r="D44" s="167"/>
      <c r="E44" s="167"/>
      <c r="F44" s="167"/>
      <c r="G44" s="133"/>
      <c r="H44" s="133"/>
    </row>
    <row r="45" spans="1:8" ht="48.6" customHeight="1" x14ac:dyDescent="0.25">
      <c r="A45" s="133"/>
      <c r="B45" s="167"/>
      <c r="C45" s="167"/>
      <c r="D45" s="167"/>
      <c r="E45" s="167"/>
      <c r="F45" s="167"/>
      <c r="G45" s="133"/>
      <c r="H45" s="133"/>
    </row>
    <row r="46" spans="1:8" ht="48.6" customHeight="1" x14ac:dyDescent="0.25">
      <c r="A46" s="133"/>
      <c r="B46" s="167"/>
      <c r="C46" s="167"/>
      <c r="D46" s="167"/>
      <c r="E46" s="167"/>
      <c r="F46" s="167"/>
      <c r="G46" s="133"/>
      <c r="H46" s="133"/>
    </row>
    <row r="47" spans="1:8" ht="48.6" customHeight="1" x14ac:dyDescent="0.25">
      <c r="A47" s="133"/>
      <c r="B47" s="167"/>
      <c r="C47" s="167"/>
      <c r="D47" s="167"/>
      <c r="E47" s="167"/>
      <c r="F47" s="167"/>
      <c r="G47" s="133"/>
      <c r="H47" s="133"/>
    </row>
    <row r="48" spans="1:8" ht="48.6" customHeight="1" x14ac:dyDescent="0.25">
      <c r="A48" s="133"/>
      <c r="B48" s="167"/>
      <c r="C48" s="167"/>
      <c r="D48" s="167"/>
      <c r="E48" s="167"/>
      <c r="F48" s="167"/>
      <c r="G48" s="133"/>
      <c r="H48" s="133"/>
    </row>
    <row r="49" spans="1:8" ht="48.6" customHeight="1" x14ac:dyDescent="0.25">
      <c r="A49" s="133"/>
      <c r="B49" s="167"/>
      <c r="C49" s="167"/>
      <c r="D49" s="167"/>
      <c r="E49" s="167"/>
      <c r="F49" s="167"/>
      <c r="G49" s="133"/>
      <c r="H49" s="133"/>
    </row>
    <row r="50" spans="1:8" ht="48.6" customHeight="1" x14ac:dyDescent="0.25">
      <c r="A50" s="133"/>
      <c r="B50" s="167"/>
      <c r="C50" s="167"/>
      <c r="D50" s="167"/>
      <c r="E50" s="167"/>
      <c r="F50" s="167"/>
      <c r="G50" s="133"/>
      <c r="H50" s="133"/>
    </row>
    <row r="51" spans="1:8" ht="48.6" customHeight="1" x14ac:dyDescent="0.25">
      <c r="A51" s="133"/>
      <c r="B51" s="167"/>
      <c r="C51" s="167"/>
      <c r="D51" s="167"/>
      <c r="E51" s="167"/>
      <c r="F51" s="167"/>
      <c r="G51" s="133"/>
      <c r="H51" s="133"/>
    </row>
    <row r="52" spans="1:8" ht="48.6" customHeight="1" x14ac:dyDescent="0.25">
      <c r="A52" s="133"/>
      <c r="B52" s="167"/>
      <c r="C52" s="167"/>
      <c r="D52" s="167"/>
      <c r="E52" s="167"/>
      <c r="F52" s="167"/>
      <c r="G52" s="133"/>
      <c r="H52" s="133"/>
    </row>
    <row r="53" spans="1:8" ht="48.6" customHeight="1" x14ac:dyDescent="0.25">
      <c r="A53" s="133"/>
      <c r="B53" s="167"/>
      <c r="C53" s="167"/>
      <c r="D53" s="167"/>
      <c r="E53" s="167"/>
      <c r="F53" s="167"/>
      <c r="G53" s="133"/>
      <c r="H53" s="133"/>
    </row>
    <row r="54" spans="1:8" ht="48.6" customHeight="1" x14ac:dyDescent="0.25">
      <c r="A54" s="133"/>
      <c r="B54" s="167"/>
      <c r="C54" s="167"/>
      <c r="D54" s="167"/>
      <c r="E54" s="167"/>
      <c r="F54" s="167"/>
      <c r="G54" s="133"/>
      <c r="H54" s="133"/>
    </row>
    <row r="55" spans="1:8" ht="48.6" customHeight="1" x14ac:dyDescent="0.25">
      <c r="A55" s="133"/>
      <c r="B55" s="167"/>
      <c r="C55" s="167"/>
      <c r="D55" s="167"/>
      <c r="E55" s="167"/>
      <c r="F55" s="167"/>
      <c r="G55" s="133"/>
      <c r="H55" s="133"/>
    </row>
    <row r="56" spans="1:8" ht="48.6" customHeight="1" x14ac:dyDescent="0.25">
      <c r="A56" s="133"/>
      <c r="B56" s="167"/>
      <c r="C56" s="167"/>
      <c r="D56" s="167"/>
      <c r="E56" s="167"/>
      <c r="F56" s="167"/>
      <c r="G56" s="133"/>
      <c r="H56" s="133"/>
    </row>
    <row r="57" spans="1:8" ht="48.6" customHeight="1" x14ac:dyDescent="0.25">
      <c r="A57" s="133"/>
      <c r="B57" s="167"/>
      <c r="C57" s="167"/>
      <c r="D57" s="167"/>
      <c r="E57" s="167"/>
      <c r="F57" s="167"/>
      <c r="G57" s="133"/>
      <c r="H57" s="133"/>
    </row>
    <row r="58" spans="1:8" ht="48.6" customHeight="1" x14ac:dyDescent="0.25">
      <c r="A58" s="133"/>
      <c r="B58" s="167"/>
      <c r="C58" s="167"/>
      <c r="D58" s="167"/>
      <c r="E58" s="167"/>
      <c r="F58" s="167"/>
      <c r="G58" s="133"/>
      <c r="H58" s="133"/>
    </row>
    <row r="59" spans="1:8" ht="48.6" customHeight="1" x14ac:dyDescent="0.25">
      <c r="A59" s="133"/>
      <c r="B59" s="167"/>
      <c r="C59" s="167"/>
      <c r="D59" s="167"/>
      <c r="E59" s="167"/>
      <c r="F59" s="167"/>
      <c r="G59" s="133"/>
      <c r="H59" s="133"/>
    </row>
    <row r="60" spans="1:8" ht="48.6" customHeight="1" x14ac:dyDescent="0.25">
      <c r="A60" s="133"/>
      <c r="B60" s="167"/>
      <c r="C60" s="167"/>
      <c r="D60" s="167"/>
      <c r="E60" s="167"/>
      <c r="F60" s="167"/>
      <c r="G60" s="133"/>
      <c r="H60" s="133"/>
    </row>
    <row r="61" spans="1:8" ht="48.6" customHeight="1" x14ac:dyDescent="0.25">
      <c r="A61" s="133"/>
      <c r="B61" s="167"/>
      <c r="C61" s="167"/>
      <c r="D61" s="167"/>
      <c r="E61" s="167"/>
      <c r="F61" s="167"/>
      <c r="G61" s="133"/>
      <c r="H61" s="133"/>
    </row>
    <row r="62" spans="1:8" ht="48.6" customHeight="1" x14ac:dyDescent="0.25">
      <c r="A62" s="133"/>
      <c r="B62" s="167"/>
      <c r="C62" s="167"/>
      <c r="D62" s="167"/>
      <c r="E62" s="167"/>
      <c r="F62" s="167"/>
      <c r="G62" s="133"/>
      <c r="H62" s="133"/>
    </row>
    <row r="63" spans="1:8" ht="48.6" customHeight="1" x14ac:dyDescent="0.25">
      <c r="A63" s="133"/>
      <c r="B63" s="167"/>
      <c r="C63" s="167"/>
      <c r="D63" s="167"/>
      <c r="E63" s="167"/>
      <c r="F63" s="167"/>
      <c r="G63" s="133"/>
      <c r="H63" s="133"/>
    </row>
    <row r="64" spans="1:8" ht="48.6" customHeight="1" x14ac:dyDescent="0.25">
      <c r="A64" s="133"/>
      <c r="B64" s="167"/>
      <c r="C64" s="167"/>
      <c r="D64" s="167"/>
      <c r="E64" s="167"/>
      <c r="F64" s="167"/>
      <c r="G64" s="133"/>
      <c r="H64" s="133"/>
    </row>
    <row r="65" spans="1:8" ht="48.6" customHeight="1" x14ac:dyDescent="0.25">
      <c r="A65" s="133"/>
      <c r="B65" s="167"/>
      <c r="C65" s="167"/>
      <c r="D65" s="167"/>
      <c r="E65" s="167"/>
      <c r="F65" s="167"/>
      <c r="G65" s="133"/>
      <c r="H65" s="133"/>
    </row>
    <row r="66" spans="1:8" ht="48.6" customHeight="1" x14ac:dyDescent="0.25">
      <c r="A66" s="133"/>
      <c r="B66" s="167"/>
      <c r="C66" s="167"/>
      <c r="D66" s="167"/>
      <c r="E66" s="167"/>
      <c r="F66" s="167"/>
      <c r="G66" s="133"/>
      <c r="H66" s="133"/>
    </row>
    <row r="67" spans="1:8" ht="48.6" customHeight="1" x14ac:dyDescent="0.25">
      <c r="A67" s="133"/>
      <c r="B67" s="167"/>
      <c r="C67" s="167"/>
      <c r="D67" s="167"/>
      <c r="E67" s="167"/>
      <c r="F67" s="167"/>
      <c r="G67" s="133"/>
      <c r="H67" s="133"/>
    </row>
    <row r="68" spans="1:8" ht="48.6" customHeight="1" x14ac:dyDescent="0.25">
      <c r="A68" s="133"/>
      <c r="B68" s="167"/>
      <c r="C68" s="167"/>
      <c r="D68" s="167"/>
      <c r="E68" s="167"/>
      <c r="F68" s="167"/>
      <c r="G68" s="133"/>
      <c r="H68" s="133"/>
    </row>
    <row r="69" spans="1:8" ht="48.6" customHeight="1" x14ac:dyDescent="0.25">
      <c r="A69" s="133"/>
      <c r="B69" s="167"/>
      <c r="C69" s="167"/>
      <c r="D69" s="167"/>
      <c r="E69" s="167"/>
      <c r="F69" s="167"/>
      <c r="G69" s="133"/>
      <c r="H69" s="133"/>
    </row>
    <row r="70" spans="1:8" ht="48.6" customHeight="1" x14ac:dyDescent="0.25">
      <c r="A70" s="133"/>
      <c r="B70" s="167"/>
      <c r="C70" s="167"/>
      <c r="D70" s="167"/>
      <c r="E70" s="167"/>
      <c r="F70" s="167"/>
      <c r="G70" s="133"/>
      <c r="H70" s="133"/>
    </row>
    <row r="71" spans="1:8" ht="48.6" customHeight="1" x14ac:dyDescent="0.25">
      <c r="A71" s="133"/>
      <c r="B71" s="167"/>
      <c r="C71" s="167"/>
      <c r="D71" s="167"/>
      <c r="E71" s="167"/>
      <c r="F71" s="167"/>
      <c r="G71" s="133"/>
      <c r="H71" s="133"/>
    </row>
    <row r="72" spans="1:8" ht="48.6" customHeight="1" x14ac:dyDescent="0.25">
      <c r="A72" s="133"/>
      <c r="B72" s="167"/>
      <c r="C72" s="167"/>
      <c r="D72" s="167"/>
      <c r="E72" s="167"/>
      <c r="F72" s="167"/>
      <c r="G72" s="133"/>
      <c r="H72" s="133"/>
    </row>
    <row r="73" spans="1:8" ht="48.6" customHeight="1" x14ac:dyDescent="0.25">
      <c r="A73" s="133"/>
      <c r="B73" s="167"/>
      <c r="C73" s="167"/>
      <c r="D73" s="167"/>
      <c r="E73" s="167"/>
      <c r="F73" s="167"/>
      <c r="G73" s="133"/>
      <c r="H73" s="133"/>
    </row>
    <row r="74" spans="1:8" ht="48.6" customHeight="1" x14ac:dyDescent="0.25">
      <c r="A74" s="133"/>
      <c r="B74" s="167"/>
      <c r="C74" s="167"/>
      <c r="D74" s="167"/>
      <c r="E74" s="167"/>
      <c r="F74" s="167"/>
      <c r="G74" s="133"/>
      <c r="H74" s="133"/>
    </row>
    <row r="75" spans="1:8" ht="48.6" customHeight="1" x14ac:dyDescent="0.25">
      <c r="A75" s="133"/>
      <c r="B75" s="167"/>
      <c r="C75" s="167"/>
      <c r="D75" s="167"/>
      <c r="E75" s="167"/>
      <c r="F75" s="167"/>
      <c r="G75" s="133"/>
      <c r="H75" s="133"/>
    </row>
    <row r="76" spans="1:8" ht="48.6" customHeight="1" x14ac:dyDescent="0.25">
      <c r="A76" s="133"/>
      <c r="B76" s="167"/>
      <c r="C76" s="167"/>
      <c r="D76" s="167"/>
      <c r="E76" s="167"/>
      <c r="F76" s="167"/>
      <c r="G76" s="133"/>
      <c r="H76" s="133"/>
    </row>
    <row r="77" spans="1:8" ht="48.6" customHeight="1" x14ac:dyDescent="0.25">
      <c r="A77" s="133"/>
      <c r="B77" s="167"/>
      <c r="C77" s="167"/>
      <c r="D77" s="167"/>
      <c r="E77" s="167"/>
      <c r="F77" s="167"/>
      <c r="G77" s="133"/>
      <c r="H77" s="133"/>
    </row>
    <row r="78" spans="1:8" ht="48.6" customHeight="1" x14ac:dyDescent="0.25">
      <c r="A78" s="133"/>
      <c r="B78" s="167"/>
      <c r="C78" s="167"/>
      <c r="D78" s="167"/>
      <c r="E78" s="167"/>
      <c r="F78" s="167"/>
      <c r="G78" s="133"/>
      <c r="H78" s="133"/>
    </row>
    <row r="79" spans="1:8" ht="48.6" customHeight="1" x14ac:dyDescent="0.25">
      <c r="A79" s="133"/>
      <c r="B79" s="167"/>
      <c r="C79" s="167"/>
      <c r="D79" s="167"/>
      <c r="E79" s="167"/>
      <c r="F79" s="167"/>
      <c r="G79" s="133"/>
      <c r="H79" s="133"/>
    </row>
    <row r="80" spans="1:8" ht="48.6" customHeight="1" x14ac:dyDescent="0.25">
      <c r="A80" s="133"/>
      <c r="B80" s="167"/>
      <c r="C80" s="167"/>
      <c r="D80" s="167"/>
      <c r="E80" s="167"/>
      <c r="F80" s="167"/>
      <c r="G80" s="133"/>
      <c r="H80" s="133"/>
    </row>
    <row r="81" spans="1:8" ht="48.6" customHeight="1" x14ac:dyDescent="0.25">
      <c r="A81" s="133"/>
      <c r="B81" s="167"/>
      <c r="C81" s="167"/>
      <c r="D81" s="167"/>
      <c r="E81" s="167"/>
      <c r="F81" s="167"/>
      <c r="G81" s="133"/>
      <c r="H81" s="133"/>
    </row>
    <row r="82" spans="1:8" ht="48.6" customHeight="1" x14ac:dyDescent="0.25">
      <c r="A82" s="133"/>
      <c r="B82" s="167"/>
      <c r="C82" s="167"/>
      <c r="D82" s="167"/>
      <c r="E82" s="167"/>
      <c r="F82" s="167"/>
      <c r="G82" s="133"/>
      <c r="H82" s="133"/>
    </row>
    <row r="83" spans="1:8" ht="48.6" customHeight="1" x14ac:dyDescent="0.25">
      <c r="A83" s="133"/>
      <c r="B83" s="167"/>
      <c r="C83" s="167"/>
      <c r="D83" s="167"/>
      <c r="E83" s="167"/>
      <c r="F83" s="167"/>
      <c r="G83" s="133"/>
      <c r="H83" s="133"/>
    </row>
    <row r="84" spans="1:8" ht="48.6" customHeight="1" x14ac:dyDescent="0.25">
      <c r="A84" s="133"/>
      <c r="B84" s="167"/>
      <c r="C84" s="167"/>
      <c r="D84" s="167"/>
      <c r="E84" s="167"/>
      <c r="F84" s="167"/>
      <c r="G84" s="133"/>
      <c r="H84" s="133"/>
    </row>
    <row r="85" spans="1:8" ht="48.6" customHeight="1" x14ac:dyDescent="0.25">
      <c r="A85" s="133"/>
      <c r="B85" s="167"/>
      <c r="C85" s="167"/>
      <c r="D85" s="167"/>
      <c r="E85" s="167"/>
      <c r="F85" s="167"/>
      <c r="G85" s="133"/>
      <c r="H85" s="133"/>
    </row>
    <row r="86" spans="1:8" ht="48.6" customHeight="1" x14ac:dyDescent="0.25">
      <c r="A86" s="133"/>
      <c r="B86" s="167"/>
      <c r="C86" s="167"/>
      <c r="D86" s="167"/>
      <c r="E86" s="167"/>
      <c r="F86" s="167"/>
      <c r="G86" s="133"/>
      <c r="H86" s="133"/>
    </row>
    <row r="87" spans="1:8" ht="48.6" customHeight="1" x14ac:dyDescent="0.25">
      <c r="A87" s="133"/>
      <c r="B87" s="167"/>
      <c r="C87" s="167"/>
      <c r="D87" s="167"/>
      <c r="E87" s="167"/>
      <c r="F87" s="167"/>
      <c r="G87" s="133"/>
      <c r="H87" s="133"/>
    </row>
    <row r="88" spans="1:8" ht="48.6" customHeight="1" x14ac:dyDescent="0.25">
      <c r="A88" s="133"/>
      <c r="B88" s="167"/>
      <c r="C88" s="167"/>
      <c r="D88" s="167"/>
      <c r="E88" s="167"/>
      <c r="F88" s="167"/>
      <c r="G88" s="133"/>
      <c r="H88" s="133"/>
    </row>
    <row r="89" spans="1:8" ht="48.6" customHeight="1" x14ac:dyDescent="0.25">
      <c r="A89" s="133"/>
      <c r="B89" s="167"/>
      <c r="C89" s="167"/>
      <c r="D89" s="167"/>
      <c r="E89" s="167"/>
      <c r="F89" s="167"/>
      <c r="G89" s="133"/>
      <c r="H89" s="133"/>
    </row>
    <row r="90" spans="1:8" ht="48.6" customHeight="1" x14ac:dyDescent="0.25">
      <c r="A90" s="133"/>
      <c r="B90" s="167"/>
      <c r="C90" s="167"/>
      <c r="D90" s="167"/>
      <c r="E90" s="167"/>
      <c r="F90" s="167"/>
      <c r="G90" s="133"/>
      <c r="H90" s="133"/>
    </row>
    <row r="91" spans="1:8" ht="48.6" customHeight="1" x14ac:dyDescent="0.25">
      <c r="A91" s="133"/>
      <c r="B91" s="167"/>
      <c r="C91" s="167"/>
      <c r="D91" s="167"/>
      <c r="E91" s="167"/>
      <c r="F91" s="167"/>
      <c r="G91" s="133"/>
      <c r="H91" s="133"/>
    </row>
    <row r="92" spans="1:8" ht="48.6" customHeight="1" x14ac:dyDescent="0.25">
      <c r="A92" s="133"/>
      <c r="B92" s="167"/>
      <c r="C92" s="167"/>
      <c r="D92" s="167"/>
      <c r="E92" s="167"/>
      <c r="F92" s="167"/>
      <c r="G92" s="133"/>
      <c r="H92" s="133"/>
    </row>
    <row r="93" spans="1:8" ht="48.6" customHeight="1" x14ac:dyDescent="0.25">
      <c r="A93" s="133"/>
      <c r="B93" s="167"/>
      <c r="C93" s="167"/>
      <c r="D93" s="167"/>
      <c r="E93" s="167"/>
      <c r="F93" s="167"/>
      <c r="G93" s="133"/>
      <c r="H93" s="133"/>
    </row>
    <row r="94" spans="1:8" ht="48.6" customHeight="1" x14ac:dyDescent="0.25">
      <c r="A94" s="133"/>
      <c r="B94" s="167"/>
      <c r="C94" s="167"/>
      <c r="D94" s="167"/>
      <c r="E94" s="167"/>
      <c r="F94" s="167"/>
      <c r="G94" s="133"/>
      <c r="H94" s="133"/>
    </row>
    <row r="95" spans="1:8" ht="48.6" customHeight="1" x14ac:dyDescent="0.25">
      <c r="A95" s="133"/>
      <c r="B95" s="167"/>
      <c r="C95" s="167"/>
      <c r="D95" s="167"/>
      <c r="E95" s="167"/>
      <c r="F95" s="167"/>
      <c r="G95" s="133"/>
      <c r="H95" s="133"/>
    </row>
    <row r="96" spans="1:8" ht="48.6" customHeight="1" x14ac:dyDescent="0.25">
      <c r="A96" s="133"/>
      <c r="B96" s="167"/>
      <c r="C96" s="167"/>
      <c r="D96" s="167"/>
      <c r="E96" s="167"/>
      <c r="F96" s="167"/>
      <c r="G96" s="133"/>
      <c r="H96" s="133"/>
    </row>
    <row r="97" spans="1:8" ht="48.6" customHeight="1" x14ac:dyDescent="0.25">
      <c r="A97" s="133"/>
      <c r="B97" s="167"/>
      <c r="C97" s="167"/>
      <c r="D97" s="167"/>
      <c r="E97" s="167"/>
      <c r="F97" s="167"/>
      <c r="G97" s="133"/>
      <c r="H97" s="133"/>
    </row>
    <row r="98" spans="1:8" ht="48.6" customHeight="1" x14ac:dyDescent="0.25">
      <c r="A98" s="133"/>
      <c r="B98" s="167"/>
      <c r="C98" s="167"/>
      <c r="D98" s="167"/>
      <c r="E98" s="167"/>
      <c r="F98" s="167"/>
      <c r="G98" s="133"/>
      <c r="H98" s="133"/>
    </row>
    <row r="99" spans="1:8" ht="48.6" customHeight="1" x14ac:dyDescent="0.25">
      <c r="A99" s="133"/>
      <c r="B99" s="167"/>
      <c r="C99" s="167"/>
      <c r="D99" s="167"/>
      <c r="E99" s="167"/>
      <c r="F99" s="167"/>
      <c r="G99" s="133"/>
      <c r="H99" s="133"/>
    </row>
    <row r="100" spans="1:8" ht="48.6" customHeight="1" x14ac:dyDescent="0.25">
      <c r="A100" s="133"/>
      <c r="B100" s="167"/>
      <c r="C100" s="167"/>
      <c r="D100" s="167"/>
      <c r="E100" s="167"/>
      <c r="F100" s="167"/>
      <c r="G100" s="133"/>
      <c r="H100" s="133"/>
    </row>
    <row r="101" spans="1:8" ht="48.6" customHeight="1" x14ac:dyDescent="0.25">
      <c r="A101" s="133"/>
      <c r="B101" s="167"/>
      <c r="C101" s="167"/>
      <c r="D101" s="167"/>
      <c r="E101" s="167"/>
      <c r="F101" s="167"/>
      <c r="G101" s="133"/>
      <c r="H101" s="133"/>
    </row>
    <row r="102" spans="1:8" ht="48.6" customHeight="1" x14ac:dyDescent="0.25">
      <c r="A102" s="133"/>
      <c r="B102" s="167"/>
      <c r="C102" s="167"/>
      <c r="D102" s="167"/>
      <c r="E102" s="167"/>
      <c r="F102" s="167"/>
      <c r="G102" s="133"/>
      <c r="H102" s="133"/>
    </row>
    <row r="103" spans="1:8" ht="48.6" customHeight="1" x14ac:dyDescent="0.25">
      <c r="A103" s="133"/>
      <c r="B103" s="167"/>
      <c r="C103" s="167"/>
      <c r="D103" s="167"/>
      <c r="E103" s="167"/>
      <c r="F103" s="167"/>
      <c r="G103" s="133"/>
      <c r="H103" s="133"/>
    </row>
    <row r="104" spans="1:8" ht="48.6" customHeight="1" x14ac:dyDescent="0.25">
      <c r="A104" s="133"/>
      <c r="B104" s="167"/>
      <c r="C104" s="167"/>
      <c r="D104" s="167"/>
      <c r="E104" s="167"/>
      <c r="F104" s="167"/>
      <c r="G104" s="133"/>
      <c r="H104" s="133"/>
    </row>
    <row r="105" spans="1:8" ht="48.6" customHeight="1" x14ac:dyDescent="0.25">
      <c r="A105" s="133"/>
      <c r="B105" s="167"/>
      <c r="C105" s="167"/>
      <c r="D105" s="167"/>
      <c r="E105" s="167"/>
      <c r="F105" s="167"/>
      <c r="G105" s="133"/>
      <c r="H105" s="133"/>
    </row>
    <row r="106" spans="1:8" ht="48.6" customHeight="1" x14ac:dyDescent="0.25">
      <c r="A106" s="133"/>
      <c r="B106" s="167"/>
      <c r="C106" s="167"/>
      <c r="D106" s="167"/>
      <c r="E106" s="167"/>
      <c r="F106" s="167"/>
      <c r="G106" s="133"/>
      <c r="H106" s="133"/>
    </row>
    <row r="107" spans="1:8" ht="48.6" customHeight="1" x14ac:dyDescent="0.25">
      <c r="A107" s="133"/>
      <c r="B107" s="167"/>
      <c r="C107" s="167"/>
      <c r="D107" s="167"/>
      <c r="E107" s="167"/>
      <c r="F107" s="167"/>
      <c r="G107" s="133"/>
      <c r="H107" s="133"/>
    </row>
    <row r="108" spans="1:8" ht="48.6" customHeight="1" x14ac:dyDescent="0.25">
      <c r="A108" s="133"/>
      <c r="B108" s="167"/>
      <c r="C108" s="167"/>
      <c r="D108" s="167"/>
      <c r="E108" s="167"/>
      <c r="F108" s="167"/>
      <c r="G108" s="133"/>
      <c r="H108" s="133"/>
    </row>
    <row r="109" spans="1:8" ht="48.6" customHeight="1" x14ac:dyDescent="0.25">
      <c r="A109" s="133"/>
      <c r="B109" s="167"/>
      <c r="C109" s="167"/>
      <c r="D109" s="167"/>
      <c r="E109" s="167"/>
      <c r="F109" s="167"/>
      <c r="G109" s="133"/>
      <c r="H109" s="133"/>
    </row>
    <row r="110" spans="1:8" ht="48.6" customHeight="1" x14ac:dyDescent="0.25">
      <c r="A110" s="133"/>
      <c r="B110" s="167"/>
      <c r="C110" s="167"/>
      <c r="D110" s="167"/>
      <c r="E110" s="167"/>
      <c r="F110" s="167"/>
      <c r="G110" s="133"/>
      <c r="H110" s="133"/>
    </row>
    <row r="111" spans="1:8" ht="48.6" customHeight="1" x14ac:dyDescent="0.25">
      <c r="A111" s="133"/>
      <c r="B111" s="167"/>
      <c r="C111" s="167"/>
      <c r="D111" s="167"/>
      <c r="E111" s="167"/>
      <c r="F111" s="167"/>
      <c r="G111" s="133"/>
      <c r="H111" s="133"/>
    </row>
    <row r="112" spans="1:8" ht="48.6" customHeight="1" x14ac:dyDescent="0.25">
      <c r="A112" s="133"/>
      <c r="B112" s="167"/>
      <c r="C112" s="167"/>
      <c r="D112" s="167"/>
      <c r="E112" s="167"/>
      <c r="F112" s="167"/>
      <c r="G112" s="133"/>
      <c r="H112" s="133"/>
    </row>
    <row r="113" spans="1:8" ht="48.6" customHeight="1" x14ac:dyDescent="0.25">
      <c r="A113" s="133"/>
      <c r="B113" s="167"/>
      <c r="C113" s="167"/>
      <c r="D113" s="167"/>
      <c r="E113" s="167"/>
      <c r="F113" s="167"/>
      <c r="G113" s="133"/>
      <c r="H113" s="133"/>
    </row>
    <row r="114" spans="1:8" ht="48.6" customHeight="1" x14ac:dyDescent="0.25">
      <c r="A114" s="133"/>
      <c r="B114" s="167"/>
      <c r="C114" s="167"/>
      <c r="D114" s="167"/>
      <c r="E114" s="167"/>
      <c r="F114" s="167"/>
      <c r="G114" s="133"/>
      <c r="H114" s="133"/>
    </row>
    <row r="115" spans="1:8" ht="48.6" customHeight="1" x14ac:dyDescent="0.25">
      <c r="A115" s="133"/>
      <c r="B115" s="167"/>
      <c r="C115" s="167"/>
      <c r="D115" s="167"/>
      <c r="E115" s="167"/>
      <c r="F115" s="167"/>
      <c r="G115" s="133"/>
      <c r="H115" s="133"/>
    </row>
    <row r="116" spans="1:8" ht="48.6" customHeight="1" x14ac:dyDescent="0.25">
      <c r="A116" s="133"/>
      <c r="B116" s="167"/>
      <c r="C116" s="167"/>
      <c r="D116" s="167"/>
      <c r="E116" s="167"/>
      <c r="F116" s="167"/>
      <c r="G116" s="133"/>
      <c r="H116" s="133"/>
    </row>
    <row r="117" spans="1:8" ht="48.6" customHeight="1" x14ac:dyDescent="0.25">
      <c r="A117" s="133"/>
      <c r="B117" s="167"/>
      <c r="C117" s="167"/>
      <c r="D117" s="167"/>
      <c r="E117" s="167"/>
      <c r="F117" s="167"/>
      <c r="G117" s="133"/>
      <c r="H117" s="133"/>
    </row>
    <row r="118" spans="1:8" ht="48.6" customHeight="1" x14ac:dyDescent="0.25">
      <c r="A118" s="133"/>
      <c r="B118" s="167"/>
      <c r="C118" s="167"/>
      <c r="D118" s="167"/>
      <c r="E118" s="167"/>
      <c r="F118" s="167"/>
      <c r="G118" s="133"/>
      <c r="H118" s="133"/>
    </row>
    <row r="119" spans="1:8" ht="48.6" customHeight="1" x14ac:dyDescent="0.25">
      <c r="A119" s="133"/>
      <c r="B119" s="167"/>
      <c r="C119" s="167"/>
      <c r="D119" s="167"/>
      <c r="E119" s="167"/>
      <c r="F119" s="167"/>
      <c r="G119" s="133"/>
      <c r="H119" s="133"/>
    </row>
    <row r="120" spans="1:8" ht="48.6" customHeight="1" x14ac:dyDescent="0.25">
      <c r="A120" s="133"/>
      <c r="B120" s="167"/>
      <c r="C120" s="167"/>
      <c r="D120" s="167"/>
      <c r="E120" s="167"/>
      <c r="F120" s="167"/>
      <c r="G120" s="133"/>
      <c r="H120" s="133"/>
    </row>
    <row r="121" spans="1:8" ht="48.6" customHeight="1" x14ac:dyDescent="0.25">
      <c r="A121" s="133"/>
      <c r="B121" s="167"/>
      <c r="C121" s="167"/>
      <c r="D121" s="167"/>
      <c r="E121" s="167"/>
      <c r="F121" s="167"/>
      <c r="G121" s="133"/>
      <c r="H121" s="133"/>
    </row>
    <row r="122" spans="1:8" ht="48.6" customHeight="1" x14ac:dyDescent="0.25">
      <c r="A122" s="133"/>
      <c r="B122" s="167"/>
      <c r="C122" s="167"/>
      <c r="D122" s="167"/>
      <c r="E122" s="167"/>
      <c r="F122" s="167"/>
      <c r="G122" s="133"/>
      <c r="H122" s="133"/>
    </row>
    <row r="123" spans="1:8" ht="48.6" customHeight="1" x14ac:dyDescent="0.25">
      <c r="A123" s="133"/>
      <c r="B123" s="167"/>
      <c r="C123" s="167"/>
      <c r="D123" s="167"/>
      <c r="E123" s="167"/>
      <c r="F123" s="167"/>
      <c r="G123" s="133"/>
      <c r="H123" s="133"/>
    </row>
    <row r="124" spans="1:8" ht="48.6" customHeight="1" x14ac:dyDescent="0.25">
      <c r="A124" s="133"/>
      <c r="B124" s="167"/>
      <c r="C124" s="167"/>
      <c r="D124" s="167"/>
      <c r="E124" s="167"/>
      <c r="F124" s="167"/>
      <c r="G124" s="133"/>
      <c r="H124" s="133"/>
    </row>
    <row r="125" spans="1:8" ht="48.6" customHeight="1" x14ac:dyDescent="0.25">
      <c r="A125" s="133"/>
      <c r="B125" s="167"/>
      <c r="C125" s="167"/>
      <c r="D125" s="167"/>
      <c r="E125" s="167"/>
      <c r="F125" s="167"/>
      <c r="G125" s="133"/>
      <c r="H125" s="133"/>
    </row>
    <row r="126" spans="1:8" ht="48.6" customHeight="1" x14ac:dyDescent="0.25">
      <c r="A126" s="133"/>
      <c r="B126" s="167"/>
      <c r="C126" s="167"/>
      <c r="D126" s="167"/>
      <c r="E126" s="167"/>
      <c r="F126" s="167"/>
      <c r="G126" s="133"/>
      <c r="H126" s="133"/>
    </row>
    <row r="127" spans="1:8" ht="48.6" customHeight="1" x14ac:dyDescent="0.25">
      <c r="A127" s="133"/>
      <c r="B127" s="167"/>
      <c r="C127" s="167"/>
      <c r="D127" s="167"/>
      <c r="E127" s="167"/>
      <c r="F127" s="167"/>
      <c r="G127" s="133"/>
      <c r="H127" s="133"/>
    </row>
    <row r="128" spans="1:8" ht="48.6" customHeight="1" x14ac:dyDescent="0.25">
      <c r="A128" s="133"/>
      <c r="B128" s="167"/>
      <c r="C128" s="167"/>
      <c r="D128" s="167"/>
      <c r="E128" s="167"/>
      <c r="F128" s="167"/>
      <c r="G128" s="133"/>
      <c r="H128" s="133"/>
    </row>
    <row r="129" spans="1:8" ht="48.6" customHeight="1" x14ac:dyDescent="0.25">
      <c r="A129" s="133"/>
      <c r="B129" s="167"/>
      <c r="C129" s="167"/>
      <c r="D129" s="167"/>
      <c r="E129" s="167"/>
      <c r="F129" s="167"/>
      <c r="G129" s="133"/>
      <c r="H129" s="133"/>
    </row>
    <row r="130" spans="1:8" ht="48.6" customHeight="1" x14ac:dyDescent="0.25">
      <c r="A130" s="133"/>
      <c r="B130" s="167"/>
      <c r="C130" s="167"/>
      <c r="D130" s="167"/>
      <c r="E130" s="167"/>
      <c r="F130" s="167"/>
      <c r="G130" s="133"/>
      <c r="H130" s="133"/>
    </row>
    <row r="131" spans="1:8" ht="48.6" customHeight="1" x14ac:dyDescent="0.25">
      <c r="A131" s="133"/>
      <c r="B131" s="167"/>
      <c r="C131" s="167"/>
      <c r="D131" s="167"/>
      <c r="E131" s="167"/>
      <c r="F131" s="167"/>
      <c r="G131" s="133"/>
      <c r="H131" s="133"/>
    </row>
    <row r="132" spans="1:8" ht="48.6" customHeight="1" x14ac:dyDescent="0.25">
      <c r="A132" s="133"/>
      <c r="B132" s="167"/>
      <c r="C132" s="167"/>
      <c r="D132" s="167"/>
      <c r="E132" s="167"/>
      <c r="F132" s="167"/>
      <c r="G132" s="133"/>
      <c r="H132" s="133"/>
    </row>
    <row r="133" spans="1:8" ht="48.6" customHeight="1" x14ac:dyDescent="0.25">
      <c r="A133" s="133"/>
      <c r="B133" s="167"/>
      <c r="C133" s="167"/>
      <c r="D133" s="167"/>
      <c r="E133" s="167"/>
      <c r="F133" s="167"/>
      <c r="G133" s="133"/>
      <c r="H133" s="133"/>
    </row>
    <row r="134" spans="1:8" ht="48.6" customHeight="1" x14ac:dyDescent="0.25">
      <c r="A134" s="133"/>
      <c r="B134" s="167"/>
      <c r="C134" s="167"/>
      <c r="D134" s="167"/>
      <c r="E134" s="167"/>
      <c r="F134" s="167"/>
      <c r="G134" s="133"/>
      <c r="H134" s="133"/>
    </row>
    <row r="135" spans="1:8" ht="48.6" customHeight="1" x14ac:dyDescent="0.25">
      <c r="A135" s="133"/>
      <c r="B135" s="167"/>
      <c r="C135" s="167"/>
      <c r="D135" s="167"/>
      <c r="E135" s="167"/>
      <c r="F135" s="167"/>
      <c r="G135" s="133"/>
      <c r="H135" s="133"/>
    </row>
    <row r="136" spans="1:8" ht="48.6" customHeight="1" x14ac:dyDescent="0.25">
      <c r="A136" s="133"/>
      <c r="B136" s="167"/>
      <c r="C136" s="167"/>
      <c r="D136" s="167"/>
      <c r="E136" s="167"/>
      <c r="F136" s="167"/>
      <c r="G136" s="133"/>
      <c r="H136" s="133"/>
    </row>
    <row r="137" spans="1:8" ht="48.6" customHeight="1" x14ac:dyDescent="0.25">
      <c r="A137" s="133"/>
      <c r="B137" s="167"/>
      <c r="C137" s="167"/>
      <c r="D137" s="167"/>
      <c r="E137" s="167"/>
      <c r="F137" s="167"/>
      <c r="G137" s="133"/>
      <c r="H137" s="133"/>
    </row>
    <row r="138" spans="1:8" ht="48.6" customHeight="1" x14ac:dyDescent="0.25">
      <c r="A138" s="133"/>
      <c r="B138" s="167"/>
      <c r="C138" s="167"/>
      <c r="D138" s="167"/>
      <c r="E138" s="167"/>
      <c r="F138" s="167"/>
      <c r="G138" s="133"/>
      <c r="H138" s="133"/>
    </row>
    <row r="139" spans="1:8" ht="48.6" customHeight="1" x14ac:dyDescent="0.25">
      <c r="A139" s="133"/>
      <c r="B139" s="167"/>
      <c r="C139" s="167"/>
      <c r="D139" s="167"/>
      <c r="E139" s="167"/>
      <c r="F139" s="167"/>
      <c r="G139" s="133"/>
      <c r="H139" s="133"/>
    </row>
    <row r="140" spans="1:8" ht="48.6" customHeight="1" x14ac:dyDescent="0.25">
      <c r="A140" s="133"/>
      <c r="B140" s="167"/>
      <c r="C140" s="167"/>
      <c r="D140" s="167"/>
      <c r="E140" s="167"/>
      <c r="F140" s="167"/>
      <c r="G140" s="133"/>
      <c r="H140" s="133"/>
    </row>
    <row r="141" spans="1:8" ht="48.6" customHeight="1" x14ac:dyDescent="0.25">
      <c r="A141" s="133"/>
      <c r="B141" s="167"/>
      <c r="C141" s="167"/>
      <c r="D141" s="167"/>
      <c r="E141" s="167"/>
      <c r="F141" s="167"/>
      <c r="G141" s="133"/>
      <c r="H141" s="133"/>
    </row>
    <row r="142" spans="1:8" ht="48.6" customHeight="1" x14ac:dyDescent="0.25">
      <c r="A142" s="133"/>
      <c r="B142" s="167"/>
      <c r="C142" s="167"/>
      <c r="D142" s="167"/>
      <c r="E142" s="167"/>
      <c r="F142" s="167"/>
      <c r="G142" s="133"/>
      <c r="H142" s="133"/>
    </row>
    <row r="143" spans="1:8" ht="48.6" customHeight="1" x14ac:dyDescent="0.25">
      <c r="A143" s="133"/>
      <c r="B143" s="167"/>
      <c r="C143" s="167"/>
      <c r="D143" s="167"/>
      <c r="E143" s="167"/>
      <c r="F143" s="167"/>
      <c r="G143" s="133"/>
      <c r="H143" s="133"/>
    </row>
    <row r="144" spans="1:8" ht="48.6" customHeight="1" x14ac:dyDescent="0.25">
      <c r="A144" s="133"/>
      <c r="B144" s="167"/>
      <c r="C144" s="167"/>
      <c r="D144" s="167"/>
      <c r="E144" s="167"/>
      <c r="F144" s="167"/>
      <c r="G144" s="133"/>
      <c r="H144" s="133"/>
    </row>
    <row r="145" spans="1:8" ht="48.6" customHeight="1" x14ac:dyDescent="0.25">
      <c r="A145" s="133"/>
      <c r="B145" s="167"/>
      <c r="C145" s="167"/>
      <c r="D145" s="167"/>
      <c r="E145" s="167"/>
      <c r="F145" s="167"/>
      <c r="G145" s="133"/>
      <c r="H145" s="133"/>
    </row>
    <row r="146" spans="1:8" ht="48.6" customHeight="1" x14ac:dyDescent="0.25">
      <c r="A146" s="133"/>
      <c r="B146" s="167"/>
      <c r="C146" s="167"/>
      <c r="D146" s="167"/>
      <c r="E146" s="167"/>
      <c r="F146" s="167"/>
      <c r="G146" s="133"/>
      <c r="H146" s="133"/>
    </row>
    <row r="147" spans="1:8" ht="48.6" customHeight="1" x14ac:dyDescent="0.25">
      <c r="A147" s="133"/>
      <c r="B147" s="167"/>
      <c r="C147" s="167"/>
      <c r="D147" s="167"/>
      <c r="E147" s="167"/>
      <c r="F147" s="167"/>
      <c r="G147" s="133"/>
      <c r="H147" s="133"/>
    </row>
    <row r="148" spans="1:8" ht="48.6" customHeight="1" x14ac:dyDescent="0.25">
      <c r="A148" s="133"/>
      <c r="B148" s="167"/>
      <c r="C148" s="167"/>
      <c r="D148" s="167"/>
      <c r="E148" s="167"/>
      <c r="F148" s="167"/>
      <c r="G148" s="133"/>
      <c r="H148" s="133"/>
    </row>
    <row r="149" spans="1:8" ht="48.6" customHeight="1" x14ac:dyDescent="0.25">
      <c r="A149" s="133"/>
      <c r="B149" s="167"/>
      <c r="C149" s="167"/>
      <c r="D149" s="167"/>
      <c r="E149" s="167"/>
      <c r="F149" s="167"/>
      <c r="G149" s="133"/>
      <c r="H149" s="133"/>
    </row>
    <row r="150" spans="1:8" ht="48.6" customHeight="1" x14ac:dyDescent="0.25">
      <c r="A150" s="133"/>
      <c r="B150" s="167"/>
      <c r="C150" s="167"/>
      <c r="D150" s="167"/>
      <c r="E150" s="167"/>
      <c r="F150" s="167"/>
      <c r="G150" s="133"/>
      <c r="H150" s="133"/>
    </row>
    <row r="151" spans="1:8" ht="48.6" customHeight="1" x14ac:dyDescent="0.25">
      <c r="A151" s="133"/>
      <c r="B151" s="167"/>
      <c r="C151" s="167"/>
      <c r="D151" s="167"/>
      <c r="E151" s="167"/>
      <c r="F151" s="167"/>
      <c r="G151" s="133"/>
      <c r="H151" s="133"/>
    </row>
    <row r="152" spans="1:8" ht="48.6" customHeight="1" x14ac:dyDescent="0.25">
      <c r="A152" s="133"/>
      <c r="B152" s="167"/>
      <c r="C152" s="167"/>
      <c r="D152" s="167"/>
      <c r="E152" s="167"/>
      <c r="F152" s="167"/>
      <c r="G152" s="133"/>
      <c r="H152" s="133"/>
    </row>
    <row r="153" spans="1:8" ht="48.6" customHeight="1" x14ac:dyDescent="0.25">
      <c r="A153" s="133"/>
      <c r="B153" s="167"/>
      <c r="C153" s="167"/>
      <c r="D153" s="167"/>
      <c r="E153" s="167"/>
      <c r="F153" s="167"/>
      <c r="G153" s="133"/>
      <c r="H153" s="133"/>
    </row>
    <row r="154" spans="1:8" ht="48.6" customHeight="1" x14ac:dyDescent="0.25">
      <c r="A154" s="133"/>
      <c r="B154" s="167"/>
      <c r="C154" s="167"/>
      <c r="D154" s="167"/>
      <c r="E154" s="167"/>
      <c r="F154" s="167"/>
      <c r="G154" s="133"/>
      <c r="H154" s="133"/>
    </row>
    <row r="155" spans="1:8" ht="48.6" customHeight="1" x14ac:dyDescent="0.25">
      <c r="A155" s="133"/>
      <c r="B155" s="167"/>
      <c r="C155" s="167"/>
      <c r="D155" s="167"/>
      <c r="E155" s="167"/>
      <c r="F155" s="167"/>
      <c r="G155" s="133"/>
      <c r="H155" s="133"/>
    </row>
    <row r="156" spans="1:8" ht="48.6" customHeight="1" x14ac:dyDescent="0.25">
      <c r="A156" s="133"/>
      <c r="B156" s="167"/>
      <c r="C156" s="167"/>
      <c r="D156" s="167"/>
      <c r="E156" s="167"/>
      <c r="F156" s="167"/>
      <c r="G156" s="133"/>
      <c r="H156" s="133"/>
    </row>
    <row r="157" spans="1:8" ht="48.6" customHeight="1" x14ac:dyDescent="0.25">
      <c r="A157" s="133"/>
      <c r="B157" s="167"/>
      <c r="C157" s="167"/>
      <c r="D157" s="167"/>
      <c r="E157" s="167"/>
      <c r="F157" s="167"/>
      <c r="G157" s="133"/>
      <c r="H157" s="133"/>
    </row>
    <row r="158" spans="1:8" ht="48.6" customHeight="1" x14ac:dyDescent="0.25">
      <c r="A158" s="133"/>
      <c r="B158" s="167"/>
      <c r="C158" s="167"/>
      <c r="D158" s="167"/>
      <c r="E158" s="167"/>
      <c r="F158" s="167"/>
      <c r="G158" s="133"/>
      <c r="H158" s="133"/>
    </row>
    <row r="159" spans="1:8" ht="48.6" customHeight="1" x14ac:dyDescent="0.25">
      <c r="A159" s="133"/>
      <c r="B159" s="167"/>
      <c r="C159" s="167"/>
      <c r="D159" s="167"/>
      <c r="E159" s="167"/>
      <c r="F159" s="167"/>
      <c r="G159" s="133"/>
      <c r="H159" s="133"/>
    </row>
    <row r="160" spans="1:8" ht="48.6" customHeight="1" x14ac:dyDescent="0.25">
      <c r="A160" s="133"/>
      <c r="B160" s="167"/>
      <c r="C160" s="167"/>
      <c r="D160" s="167"/>
      <c r="E160" s="167"/>
      <c r="F160" s="167"/>
      <c r="G160" s="133"/>
      <c r="H160" s="133"/>
    </row>
    <row r="161" spans="1:8" ht="48.6" customHeight="1" x14ac:dyDescent="0.25">
      <c r="A161" s="133"/>
      <c r="B161" s="167"/>
      <c r="C161" s="167"/>
      <c r="D161" s="167"/>
      <c r="E161" s="167"/>
      <c r="F161" s="167"/>
      <c r="G161" s="133"/>
      <c r="H161" s="133"/>
    </row>
    <row r="162" spans="1:8" ht="48.6" customHeight="1" x14ac:dyDescent="0.25">
      <c r="A162" s="133"/>
      <c r="B162" s="167"/>
      <c r="C162" s="167"/>
      <c r="D162" s="167"/>
      <c r="E162" s="167"/>
      <c r="F162" s="167"/>
      <c r="G162" s="133"/>
      <c r="H162" s="133"/>
    </row>
    <row r="163" spans="1:8" ht="48.6" customHeight="1" x14ac:dyDescent="0.25">
      <c r="A163" s="133"/>
      <c r="B163" s="167"/>
      <c r="C163" s="167"/>
      <c r="D163" s="167"/>
      <c r="E163" s="167"/>
      <c r="F163" s="167"/>
      <c r="G163" s="133"/>
      <c r="H163" s="133"/>
    </row>
    <row r="164" spans="1:8" ht="48.6" customHeight="1" x14ac:dyDescent="0.25">
      <c r="A164" s="133"/>
      <c r="B164" s="167"/>
      <c r="C164" s="167"/>
      <c r="D164" s="167"/>
      <c r="E164" s="167"/>
      <c r="F164" s="167"/>
      <c r="G164" s="133"/>
      <c r="H164" s="133"/>
    </row>
    <row r="165" spans="1:8" ht="48.6" customHeight="1" x14ac:dyDescent="0.25">
      <c r="A165" s="133"/>
      <c r="B165" s="167"/>
      <c r="C165" s="167"/>
      <c r="D165" s="167"/>
      <c r="E165" s="167"/>
      <c r="F165" s="167"/>
      <c r="G165" s="133"/>
      <c r="H165" s="133"/>
    </row>
    <row r="166" spans="1:8" ht="48.6" customHeight="1" x14ac:dyDescent="0.25">
      <c r="A166" s="133"/>
      <c r="B166" s="167"/>
      <c r="C166" s="167"/>
      <c r="D166" s="167"/>
      <c r="E166" s="167"/>
      <c r="F166" s="167"/>
      <c r="G166" s="133"/>
      <c r="H166" s="133"/>
    </row>
    <row r="167" spans="1:8" ht="48.6" customHeight="1" x14ac:dyDescent="0.25">
      <c r="A167" s="133"/>
      <c r="B167" s="167"/>
      <c r="C167" s="167"/>
      <c r="D167" s="167"/>
      <c r="E167" s="167"/>
      <c r="F167" s="167"/>
      <c r="G167" s="133"/>
      <c r="H167" s="133"/>
    </row>
    <row r="168" spans="1:8" ht="48.6" customHeight="1" x14ac:dyDescent="0.25">
      <c r="A168" s="133"/>
      <c r="B168" s="167"/>
      <c r="C168" s="167"/>
      <c r="D168" s="167"/>
      <c r="E168" s="167"/>
      <c r="F168" s="167"/>
      <c r="G168" s="133"/>
      <c r="H168" s="133"/>
    </row>
    <row r="169" spans="1:8" ht="48.6" customHeight="1" x14ac:dyDescent="0.25">
      <c r="A169" s="133"/>
      <c r="B169" s="167"/>
      <c r="C169" s="167"/>
      <c r="D169" s="167"/>
      <c r="E169" s="167"/>
      <c r="F169" s="167"/>
      <c r="G169" s="133"/>
      <c r="H169" s="133"/>
    </row>
    <row r="170" spans="1:8" ht="48.6" customHeight="1" x14ac:dyDescent="0.25">
      <c r="A170" s="133"/>
      <c r="B170" s="167"/>
      <c r="C170" s="167"/>
      <c r="D170" s="167"/>
      <c r="E170" s="167"/>
      <c r="F170" s="167"/>
      <c r="G170" s="133"/>
      <c r="H170" s="133"/>
    </row>
    <row r="171" spans="1:8" ht="48.6" customHeight="1" x14ac:dyDescent="0.25">
      <c r="A171" s="133"/>
      <c r="B171" s="167"/>
      <c r="C171" s="167"/>
      <c r="D171" s="167"/>
      <c r="E171" s="167"/>
      <c r="F171" s="167"/>
      <c r="G171" s="133"/>
      <c r="H171" s="133"/>
    </row>
    <row r="172" spans="1:8" ht="48.6" customHeight="1" x14ac:dyDescent="0.25">
      <c r="A172" s="133"/>
      <c r="B172" s="167"/>
      <c r="C172" s="167"/>
      <c r="D172" s="167"/>
      <c r="E172" s="167"/>
      <c r="F172" s="167"/>
      <c r="G172" s="133"/>
      <c r="H172" s="133"/>
    </row>
    <row r="173" spans="1:8" ht="48.6" customHeight="1" x14ac:dyDescent="0.25">
      <c r="A173" s="133"/>
      <c r="B173" s="167"/>
      <c r="C173" s="167"/>
      <c r="D173" s="167"/>
      <c r="E173" s="167"/>
      <c r="F173" s="167"/>
      <c r="G173" s="133"/>
      <c r="H173" s="133"/>
    </row>
    <row r="174" spans="1:8" ht="48.6" customHeight="1" x14ac:dyDescent="0.25">
      <c r="A174" s="133"/>
      <c r="B174" s="167"/>
      <c r="C174" s="167"/>
      <c r="D174" s="167"/>
      <c r="E174" s="167"/>
      <c r="F174" s="167"/>
      <c r="G174" s="133"/>
      <c r="H174" s="133"/>
    </row>
    <row r="175" spans="1:8" ht="48.6" customHeight="1" x14ac:dyDescent="0.25">
      <c r="A175" s="133"/>
      <c r="B175" s="167"/>
      <c r="C175" s="167"/>
      <c r="D175" s="167"/>
      <c r="E175" s="167"/>
      <c r="F175" s="167"/>
      <c r="G175" s="133"/>
      <c r="H175" s="133"/>
    </row>
    <row r="176" spans="1:8" ht="48.6" customHeight="1" x14ac:dyDescent="0.25">
      <c r="A176" s="133"/>
      <c r="B176" s="167"/>
      <c r="C176" s="167"/>
      <c r="D176" s="167"/>
      <c r="E176" s="167"/>
      <c r="F176" s="167"/>
      <c r="G176" s="133"/>
      <c r="H176" s="133"/>
    </row>
    <row r="177" spans="1:8" ht="48.6" customHeight="1" x14ac:dyDescent="0.25">
      <c r="A177" s="133"/>
      <c r="B177" s="167"/>
      <c r="C177" s="167"/>
      <c r="D177" s="167"/>
      <c r="E177" s="167"/>
      <c r="F177" s="167"/>
      <c r="G177" s="133"/>
      <c r="H177" s="133"/>
    </row>
    <row r="178" spans="1:8" ht="48.6" customHeight="1" x14ac:dyDescent="0.25">
      <c r="A178" s="133"/>
      <c r="B178" s="167"/>
      <c r="C178" s="167"/>
      <c r="D178" s="167"/>
      <c r="E178" s="167"/>
      <c r="F178" s="167"/>
      <c r="G178" s="133"/>
      <c r="H178" s="133"/>
    </row>
    <row r="179" spans="1:8" ht="48.6" customHeight="1" x14ac:dyDescent="0.25">
      <c r="A179" s="133"/>
      <c r="B179" s="167"/>
      <c r="C179" s="167"/>
      <c r="D179" s="167"/>
      <c r="E179" s="167"/>
      <c r="F179" s="167"/>
      <c r="G179" s="133"/>
      <c r="H179" s="133"/>
    </row>
    <row r="180" spans="1:8" ht="48.6" customHeight="1" x14ac:dyDescent="0.25">
      <c r="A180" s="133"/>
      <c r="B180" s="167"/>
      <c r="C180" s="167"/>
      <c r="D180" s="167"/>
      <c r="E180" s="167"/>
      <c r="F180" s="167"/>
      <c r="G180" s="133"/>
      <c r="H180" s="133"/>
    </row>
    <row r="181" spans="1:8" ht="48.6" customHeight="1" x14ac:dyDescent="0.25">
      <c r="A181" s="133"/>
      <c r="B181" s="167"/>
      <c r="C181" s="167"/>
      <c r="D181" s="167"/>
      <c r="E181" s="167"/>
      <c r="F181" s="167"/>
      <c r="G181" s="133"/>
      <c r="H181" s="133"/>
    </row>
    <row r="182" spans="1:8" ht="48.6" customHeight="1" x14ac:dyDescent="0.25">
      <c r="A182" s="133"/>
      <c r="B182" s="167"/>
      <c r="C182" s="167"/>
      <c r="D182" s="167"/>
      <c r="E182" s="167"/>
      <c r="F182" s="167"/>
      <c r="G182" s="133"/>
      <c r="H182" s="133"/>
    </row>
    <row r="183" spans="1:8" ht="48.6" customHeight="1" x14ac:dyDescent="0.25">
      <c r="A183" s="133"/>
      <c r="B183" s="167"/>
      <c r="C183" s="167"/>
      <c r="D183" s="167"/>
      <c r="E183" s="167"/>
      <c r="F183" s="167"/>
      <c r="G183" s="133"/>
      <c r="H183" s="133"/>
    </row>
    <row r="184" spans="1:8" ht="48.6" customHeight="1" x14ac:dyDescent="0.25">
      <c r="A184" s="133"/>
      <c r="B184" s="167"/>
      <c r="C184" s="167"/>
      <c r="D184" s="167"/>
      <c r="E184" s="167"/>
      <c r="F184" s="167"/>
      <c r="G184" s="133"/>
      <c r="H184" s="133"/>
    </row>
    <row r="185" spans="1:8" ht="48.6" customHeight="1" x14ac:dyDescent="0.25">
      <c r="A185" s="133"/>
      <c r="B185" s="167"/>
      <c r="C185" s="167"/>
      <c r="D185" s="167"/>
      <c r="E185" s="167"/>
      <c r="F185" s="167"/>
      <c r="G185" s="133"/>
      <c r="H185" s="133"/>
    </row>
    <row r="186" spans="1:8" ht="48.6" customHeight="1" x14ac:dyDescent="0.25">
      <c r="A186" s="133"/>
      <c r="B186" s="167"/>
      <c r="C186" s="167"/>
      <c r="D186" s="167"/>
      <c r="E186" s="167"/>
      <c r="F186" s="167"/>
      <c r="G186" s="133"/>
      <c r="H186" s="133"/>
    </row>
    <row r="187" spans="1:8" ht="48.6" customHeight="1" x14ac:dyDescent="0.25">
      <c r="A187" s="133"/>
      <c r="B187" s="167"/>
      <c r="C187" s="167"/>
      <c r="D187" s="167"/>
      <c r="E187" s="167"/>
      <c r="F187" s="167"/>
      <c r="G187" s="133"/>
      <c r="H187" s="133"/>
    </row>
    <row r="188" spans="1:8" ht="48.6" customHeight="1" x14ac:dyDescent="0.25">
      <c r="A188" s="133"/>
      <c r="B188" s="167"/>
      <c r="C188" s="167"/>
      <c r="D188" s="167"/>
      <c r="E188" s="167"/>
      <c r="F188" s="167"/>
      <c r="G188" s="133"/>
      <c r="H188" s="133"/>
    </row>
    <row r="189" spans="1:8" ht="48.6" customHeight="1" x14ac:dyDescent="0.25">
      <c r="A189" s="133"/>
      <c r="B189" s="167"/>
      <c r="C189" s="167"/>
      <c r="D189" s="167"/>
      <c r="E189" s="167"/>
      <c r="F189" s="167"/>
      <c r="G189" s="133"/>
      <c r="H189" s="133"/>
    </row>
    <row r="190" spans="1:8" ht="48.6" customHeight="1" x14ac:dyDescent="0.25">
      <c r="A190" s="133"/>
      <c r="B190" s="167"/>
      <c r="C190" s="167"/>
      <c r="D190" s="167"/>
      <c r="E190" s="167"/>
      <c r="F190" s="167"/>
      <c r="G190" s="133"/>
      <c r="H190" s="133"/>
    </row>
    <row r="191" spans="1:8" ht="48.6" customHeight="1" x14ac:dyDescent="0.25">
      <c r="A191" s="133"/>
      <c r="B191" s="167"/>
      <c r="C191" s="167"/>
      <c r="D191" s="167"/>
      <c r="E191" s="167"/>
      <c r="F191" s="167"/>
      <c r="G191" s="133"/>
      <c r="H191" s="133"/>
    </row>
    <row r="192" spans="1:8" ht="48.6" customHeight="1" x14ac:dyDescent="0.25">
      <c r="A192" s="133"/>
      <c r="B192" s="167"/>
      <c r="C192" s="167"/>
      <c r="D192" s="167"/>
      <c r="E192" s="167"/>
      <c r="F192" s="167"/>
      <c r="G192" s="133"/>
      <c r="H192" s="133"/>
    </row>
    <row r="193" spans="1:8" ht="48.6" customHeight="1" x14ac:dyDescent="0.25">
      <c r="A193" s="133"/>
      <c r="B193" s="167"/>
      <c r="C193" s="167"/>
      <c r="D193" s="167"/>
      <c r="E193" s="167"/>
      <c r="F193" s="167"/>
      <c r="G193" s="133"/>
      <c r="H193" s="133"/>
    </row>
    <row r="194" spans="1:8" ht="48.6" customHeight="1" x14ac:dyDescent="0.25">
      <c r="A194" s="133"/>
      <c r="B194" s="167"/>
      <c r="C194" s="167"/>
      <c r="D194" s="167"/>
      <c r="E194" s="167"/>
      <c r="F194" s="167"/>
      <c r="G194" s="133"/>
      <c r="H194" s="133"/>
    </row>
    <row r="195" spans="1:8" ht="48.6" customHeight="1" x14ac:dyDescent="0.25">
      <c r="A195" s="133"/>
      <c r="B195" s="167"/>
      <c r="C195" s="167"/>
      <c r="D195" s="167"/>
      <c r="E195" s="167"/>
      <c r="F195" s="167"/>
      <c r="G195" s="133"/>
      <c r="H195" s="133"/>
    </row>
    <row r="196" spans="1:8" ht="48.6" customHeight="1" x14ac:dyDescent="0.25">
      <c r="A196" s="133"/>
      <c r="B196" s="167"/>
      <c r="C196" s="167"/>
      <c r="D196" s="167"/>
      <c r="E196" s="167"/>
      <c r="F196" s="167"/>
      <c r="G196" s="133"/>
      <c r="H196" s="133"/>
    </row>
    <row r="197" spans="1:8" ht="48.6" customHeight="1" x14ac:dyDescent="0.25">
      <c r="A197" s="133"/>
      <c r="B197" s="167"/>
      <c r="C197" s="167"/>
      <c r="D197" s="167"/>
      <c r="E197" s="167"/>
      <c r="F197" s="167"/>
      <c r="G197" s="133"/>
      <c r="H197" s="133"/>
    </row>
    <row r="198" spans="1:8" ht="48.6" customHeight="1" x14ac:dyDescent="0.25">
      <c r="A198" s="133"/>
      <c r="B198" s="167"/>
      <c r="C198" s="167"/>
      <c r="D198" s="167"/>
      <c r="E198" s="167"/>
      <c r="F198" s="167"/>
      <c r="G198" s="133"/>
      <c r="H198" s="133"/>
    </row>
    <row r="199" spans="1:8" ht="48.6" customHeight="1" x14ac:dyDescent="0.25">
      <c r="A199" s="133"/>
      <c r="B199" s="167"/>
      <c r="C199" s="167"/>
      <c r="D199" s="167"/>
      <c r="E199" s="167"/>
      <c r="F199" s="167"/>
      <c r="G199" s="133"/>
      <c r="H199" s="133"/>
    </row>
    <row r="200" spans="1:8" ht="48.6" customHeight="1" x14ac:dyDescent="0.25">
      <c r="A200" s="133"/>
      <c r="B200" s="167"/>
      <c r="C200" s="167"/>
      <c r="D200" s="167"/>
      <c r="E200" s="167"/>
      <c r="F200" s="167"/>
      <c r="G200" s="133"/>
      <c r="H200" s="133"/>
    </row>
    <row r="201" spans="1:8" ht="48.6" customHeight="1" x14ac:dyDescent="0.25">
      <c r="A201" s="133"/>
      <c r="B201" s="167"/>
      <c r="C201" s="167"/>
      <c r="D201" s="167"/>
      <c r="E201" s="167"/>
      <c r="F201" s="167"/>
      <c r="G201" s="133"/>
      <c r="H201" s="133"/>
    </row>
    <row r="202" spans="1:8" ht="48.6" customHeight="1" x14ac:dyDescent="0.25">
      <c r="A202" s="133"/>
      <c r="B202" s="167"/>
      <c r="C202" s="167"/>
      <c r="D202" s="167"/>
      <c r="E202" s="167"/>
      <c r="F202" s="167"/>
      <c r="G202" s="133"/>
      <c r="H202" s="133"/>
    </row>
    <row r="203" spans="1:8" ht="48.6" customHeight="1" x14ac:dyDescent="0.25">
      <c r="A203" s="133"/>
      <c r="B203" s="167"/>
      <c r="C203" s="167"/>
      <c r="D203" s="167"/>
      <c r="E203" s="167"/>
      <c r="F203" s="167"/>
      <c r="G203" s="133"/>
      <c r="H203" s="133"/>
    </row>
    <row r="204" spans="1:8" ht="48.6" customHeight="1" x14ac:dyDescent="0.25">
      <c r="A204" s="133"/>
      <c r="B204" s="167"/>
      <c r="C204" s="167"/>
      <c r="D204" s="167"/>
      <c r="E204" s="167"/>
      <c r="F204" s="167"/>
      <c r="G204" s="133"/>
      <c r="H204" s="133"/>
    </row>
    <row r="205" spans="1:8" ht="48.6" customHeight="1" x14ac:dyDescent="0.25">
      <c r="A205" s="133"/>
      <c r="B205" s="167"/>
      <c r="C205" s="167"/>
      <c r="D205" s="167"/>
      <c r="E205" s="167"/>
      <c r="F205" s="167"/>
      <c r="G205" s="133"/>
      <c r="H205" s="133"/>
    </row>
    <row r="206" spans="1:8" ht="48.6" customHeight="1" x14ac:dyDescent="0.25">
      <c r="A206" s="133"/>
      <c r="B206" s="167"/>
      <c r="C206" s="167"/>
      <c r="D206" s="167"/>
      <c r="E206" s="167"/>
      <c r="F206" s="167"/>
      <c r="G206" s="133"/>
      <c r="H206" s="133"/>
    </row>
    <row r="207" spans="1:8" ht="48.6" customHeight="1" x14ac:dyDescent="0.25">
      <c r="A207" s="133"/>
      <c r="B207" s="167"/>
      <c r="C207" s="167"/>
      <c r="D207" s="167"/>
      <c r="E207" s="167"/>
      <c r="F207" s="167"/>
      <c r="G207" s="133"/>
      <c r="H207" s="133"/>
    </row>
    <row r="208" spans="1:8" ht="48.6" customHeight="1" x14ac:dyDescent="0.25">
      <c r="A208" s="133"/>
      <c r="B208" s="167"/>
      <c r="C208" s="167"/>
      <c r="D208" s="167"/>
      <c r="E208" s="167"/>
      <c r="F208" s="167"/>
      <c r="G208" s="133"/>
      <c r="H208" s="133"/>
    </row>
    <row r="209" spans="1:8" ht="48.6" customHeight="1" x14ac:dyDescent="0.25">
      <c r="A209" s="133"/>
      <c r="B209" s="167"/>
      <c r="C209" s="167"/>
      <c r="D209" s="167"/>
      <c r="E209" s="167"/>
      <c r="F209" s="167"/>
      <c r="G209" s="133"/>
      <c r="H209" s="133"/>
    </row>
    <row r="210" spans="1:8" ht="48.6" customHeight="1" x14ac:dyDescent="0.25">
      <c r="A210" s="133"/>
      <c r="B210" s="167"/>
      <c r="C210" s="167"/>
      <c r="D210" s="167"/>
      <c r="E210" s="167"/>
      <c r="F210" s="167"/>
      <c r="G210" s="133"/>
      <c r="H210" s="133"/>
    </row>
    <row r="211" spans="1:8" ht="48.6" customHeight="1" x14ac:dyDescent="0.25">
      <c r="A211" s="133"/>
      <c r="B211" s="167"/>
      <c r="C211" s="167"/>
      <c r="D211" s="167"/>
      <c r="E211" s="167"/>
      <c r="F211" s="167"/>
      <c r="G211" s="133"/>
      <c r="H211" s="133"/>
    </row>
    <row r="212" spans="1:8" ht="48.6" customHeight="1" x14ac:dyDescent="0.25">
      <c r="A212" s="133"/>
      <c r="B212" s="167"/>
      <c r="C212" s="167"/>
      <c r="D212" s="167"/>
      <c r="E212" s="167"/>
      <c r="F212" s="167"/>
      <c r="G212" s="133"/>
      <c r="H212" s="133"/>
    </row>
    <row r="213" spans="1:8" ht="48.6" customHeight="1" x14ac:dyDescent="0.25">
      <c r="A213" s="133"/>
      <c r="B213" s="167"/>
      <c r="C213" s="167"/>
      <c r="D213" s="167"/>
      <c r="E213" s="167"/>
      <c r="F213" s="167"/>
      <c r="G213" s="133"/>
      <c r="H213" s="133"/>
    </row>
    <row r="214" spans="1:8" ht="48.6" customHeight="1" x14ac:dyDescent="0.25">
      <c r="A214" s="133"/>
      <c r="B214" s="167"/>
      <c r="C214" s="167"/>
      <c r="D214" s="167"/>
      <c r="E214" s="167"/>
      <c r="F214" s="167"/>
      <c r="G214" s="133"/>
      <c r="H214" s="133"/>
    </row>
    <row r="215" spans="1:8" ht="48.6" customHeight="1" x14ac:dyDescent="0.25">
      <c r="A215" s="133"/>
      <c r="B215" s="167"/>
      <c r="C215" s="167"/>
      <c r="D215" s="167"/>
      <c r="E215" s="167"/>
      <c r="F215" s="167"/>
      <c r="G215" s="133"/>
      <c r="H215" s="133"/>
    </row>
    <row r="216" spans="1:8" ht="48.6" customHeight="1" x14ac:dyDescent="0.25">
      <c r="A216" s="133"/>
      <c r="B216" s="167"/>
      <c r="C216" s="167"/>
      <c r="D216" s="167"/>
      <c r="E216" s="167"/>
      <c r="F216" s="167"/>
      <c r="G216" s="133"/>
      <c r="H216" s="133"/>
    </row>
    <row r="217" spans="1:8" ht="48.6" customHeight="1" x14ac:dyDescent="0.25">
      <c r="A217" s="133"/>
      <c r="B217" s="167"/>
      <c r="C217" s="167"/>
      <c r="D217" s="167"/>
      <c r="E217" s="167"/>
      <c r="F217" s="167"/>
      <c r="G217" s="133"/>
      <c r="H217" s="133"/>
    </row>
    <row r="218" spans="1:8" ht="48.6" customHeight="1" x14ac:dyDescent="0.25">
      <c r="A218" s="133"/>
      <c r="B218" s="167"/>
      <c r="C218" s="167"/>
      <c r="D218" s="167"/>
      <c r="E218" s="167"/>
      <c r="F218" s="167"/>
      <c r="G218" s="133"/>
      <c r="H218" s="133"/>
    </row>
    <row r="219" spans="1:8" ht="48.6" customHeight="1" x14ac:dyDescent="0.25">
      <c r="A219" s="133"/>
      <c r="B219" s="167"/>
      <c r="C219" s="167"/>
      <c r="D219" s="167"/>
      <c r="E219" s="167"/>
      <c r="F219" s="167"/>
      <c r="G219" s="133"/>
      <c r="H219" s="133"/>
    </row>
    <row r="220" spans="1:8" ht="48.6" customHeight="1" x14ac:dyDescent="0.25">
      <c r="A220" s="133"/>
      <c r="B220" s="167"/>
      <c r="C220" s="167"/>
      <c r="D220" s="167"/>
      <c r="E220" s="167"/>
      <c r="F220" s="167"/>
      <c r="G220" s="133"/>
      <c r="H220" s="133"/>
    </row>
    <row r="221" spans="1:8" ht="48.6" customHeight="1" x14ac:dyDescent="0.25">
      <c r="A221" s="133"/>
      <c r="B221" s="167"/>
      <c r="C221" s="167"/>
      <c r="D221" s="167"/>
      <c r="E221" s="167"/>
      <c r="F221" s="167"/>
      <c r="G221" s="133"/>
      <c r="H221" s="133"/>
    </row>
    <row r="222" spans="1:8" ht="48.6" customHeight="1" x14ac:dyDescent="0.25">
      <c r="A222" s="133"/>
      <c r="B222" s="167"/>
      <c r="C222" s="167"/>
      <c r="D222" s="167"/>
      <c r="E222" s="167"/>
      <c r="F222" s="167"/>
      <c r="G222" s="133"/>
      <c r="H222" s="133"/>
    </row>
    <row r="223" spans="1:8" ht="48.6" customHeight="1" x14ac:dyDescent="0.25">
      <c r="A223" s="133"/>
      <c r="B223" s="167"/>
      <c r="C223" s="167"/>
      <c r="D223" s="167"/>
      <c r="E223" s="167"/>
      <c r="F223" s="167"/>
      <c r="G223" s="133"/>
      <c r="H223" s="133"/>
    </row>
    <row r="224" spans="1:8" ht="48.6" customHeight="1" x14ac:dyDescent="0.25">
      <c r="A224" s="133"/>
      <c r="B224" s="167"/>
      <c r="C224" s="167"/>
      <c r="D224" s="167"/>
      <c r="E224" s="167"/>
      <c r="F224" s="167"/>
      <c r="G224" s="133"/>
      <c r="H224" s="133"/>
    </row>
    <row r="225" spans="1:8" ht="48.6" customHeight="1" x14ac:dyDescent="0.25">
      <c r="A225" s="133"/>
      <c r="B225" s="167"/>
      <c r="C225" s="167"/>
      <c r="D225" s="167"/>
      <c r="E225" s="167"/>
      <c r="F225" s="167"/>
      <c r="G225" s="133"/>
      <c r="H225" s="133"/>
    </row>
    <row r="226" spans="1:8" ht="48.6" customHeight="1" x14ac:dyDescent="0.25">
      <c r="A226" s="133"/>
      <c r="B226" s="167"/>
      <c r="C226" s="167"/>
      <c r="D226" s="167"/>
      <c r="E226" s="167"/>
      <c r="F226" s="167"/>
      <c r="G226" s="133"/>
      <c r="H226" s="133"/>
    </row>
    <row r="227" spans="1:8" ht="48.6" customHeight="1" x14ac:dyDescent="0.25">
      <c r="A227" s="133"/>
      <c r="B227" s="167"/>
      <c r="C227" s="167"/>
      <c r="D227" s="167"/>
      <c r="E227" s="167"/>
      <c r="F227" s="167"/>
      <c r="G227" s="133"/>
      <c r="H227" s="133"/>
    </row>
    <row r="228" spans="1:8" ht="48.6" customHeight="1" x14ac:dyDescent="0.25">
      <c r="A228" s="133"/>
      <c r="B228" s="167"/>
      <c r="C228" s="167"/>
      <c r="D228" s="167"/>
      <c r="E228" s="167"/>
      <c r="F228" s="167"/>
      <c r="G228" s="133"/>
      <c r="H228" s="133"/>
    </row>
    <row r="229" spans="1:8" ht="48.6" customHeight="1" x14ac:dyDescent="0.25">
      <c r="A229" s="133"/>
      <c r="B229" s="167"/>
      <c r="C229" s="167"/>
      <c r="D229" s="167"/>
      <c r="E229" s="167"/>
      <c r="F229" s="167"/>
      <c r="G229" s="133"/>
      <c r="H229" s="133"/>
    </row>
    <row r="230" spans="1:8" ht="48.6" customHeight="1" x14ac:dyDescent="0.25">
      <c r="A230" s="133"/>
      <c r="B230" s="167"/>
      <c r="C230" s="167"/>
      <c r="D230" s="167"/>
      <c r="E230" s="167"/>
      <c r="F230" s="167"/>
      <c r="G230" s="133"/>
      <c r="H230" s="133"/>
    </row>
    <row r="231" spans="1:8" ht="48.6" customHeight="1" x14ac:dyDescent="0.25">
      <c r="A231" s="133"/>
      <c r="B231" s="167"/>
      <c r="C231" s="167"/>
      <c r="D231" s="167"/>
      <c r="E231" s="167"/>
      <c r="F231" s="167"/>
      <c r="G231" s="133"/>
      <c r="H231" s="133"/>
    </row>
    <row r="232" spans="1:8" ht="48.6" customHeight="1" x14ac:dyDescent="0.25">
      <c r="A232" s="133"/>
      <c r="B232" s="167"/>
      <c r="C232" s="167"/>
      <c r="D232" s="167"/>
      <c r="E232" s="167"/>
      <c r="F232" s="167"/>
      <c r="G232" s="133"/>
      <c r="H232" s="133"/>
    </row>
    <row r="233" spans="1:8" ht="48.6" customHeight="1" x14ac:dyDescent="0.25">
      <c r="A233" s="133"/>
      <c r="B233" s="167"/>
      <c r="C233" s="167"/>
      <c r="D233" s="167"/>
      <c r="E233" s="167"/>
      <c r="F233" s="167"/>
      <c r="G233" s="133"/>
      <c r="H233" s="133"/>
    </row>
    <row r="234" spans="1:8" ht="48.6" customHeight="1" x14ac:dyDescent="0.25">
      <c r="A234" s="133"/>
      <c r="B234" s="167"/>
      <c r="C234" s="167"/>
      <c r="D234" s="167"/>
      <c r="E234" s="167"/>
      <c r="F234" s="167"/>
      <c r="G234" s="133"/>
      <c r="H234" s="133"/>
    </row>
    <row r="235" spans="1:8" ht="48.6" customHeight="1" x14ac:dyDescent="0.25">
      <c r="A235" s="133"/>
      <c r="B235" s="167"/>
      <c r="C235" s="167"/>
      <c r="D235" s="167"/>
      <c r="E235" s="167"/>
      <c r="F235" s="167"/>
      <c r="G235" s="133"/>
      <c r="H235" s="133"/>
    </row>
    <row r="236" spans="1:8" ht="48.6" customHeight="1" x14ac:dyDescent="0.25">
      <c r="A236" s="133"/>
      <c r="B236" s="167"/>
      <c r="C236" s="167"/>
      <c r="D236" s="167"/>
      <c r="E236" s="167"/>
      <c r="F236" s="167"/>
      <c r="G236" s="133"/>
      <c r="H236" s="133"/>
    </row>
    <row r="237" spans="1:8" ht="48.6" customHeight="1" x14ac:dyDescent="0.25">
      <c r="A237" s="133"/>
      <c r="B237" s="167"/>
      <c r="C237" s="167"/>
      <c r="D237" s="167"/>
      <c r="E237" s="167"/>
      <c r="F237" s="167"/>
      <c r="G237" s="133"/>
      <c r="H237" s="133"/>
    </row>
    <row r="238" spans="1:8" ht="48.6" customHeight="1" x14ac:dyDescent="0.25">
      <c r="A238" s="133"/>
      <c r="B238" s="167"/>
      <c r="C238" s="167"/>
      <c r="D238" s="167"/>
      <c r="E238" s="167"/>
      <c r="F238" s="167"/>
      <c r="G238" s="133"/>
      <c r="H238" s="133"/>
    </row>
    <row r="239" spans="1:8" ht="48.6" customHeight="1" x14ac:dyDescent="0.25">
      <c r="A239" s="133"/>
      <c r="B239" s="167"/>
      <c r="C239" s="167"/>
      <c r="D239" s="167"/>
      <c r="E239" s="167"/>
      <c r="F239" s="167"/>
      <c r="G239" s="133"/>
      <c r="H239" s="133"/>
    </row>
    <row r="240" spans="1:8" ht="48.6" customHeight="1" x14ac:dyDescent="0.25">
      <c r="A240" s="133"/>
      <c r="B240" s="167"/>
      <c r="C240" s="167"/>
      <c r="D240" s="167"/>
      <c r="E240" s="167"/>
      <c r="F240" s="167"/>
      <c r="G240" s="133"/>
      <c r="H240" s="133"/>
    </row>
    <row r="241" spans="1:8" ht="48.6" customHeight="1" x14ac:dyDescent="0.25">
      <c r="A241" s="133"/>
      <c r="B241" s="167"/>
      <c r="C241" s="167"/>
      <c r="D241" s="167"/>
      <c r="E241" s="167"/>
      <c r="F241" s="167"/>
      <c r="G241" s="133"/>
      <c r="H241" s="133"/>
    </row>
    <row r="242" spans="1:8" ht="48.6" customHeight="1" x14ac:dyDescent="0.25">
      <c r="A242" s="133"/>
      <c r="B242" s="167"/>
      <c r="C242" s="167"/>
      <c r="D242" s="167"/>
      <c r="E242" s="167"/>
      <c r="F242" s="167"/>
      <c r="G242" s="133"/>
      <c r="H242" s="133"/>
    </row>
    <row r="243" spans="1:8" ht="48.6" customHeight="1" x14ac:dyDescent="0.25">
      <c r="A243" s="133"/>
      <c r="B243" s="167"/>
      <c r="C243" s="167"/>
      <c r="D243" s="167"/>
      <c r="E243" s="167"/>
      <c r="F243" s="167"/>
      <c r="G243" s="133"/>
      <c r="H243" s="133"/>
    </row>
    <row r="244" spans="1:8" ht="48.6" customHeight="1" x14ac:dyDescent="0.25">
      <c r="A244" s="133"/>
      <c r="B244" s="167"/>
      <c r="C244" s="167"/>
      <c r="D244" s="167"/>
      <c r="E244" s="167"/>
      <c r="F244" s="167"/>
      <c r="G244" s="133"/>
      <c r="H244" s="133"/>
    </row>
    <row r="245" spans="1:8" ht="48.6" customHeight="1" x14ac:dyDescent="0.25">
      <c r="A245" s="133"/>
      <c r="B245" s="167"/>
      <c r="C245" s="167"/>
      <c r="D245" s="167"/>
      <c r="E245" s="167"/>
      <c r="F245" s="167"/>
      <c r="G245" s="133"/>
      <c r="H245" s="133"/>
    </row>
    <row r="246" spans="1:8" ht="48.6" customHeight="1" x14ac:dyDescent="0.25">
      <c r="A246" s="133"/>
      <c r="B246" s="167"/>
      <c r="C246" s="167"/>
      <c r="D246" s="167"/>
      <c r="E246" s="167"/>
      <c r="F246" s="167"/>
      <c r="G246" s="133"/>
      <c r="H246" s="133"/>
    </row>
    <row r="247" spans="1:8" ht="48.6" customHeight="1" x14ac:dyDescent="0.25">
      <c r="A247" s="133"/>
      <c r="B247" s="167"/>
      <c r="C247" s="167"/>
      <c r="D247" s="167"/>
      <c r="E247" s="167"/>
      <c r="F247" s="167"/>
      <c r="G247" s="133"/>
      <c r="H247" s="133"/>
    </row>
    <row r="248" spans="1:8" ht="48.6" customHeight="1" x14ac:dyDescent="0.25">
      <c r="A248" s="133"/>
      <c r="B248" s="167"/>
      <c r="C248" s="167"/>
      <c r="D248" s="167"/>
      <c r="E248" s="167"/>
      <c r="F248" s="167"/>
      <c r="G248" s="133"/>
      <c r="H248" s="133"/>
    </row>
    <row r="249" spans="1:8" ht="48.6" customHeight="1" x14ac:dyDescent="0.25">
      <c r="A249" s="133"/>
      <c r="B249" s="167"/>
      <c r="C249" s="167"/>
      <c r="D249" s="167"/>
      <c r="E249" s="167"/>
      <c r="F249" s="167"/>
      <c r="G249" s="133"/>
      <c r="H249" s="133"/>
    </row>
    <row r="250" spans="1:8" ht="48.6" customHeight="1" x14ac:dyDescent="0.25">
      <c r="A250" s="133"/>
      <c r="B250" s="167"/>
      <c r="C250" s="167"/>
      <c r="D250" s="167"/>
      <c r="E250" s="167"/>
      <c r="F250" s="167"/>
      <c r="G250" s="133"/>
      <c r="H250" s="133"/>
    </row>
    <row r="251" spans="1:8" ht="48.6" customHeight="1" x14ac:dyDescent="0.25">
      <c r="A251" s="133"/>
      <c r="B251" s="167"/>
      <c r="C251" s="167"/>
      <c r="D251" s="167"/>
      <c r="E251" s="167"/>
      <c r="F251" s="167"/>
      <c r="G251" s="133"/>
      <c r="H251" s="133"/>
    </row>
    <row r="252" spans="1:8" ht="48.6" customHeight="1" x14ac:dyDescent="0.25">
      <c r="A252" s="133"/>
      <c r="B252" s="167"/>
      <c r="C252" s="167"/>
      <c r="D252" s="167"/>
      <c r="E252" s="167"/>
      <c r="F252" s="167"/>
      <c r="G252" s="133"/>
      <c r="H252" s="133"/>
    </row>
    <row r="253" spans="1:8" ht="48.6" customHeight="1" x14ac:dyDescent="0.25">
      <c r="A253" s="133"/>
      <c r="B253" s="167"/>
      <c r="C253" s="167"/>
      <c r="D253" s="167"/>
      <c r="E253" s="167"/>
      <c r="F253" s="167"/>
      <c r="G253" s="133"/>
      <c r="H253" s="133"/>
    </row>
    <row r="254" spans="1:8" ht="48.6" customHeight="1" x14ac:dyDescent="0.25">
      <c r="A254" s="133"/>
      <c r="B254" s="167"/>
      <c r="C254" s="167"/>
      <c r="D254" s="167"/>
      <c r="E254" s="167"/>
      <c r="F254" s="167"/>
      <c r="G254" s="133"/>
      <c r="H254" s="133"/>
    </row>
    <row r="255" spans="1:8" ht="48.6" customHeight="1" x14ac:dyDescent="0.25">
      <c r="A255" s="133"/>
      <c r="B255" s="167"/>
      <c r="C255" s="167"/>
      <c r="D255" s="167"/>
      <c r="E255" s="167"/>
      <c r="F255" s="167"/>
      <c r="G255" s="133"/>
      <c r="H255" s="133"/>
    </row>
    <row r="256" spans="1:8" ht="48.6" customHeight="1" x14ac:dyDescent="0.25">
      <c r="A256" s="133"/>
      <c r="B256" s="167"/>
      <c r="C256" s="167"/>
      <c r="D256" s="167"/>
      <c r="E256" s="167"/>
      <c r="F256" s="167"/>
      <c r="G256" s="133"/>
      <c r="H256" s="133"/>
    </row>
    <row r="257" spans="1:8" ht="48.6" customHeight="1" x14ac:dyDescent="0.25">
      <c r="A257" s="133"/>
      <c r="B257" s="167"/>
      <c r="C257" s="167"/>
      <c r="D257" s="167"/>
      <c r="E257" s="167"/>
      <c r="F257" s="167"/>
      <c r="G257" s="133"/>
      <c r="H257" s="133"/>
    </row>
    <row r="258" spans="1:8" ht="48.6" customHeight="1" x14ac:dyDescent="0.25">
      <c r="A258" s="133"/>
      <c r="B258" s="167"/>
      <c r="C258" s="167"/>
      <c r="D258" s="167"/>
      <c r="E258" s="167"/>
      <c r="F258" s="167"/>
      <c r="G258" s="133"/>
      <c r="H258" s="133"/>
    </row>
    <row r="259" spans="1:8" ht="48.6" customHeight="1" x14ac:dyDescent="0.25">
      <c r="A259" s="133"/>
      <c r="B259" s="167"/>
      <c r="C259" s="167"/>
      <c r="D259" s="167"/>
      <c r="E259" s="167"/>
      <c r="F259" s="167"/>
      <c r="G259" s="133"/>
      <c r="H259" s="133"/>
    </row>
    <row r="260" spans="1:8" ht="48.6" customHeight="1" x14ac:dyDescent="0.25">
      <c r="A260" s="133"/>
      <c r="B260" s="167"/>
      <c r="C260" s="167"/>
      <c r="D260" s="167"/>
      <c r="E260" s="167"/>
      <c r="F260" s="167"/>
      <c r="G260" s="133"/>
      <c r="H260" s="133"/>
    </row>
    <row r="261" spans="1:8" ht="48.6" customHeight="1" x14ac:dyDescent="0.25">
      <c r="A261" s="133"/>
      <c r="B261" s="167"/>
      <c r="C261" s="167"/>
      <c r="D261" s="167"/>
      <c r="E261" s="167"/>
      <c r="F261" s="167"/>
      <c r="G261" s="133"/>
      <c r="H261" s="133"/>
    </row>
    <row r="262" spans="1:8" ht="48.6" customHeight="1" x14ac:dyDescent="0.25">
      <c r="A262" s="133"/>
      <c r="B262" s="167"/>
      <c r="C262" s="167"/>
      <c r="D262" s="167"/>
      <c r="E262" s="167"/>
      <c r="F262" s="167"/>
      <c r="G262" s="133"/>
      <c r="H262" s="133"/>
    </row>
    <row r="263" spans="1:8" ht="48.6" customHeight="1" x14ac:dyDescent="0.25">
      <c r="A263" s="133"/>
      <c r="B263" s="167"/>
      <c r="C263" s="167"/>
      <c r="D263" s="167"/>
      <c r="E263" s="167"/>
      <c r="F263" s="167"/>
      <c r="G263" s="133"/>
      <c r="H263" s="133"/>
    </row>
    <row r="264" spans="1:8" ht="48.6" customHeight="1" x14ac:dyDescent="0.25">
      <c r="A264" s="133"/>
      <c r="B264" s="167"/>
      <c r="C264" s="167"/>
      <c r="D264" s="167"/>
      <c r="E264" s="167"/>
      <c r="F264" s="167"/>
      <c r="G264" s="133"/>
      <c r="H264" s="133"/>
    </row>
    <row r="265" spans="1:8" ht="48.6" customHeight="1" x14ac:dyDescent="0.25">
      <c r="A265" s="133"/>
      <c r="B265" s="167"/>
      <c r="C265" s="167"/>
      <c r="D265" s="167"/>
      <c r="E265" s="167"/>
      <c r="F265" s="167"/>
      <c r="G265" s="133"/>
      <c r="H265" s="133"/>
    </row>
    <row r="266" spans="1:8" ht="48.6" customHeight="1" x14ac:dyDescent="0.25">
      <c r="A266" s="133"/>
      <c r="B266" s="167"/>
      <c r="C266" s="167"/>
      <c r="D266" s="167"/>
      <c r="E266" s="167"/>
      <c r="F266" s="167"/>
      <c r="G266" s="133"/>
      <c r="H266" s="133"/>
    </row>
    <row r="267" spans="1:8" ht="48.6" customHeight="1" x14ac:dyDescent="0.25">
      <c r="A267" s="133"/>
      <c r="B267" s="167"/>
      <c r="C267" s="167"/>
      <c r="D267" s="167"/>
      <c r="E267" s="167"/>
      <c r="F267" s="167"/>
      <c r="G267" s="133"/>
      <c r="H267" s="133"/>
    </row>
    <row r="268" spans="1:8" ht="48.6" customHeight="1" x14ac:dyDescent="0.25">
      <c r="A268" s="133"/>
      <c r="B268" s="167"/>
      <c r="C268" s="167"/>
      <c r="D268" s="167"/>
      <c r="E268" s="167"/>
      <c r="F268" s="167"/>
      <c r="G268" s="133"/>
      <c r="H268" s="133"/>
    </row>
    <row r="269" spans="1:8" ht="48.6" customHeight="1" x14ac:dyDescent="0.25">
      <c r="A269" s="133"/>
      <c r="B269" s="167"/>
      <c r="C269" s="167"/>
      <c r="D269" s="167"/>
      <c r="E269" s="167"/>
      <c r="F269" s="167"/>
      <c r="G269" s="133"/>
      <c r="H269" s="133"/>
    </row>
    <row r="270" spans="1:8" ht="48.6" customHeight="1" x14ac:dyDescent="0.25">
      <c r="A270" s="133"/>
      <c r="B270" s="167"/>
      <c r="C270" s="167"/>
      <c r="D270" s="167"/>
      <c r="E270" s="167"/>
      <c r="F270" s="167"/>
      <c r="G270" s="133"/>
      <c r="H270" s="133"/>
    </row>
    <row r="271" spans="1:8" ht="48.6" customHeight="1" x14ac:dyDescent="0.25">
      <c r="A271" s="133"/>
      <c r="B271" s="167"/>
      <c r="C271" s="167"/>
      <c r="D271" s="167"/>
      <c r="E271" s="167"/>
      <c r="F271" s="167"/>
      <c r="G271" s="133"/>
      <c r="H271" s="133"/>
    </row>
    <row r="272" spans="1:8" ht="48.6" customHeight="1" x14ac:dyDescent="0.25">
      <c r="A272" s="133"/>
      <c r="B272" s="167"/>
      <c r="C272" s="167"/>
      <c r="D272" s="167"/>
      <c r="E272" s="167"/>
      <c r="F272" s="167"/>
      <c r="G272" s="133"/>
      <c r="H272" s="133"/>
    </row>
    <row r="273" spans="1:8" ht="48.6" customHeight="1" x14ac:dyDescent="0.25">
      <c r="A273" s="133"/>
      <c r="B273" s="167"/>
      <c r="C273" s="167"/>
      <c r="D273" s="167"/>
      <c r="E273" s="167"/>
      <c r="F273" s="167"/>
      <c r="G273" s="133"/>
      <c r="H273" s="133"/>
    </row>
    <row r="274" spans="1:8" ht="48.6" customHeight="1" x14ac:dyDescent="0.25">
      <c r="A274" s="133"/>
      <c r="B274" s="167"/>
      <c r="C274" s="167"/>
      <c r="D274" s="167"/>
      <c r="E274" s="167"/>
      <c r="F274" s="167"/>
      <c r="G274" s="133"/>
      <c r="H274" s="133"/>
    </row>
    <row r="275" spans="1:8" ht="48.6" customHeight="1" x14ac:dyDescent="0.25">
      <c r="A275" s="133"/>
      <c r="B275" s="167"/>
      <c r="C275" s="167"/>
      <c r="D275" s="167"/>
      <c r="E275" s="167"/>
      <c r="F275" s="167"/>
      <c r="G275" s="133"/>
      <c r="H275" s="133"/>
    </row>
    <row r="276" spans="1:8" ht="48.6" customHeight="1" x14ac:dyDescent="0.25">
      <c r="A276" s="133"/>
      <c r="B276" s="167"/>
      <c r="C276" s="167"/>
      <c r="D276" s="167"/>
      <c r="E276" s="167"/>
      <c r="F276" s="167"/>
      <c r="G276" s="133"/>
      <c r="H276" s="133"/>
    </row>
    <row r="277" spans="1:8" ht="48.6" customHeight="1" x14ac:dyDescent="0.25">
      <c r="A277" s="133"/>
      <c r="B277" s="167"/>
      <c r="C277" s="167"/>
      <c r="D277" s="167"/>
      <c r="E277" s="167"/>
      <c r="F277" s="167"/>
      <c r="G277" s="133"/>
      <c r="H277" s="133"/>
    </row>
    <row r="278" spans="1:8" ht="48.6" customHeight="1" x14ac:dyDescent="0.25">
      <c r="A278" s="133"/>
      <c r="B278" s="167"/>
      <c r="C278" s="167"/>
      <c r="D278" s="167"/>
      <c r="E278" s="167"/>
      <c r="F278" s="167"/>
      <c r="G278" s="133"/>
      <c r="H278" s="133"/>
    </row>
    <row r="279" spans="1:8" ht="48.6" customHeight="1" x14ac:dyDescent="0.25">
      <c r="A279" s="133"/>
      <c r="B279" s="167"/>
      <c r="C279" s="167"/>
      <c r="D279" s="167"/>
      <c r="E279" s="167"/>
      <c r="F279" s="167"/>
      <c r="G279" s="133"/>
      <c r="H279" s="133"/>
    </row>
    <row r="280" spans="1:8" ht="48.6" customHeight="1" x14ac:dyDescent="0.25">
      <c r="A280" s="133"/>
      <c r="B280" s="167"/>
      <c r="C280" s="167"/>
      <c r="D280" s="167"/>
      <c r="E280" s="167"/>
      <c r="F280" s="167"/>
      <c r="G280" s="133"/>
      <c r="H280" s="133"/>
    </row>
    <row r="281" spans="1:8" ht="48.6" customHeight="1" x14ac:dyDescent="0.25">
      <c r="A281" s="133"/>
      <c r="B281" s="167"/>
      <c r="C281" s="167"/>
      <c r="D281" s="167"/>
      <c r="E281" s="167"/>
      <c r="F281" s="167"/>
      <c r="G281" s="133"/>
      <c r="H281" s="133"/>
    </row>
    <row r="282" spans="1:8" ht="48.6" customHeight="1" x14ac:dyDescent="0.25">
      <c r="A282" s="133"/>
      <c r="B282" s="167"/>
      <c r="C282" s="167"/>
      <c r="D282" s="167"/>
      <c r="E282" s="167"/>
      <c r="F282" s="167"/>
      <c r="G282" s="133"/>
      <c r="H282" s="133"/>
    </row>
    <row r="283" spans="1:8" ht="48.6" customHeight="1" x14ac:dyDescent="0.25">
      <c r="A283" s="133"/>
      <c r="B283" s="167"/>
      <c r="C283" s="167"/>
      <c r="D283" s="167"/>
      <c r="E283" s="167"/>
      <c r="F283" s="167"/>
      <c r="G283" s="133"/>
      <c r="H283" s="133"/>
    </row>
    <row r="284" spans="1:8" ht="48.6" customHeight="1" x14ac:dyDescent="0.25">
      <c r="A284" s="133"/>
      <c r="B284" s="167"/>
      <c r="C284" s="167"/>
      <c r="D284" s="167"/>
      <c r="E284" s="167"/>
      <c r="F284" s="167"/>
      <c r="G284" s="133"/>
      <c r="H284" s="133"/>
    </row>
    <row r="285" spans="1:8" ht="48.6" customHeight="1" x14ac:dyDescent="0.25">
      <c r="A285" s="133"/>
      <c r="B285" s="167"/>
      <c r="C285" s="167"/>
      <c r="D285" s="167"/>
      <c r="E285" s="167"/>
      <c r="F285" s="167"/>
      <c r="G285" s="133"/>
      <c r="H285" s="133"/>
    </row>
    <row r="286" spans="1:8" ht="48.6" customHeight="1" x14ac:dyDescent="0.25">
      <c r="A286" s="133"/>
      <c r="B286" s="167"/>
      <c r="C286" s="167"/>
      <c r="D286" s="167"/>
      <c r="E286" s="167"/>
      <c r="F286" s="167"/>
      <c r="G286" s="133"/>
      <c r="H286" s="133"/>
    </row>
    <row r="287" spans="1:8" ht="48.6" customHeight="1" x14ac:dyDescent="0.25">
      <c r="A287" s="133"/>
      <c r="B287" s="167"/>
      <c r="C287" s="167"/>
      <c r="D287" s="167"/>
      <c r="E287" s="167"/>
      <c r="F287" s="167"/>
      <c r="G287" s="133"/>
      <c r="H287" s="133"/>
    </row>
    <row r="288" spans="1:8" ht="48.6" customHeight="1" x14ac:dyDescent="0.25">
      <c r="A288" s="133"/>
      <c r="B288" s="167"/>
      <c r="C288" s="167"/>
      <c r="D288" s="167"/>
      <c r="E288" s="167"/>
      <c r="F288" s="167"/>
      <c r="G288" s="133"/>
      <c r="H288" s="133"/>
    </row>
    <row r="289" spans="1:8" ht="48.6" customHeight="1" x14ac:dyDescent="0.25">
      <c r="A289" s="133"/>
      <c r="B289" s="167"/>
      <c r="C289" s="167"/>
      <c r="D289" s="167"/>
      <c r="E289" s="167"/>
      <c r="F289" s="167"/>
      <c r="G289" s="133"/>
      <c r="H289" s="133"/>
    </row>
    <row r="290" spans="1:8" ht="48.6" customHeight="1" x14ac:dyDescent="0.25">
      <c r="A290" s="133"/>
      <c r="B290" s="167"/>
      <c r="C290" s="167"/>
      <c r="D290" s="167"/>
      <c r="E290" s="167"/>
      <c r="F290" s="167"/>
      <c r="G290" s="133"/>
      <c r="H290" s="133"/>
    </row>
    <row r="291" spans="1:8" ht="48.6" customHeight="1" x14ac:dyDescent="0.25">
      <c r="A291" s="133"/>
      <c r="B291" s="167"/>
      <c r="C291" s="167"/>
      <c r="D291" s="167"/>
      <c r="E291" s="167"/>
      <c r="F291" s="167"/>
      <c r="G291" s="133"/>
      <c r="H291" s="133"/>
    </row>
    <row r="292" spans="1:8" ht="48.6" customHeight="1" x14ac:dyDescent="0.25">
      <c r="A292" s="133"/>
      <c r="B292" s="167"/>
      <c r="C292" s="167"/>
      <c r="D292" s="167"/>
      <c r="E292" s="167"/>
      <c r="F292" s="167"/>
      <c r="G292" s="133"/>
      <c r="H292" s="133"/>
    </row>
    <row r="293" spans="1:8" ht="48.6" customHeight="1" x14ac:dyDescent="0.25">
      <c r="A293" s="133"/>
      <c r="B293" s="167"/>
      <c r="C293" s="167"/>
      <c r="D293" s="167"/>
      <c r="E293" s="167"/>
      <c r="F293" s="167"/>
      <c r="G293" s="133"/>
      <c r="H293" s="133"/>
    </row>
    <row r="294" spans="1:8" ht="48.6" customHeight="1" x14ac:dyDescent="0.25">
      <c r="A294" s="133"/>
      <c r="B294" s="167"/>
      <c r="C294" s="167"/>
      <c r="D294" s="167"/>
      <c r="E294" s="167"/>
      <c r="F294" s="167"/>
      <c r="G294" s="133"/>
      <c r="H294" s="133"/>
    </row>
    <row r="295" spans="1:8" ht="48.6" customHeight="1" x14ac:dyDescent="0.25">
      <c r="A295" s="133"/>
      <c r="B295" s="167"/>
      <c r="C295" s="167"/>
      <c r="D295" s="167"/>
      <c r="E295" s="167"/>
      <c r="F295" s="167"/>
      <c r="G295" s="133"/>
      <c r="H295" s="133"/>
    </row>
    <row r="296" spans="1:8" ht="48.6" customHeight="1" x14ac:dyDescent="0.25">
      <c r="A296" s="133"/>
      <c r="B296" s="167"/>
      <c r="C296" s="167"/>
      <c r="D296" s="167"/>
      <c r="E296" s="167"/>
      <c r="F296" s="167"/>
      <c r="G296" s="133"/>
      <c r="H296" s="133"/>
    </row>
    <row r="297" spans="1:8" ht="48.6" customHeight="1" x14ac:dyDescent="0.25">
      <c r="A297" s="133"/>
      <c r="B297" s="167"/>
      <c r="C297" s="167"/>
      <c r="D297" s="167"/>
      <c r="E297" s="167"/>
      <c r="F297" s="167"/>
      <c r="G297" s="133"/>
      <c r="H297" s="133"/>
    </row>
    <row r="298" spans="1:8" ht="48.6" customHeight="1" x14ac:dyDescent="0.25">
      <c r="A298" s="133"/>
      <c r="B298" s="167"/>
      <c r="C298" s="167"/>
      <c r="D298" s="167"/>
      <c r="E298" s="167"/>
      <c r="F298" s="167"/>
      <c r="G298" s="133"/>
      <c r="H298" s="133"/>
    </row>
    <row r="299" spans="1:8" ht="48.6" customHeight="1" x14ac:dyDescent="0.25">
      <c r="A299" s="133"/>
      <c r="B299" s="167"/>
      <c r="C299" s="167"/>
      <c r="D299" s="167"/>
      <c r="E299" s="167"/>
      <c r="F299" s="167"/>
      <c r="G299" s="133"/>
      <c r="H299" s="133"/>
    </row>
    <row r="300" spans="1:8" ht="48.6" customHeight="1" x14ac:dyDescent="0.25">
      <c r="A300" s="133"/>
      <c r="B300" s="167"/>
      <c r="C300" s="167"/>
      <c r="D300" s="167"/>
      <c r="E300" s="167"/>
      <c r="F300" s="167"/>
      <c r="G300" s="133"/>
      <c r="H300" s="133"/>
    </row>
    <row r="301" spans="1:8" ht="48.6" customHeight="1" x14ac:dyDescent="0.25">
      <c r="A301" s="133"/>
      <c r="B301" s="167"/>
      <c r="C301" s="167"/>
      <c r="D301" s="167"/>
      <c r="E301" s="167"/>
      <c r="F301" s="167"/>
      <c r="G301" s="133"/>
      <c r="H301" s="133"/>
    </row>
    <row r="302" spans="1:8" ht="48.6" customHeight="1" x14ac:dyDescent="0.25">
      <c r="A302" s="133"/>
      <c r="B302" s="167"/>
      <c r="C302" s="167"/>
      <c r="D302" s="167"/>
      <c r="E302" s="167"/>
      <c r="F302" s="167"/>
      <c r="G302" s="133"/>
      <c r="H302" s="133"/>
    </row>
    <row r="303" spans="1:8" ht="48.6" customHeight="1" x14ac:dyDescent="0.25">
      <c r="A303" s="133"/>
      <c r="B303" s="167"/>
      <c r="C303" s="167"/>
      <c r="D303" s="167"/>
      <c r="E303" s="167"/>
      <c r="F303" s="167"/>
      <c r="G303" s="133"/>
      <c r="H303" s="133"/>
    </row>
    <row r="304" spans="1:8" ht="48.6" customHeight="1" x14ac:dyDescent="0.25">
      <c r="A304" s="133"/>
      <c r="B304" s="167"/>
      <c r="C304" s="167"/>
      <c r="D304" s="167"/>
      <c r="E304" s="167"/>
      <c r="F304" s="167"/>
      <c r="G304" s="133"/>
      <c r="H304" s="133"/>
    </row>
    <row r="305" spans="1:8" ht="48.6" customHeight="1" x14ac:dyDescent="0.25">
      <c r="A305" s="133"/>
      <c r="B305" s="167"/>
      <c r="C305" s="167"/>
      <c r="D305" s="167"/>
      <c r="E305" s="167"/>
      <c r="F305" s="167"/>
      <c r="G305" s="133"/>
      <c r="H305" s="133"/>
    </row>
    <row r="306" spans="1:8" ht="48.6" customHeight="1" x14ac:dyDescent="0.25">
      <c r="A306" s="133"/>
      <c r="B306" s="167"/>
      <c r="C306" s="167"/>
      <c r="D306" s="167"/>
      <c r="E306" s="167"/>
      <c r="F306" s="167"/>
      <c r="G306" s="133"/>
      <c r="H306" s="133"/>
    </row>
    <row r="307" spans="1:8" ht="48.6" customHeight="1" x14ac:dyDescent="0.25">
      <c r="A307" s="133"/>
      <c r="B307" s="167"/>
      <c r="C307" s="167"/>
      <c r="D307" s="167"/>
      <c r="E307" s="167"/>
      <c r="F307" s="167"/>
      <c r="G307" s="133"/>
      <c r="H307" s="133"/>
    </row>
    <row r="308" spans="1:8" ht="48.6" customHeight="1" x14ac:dyDescent="0.25">
      <c r="A308" s="133"/>
      <c r="B308" s="167"/>
      <c r="C308" s="167"/>
      <c r="D308" s="167"/>
      <c r="E308" s="167"/>
      <c r="F308" s="167"/>
      <c r="G308" s="133"/>
      <c r="H308" s="133"/>
    </row>
    <row r="309" spans="1:8" ht="48.6" customHeight="1" x14ac:dyDescent="0.25">
      <c r="A309" s="133"/>
      <c r="B309" s="167"/>
      <c r="C309" s="167"/>
      <c r="D309" s="167"/>
      <c r="E309" s="167"/>
      <c r="F309" s="167"/>
      <c r="G309" s="133"/>
      <c r="H309" s="133"/>
    </row>
    <row r="310" spans="1:8" ht="48.6" customHeight="1" x14ac:dyDescent="0.25">
      <c r="A310" s="133"/>
      <c r="B310" s="167"/>
      <c r="C310" s="167"/>
      <c r="D310" s="167"/>
      <c r="E310" s="167"/>
      <c r="F310" s="167"/>
      <c r="G310" s="133"/>
      <c r="H310" s="133"/>
    </row>
    <row r="311" spans="1:8" ht="48.6" customHeight="1" x14ac:dyDescent="0.25">
      <c r="A311" s="133"/>
      <c r="B311" s="167"/>
      <c r="C311" s="167"/>
      <c r="D311" s="167"/>
      <c r="E311" s="167"/>
      <c r="F311" s="167"/>
      <c r="G311" s="133"/>
      <c r="H311" s="133"/>
    </row>
    <row r="312" spans="1:8" ht="48.6" customHeight="1" x14ac:dyDescent="0.25">
      <c r="A312" s="133"/>
      <c r="B312" s="167"/>
      <c r="C312" s="167"/>
      <c r="D312" s="167"/>
      <c r="E312" s="167"/>
      <c r="F312" s="167"/>
      <c r="G312" s="133"/>
      <c r="H312" s="133"/>
    </row>
    <row r="313" spans="1:8" ht="48.6" customHeight="1" x14ac:dyDescent="0.25">
      <c r="A313" s="133"/>
      <c r="B313" s="167"/>
      <c r="C313" s="167"/>
      <c r="D313" s="167"/>
      <c r="E313" s="167"/>
      <c r="F313" s="167"/>
      <c r="G313" s="133"/>
      <c r="H313" s="133"/>
    </row>
    <row r="314" spans="1:8" ht="48.6" customHeight="1" x14ac:dyDescent="0.25">
      <c r="A314" s="133"/>
      <c r="B314" s="167"/>
      <c r="C314" s="167"/>
      <c r="D314" s="167"/>
      <c r="E314" s="167"/>
      <c r="F314" s="167"/>
      <c r="G314" s="133"/>
      <c r="H314" s="133"/>
    </row>
    <row r="315" spans="1:8" ht="48.6" customHeight="1" x14ac:dyDescent="0.25">
      <c r="A315" s="133"/>
      <c r="B315" s="167"/>
      <c r="C315" s="167"/>
      <c r="D315" s="167"/>
      <c r="E315" s="167"/>
      <c r="F315" s="167"/>
      <c r="G315" s="133"/>
      <c r="H315" s="133"/>
    </row>
    <row r="316" spans="1:8" ht="48.6" customHeight="1" x14ac:dyDescent="0.25">
      <c r="A316" s="133"/>
      <c r="B316" s="167"/>
      <c r="C316" s="167"/>
      <c r="D316" s="167"/>
      <c r="E316" s="167"/>
      <c r="F316" s="167"/>
      <c r="G316" s="133"/>
      <c r="H316" s="133"/>
    </row>
    <row r="317" spans="1:8" ht="48.6" customHeight="1" x14ac:dyDescent="0.25">
      <c r="A317" s="133"/>
      <c r="B317" s="167"/>
      <c r="C317" s="167"/>
      <c r="D317" s="167"/>
      <c r="E317" s="167"/>
      <c r="F317" s="167"/>
      <c r="G317" s="133"/>
      <c r="H317" s="133"/>
    </row>
    <row r="318" spans="1:8" ht="48.6" customHeight="1" x14ac:dyDescent="0.25">
      <c r="A318" s="133"/>
      <c r="B318" s="167"/>
      <c r="C318" s="167"/>
      <c r="D318" s="167"/>
      <c r="E318" s="167"/>
      <c r="F318" s="167"/>
      <c r="G318" s="133"/>
      <c r="H318" s="133"/>
    </row>
    <row r="319" spans="1:8" ht="48.6" customHeight="1" x14ac:dyDescent="0.25">
      <c r="A319" s="133"/>
      <c r="B319" s="167"/>
      <c r="C319" s="167"/>
      <c r="D319" s="167"/>
      <c r="E319" s="167"/>
      <c r="F319" s="167"/>
      <c r="G319" s="133"/>
      <c r="H319" s="133"/>
    </row>
    <row r="320" spans="1:8" ht="48.6" customHeight="1" x14ac:dyDescent="0.25">
      <c r="A320" s="133"/>
      <c r="B320" s="167"/>
      <c r="C320" s="167"/>
      <c r="D320" s="167"/>
      <c r="E320" s="167"/>
      <c r="F320" s="167"/>
      <c r="G320" s="133"/>
      <c r="H320" s="133"/>
    </row>
    <row r="321" spans="1:8" ht="48.6" customHeight="1" x14ac:dyDescent="0.25">
      <c r="A321" s="133"/>
      <c r="B321" s="167"/>
      <c r="C321" s="167"/>
      <c r="D321" s="167"/>
      <c r="E321" s="167"/>
      <c r="F321" s="167"/>
      <c r="G321" s="133"/>
      <c r="H321" s="133"/>
    </row>
    <row r="322" spans="1:8" ht="48.6" customHeight="1" x14ac:dyDescent="0.25">
      <c r="A322" s="133"/>
      <c r="B322" s="167"/>
      <c r="C322" s="167"/>
      <c r="D322" s="167"/>
      <c r="E322" s="167"/>
      <c r="F322" s="167"/>
      <c r="G322" s="133"/>
      <c r="H322" s="133"/>
    </row>
    <row r="323" spans="1:8" ht="48.6" customHeight="1" x14ac:dyDescent="0.25">
      <c r="A323" s="133"/>
      <c r="B323" s="167"/>
      <c r="C323" s="167"/>
      <c r="D323" s="167"/>
      <c r="E323" s="167"/>
      <c r="F323" s="167"/>
      <c r="G323" s="133"/>
      <c r="H323" s="133"/>
    </row>
    <row r="324" spans="1:8" ht="48.6" customHeight="1" x14ac:dyDescent="0.25">
      <c r="A324" s="133"/>
      <c r="B324" s="167"/>
      <c r="C324" s="167"/>
      <c r="D324" s="167"/>
      <c r="E324" s="167"/>
      <c r="F324" s="167"/>
      <c r="G324" s="133"/>
      <c r="H324" s="133"/>
    </row>
    <row r="325" spans="1:8" ht="48.6" customHeight="1" x14ac:dyDescent="0.25">
      <c r="A325" s="133"/>
      <c r="B325" s="167"/>
      <c r="C325" s="167"/>
      <c r="D325" s="167"/>
      <c r="E325" s="167"/>
      <c r="F325" s="167"/>
      <c r="G325" s="133"/>
      <c r="H325" s="133"/>
    </row>
    <row r="326" spans="1:8" ht="48.6" customHeight="1" x14ac:dyDescent="0.25">
      <c r="A326" s="133"/>
      <c r="B326" s="167"/>
      <c r="C326" s="167"/>
      <c r="D326" s="167"/>
      <c r="E326" s="167"/>
      <c r="F326" s="167"/>
      <c r="G326" s="133"/>
      <c r="H326" s="133"/>
    </row>
    <row r="327" spans="1:8" ht="48.6" customHeight="1" x14ac:dyDescent="0.25">
      <c r="A327" s="133"/>
      <c r="B327" s="167"/>
      <c r="C327" s="167"/>
      <c r="D327" s="167"/>
      <c r="E327" s="167"/>
      <c r="F327" s="167"/>
      <c r="G327" s="133"/>
      <c r="H327" s="133"/>
    </row>
    <row r="328" spans="1:8" ht="48.6" customHeight="1" x14ac:dyDescent="0.25">
      <c r="A328" s="133"/>
      <c r="B328" s="167"/>
      <c r="C328" s="167"/>
      <c r="D328" s="167"/>
      <c r="E328" s="167"/>
      <c r="F328" s="167"/>
      <c r="G328" s="133"/>
      <c r="H328" s="133"/>
    </row>
    <row r="329" spans="1:8" ht="48.6" customHeight="1" x14ac:dyDescent="0.25">
      <c r="A329" s="133"/>
      <c r="B329" s="167"/>
      <c r="C329" s="167"/>
      <c r="D329" s="167"/>
      <c r="E329" s="167"/>
      <c r="F329" s="167"/>
      <c r="G329" s="133"/>
      <c r="H329" s="133"/>
    </row>
    <row r="330" spans="1:8" ht="48.6" customHeight="1" x14ac:dyDescent="0.25">
      <c r="A330" s="133"/>
      <c r="B330" s="167"/>
      <c r="C330" s="167"/>
      <c r="D330" s="167"/>
      <c r="E330" s="167"/>
      <c r="F330" s="167"/>
      <c r="G330" s="133"/>
      <c r="H330" s="133"/>
    </row>
    <row r="331" spans="1:8" ht="48.6" customHeight="1" x14ac:dyDescent="0.25">
      <c r="A331" s="133"/>
      <c r="B331" s="167"/>
      <c r="C331" s="167"/>
      <c r="D331" s="167"/>
      <c r="E331" s="167"/>
      <c r="F331" s="167"/>
      <c r="G331" s="133"/>
      <c r="H331" s="133"/>
    </row>
    <row r="332" spans="1:8" ht="48.6" customHeight="1" x14ac:dyDescent="0.25">
      <c r="A332" s="133"/>
      <c r="B332" s="167"/>
      <c r="C332" s="167"/>
      <c r="D332" s="167"/>
      <c r="E332" s="167"/>
      <c r="F332" s="167"/>
      <c r="G332" s="133"/>
      <c r="H332" s="133"/>
    </row>
    <row r="333" spans="1:8" ht="48.6" customHeight="1" x14ac:dyDescent="0.25">
      <c r="A333" s="133"/>
      <c r="B333" s="167"/>
      <c r="C333" s="167"/>
      <c r="D333" s="167"/>
      <c r="E333" s="167"/>
      <c r="F333" s="167"/>
      <c r="G333" s="133"/>
      <c r="H333" s="133"/>
    </row>
    <row r="334" spans="1:8" ht="48.6" customHeight="1" x14ac:dyDescent="0.25">
      <c r="A334" s="133"/>
      <c r="B334" s="167"/>
      <c r="C334" s="167"/>
      <c r="D334" s="167"/>
      <c r="E334" s="167"/>
      <c r="F334" s="167"/>
      <c r="G334" s="133"/>
      <c r="H334" s="133"/>
    </row>
    <row r="335" spans="1:8" ht="48.6" customHeight="1" x14ac:dyDescent="0.25">
      <c r="A335" s="133"/>
      <c r="B335" s="167"/>
      <c r="C335" s="167"/>
      <c r="D335" s="167"/>
      <c r="E335" s="167"/>
      <c r="F335" s="167"/>
      <c r="G335" s="133"/>
      <c r="H335" s="133"/>
    </row>
    <row r="336" spans="1:8" ht="48.6" customHeight="1" x14ac:dyDescent="0.25">
      <c r="A336" s="133"/>
      <c r="B336" s="167"/>
      <c r="C336" s="167"/>
      <c r="D336" s="167"/>
      <c r="E336" s="167"/>
      <c r="F336" s="167"/>
      <c r="G336" s="133"/>
      <c r="H336" s="133"/>
    </row>
    <row r="337" spans="1:8" ht="48.6" customHeight="1" x14ac:dyDescent="0.25">
      <c r="A337" s="133"/>
      <c r="B337" s="167"/>
      <c r="C337" s="167"/>
      <c r="D337" s="167"/>
      <c r="E337" s="167"/>
      <c r="F337" s="167"/>
      <c r="G337" s="133"/>
      <c r="H337" s="133"/>
    </row>
    <row r="338" spans="1:8" ht="48.6" customHeight="1" x14ac:dyDescent="0.25">
      <c r="A338" s="133"/>
      <c r="B338" s="167"/>
      <c r="C338" s="167"/>
      <c r="D338" s="167"/>
      <c r="E338" s="167"/>
      <c r="F338" s="167"/>
      <c r="G338" s="133"/>
      <c r="H338" s="133"/>
    </row>
    <row r="339" spans="1:8" ht="48.6" customHeight="1" x14ac:dyDescent="0.25">
      <c r="A339" s="133"/>
      <c r="B339" s="167"/>
      <c r="C339" s="167"/>
      <c r="D339" s="167"/>
      <c r="E339" s="167"/>
      <c r="F339" s="167"/>
      <c r="G339" s="133"/>
      <c r="H339" s="133"/>
    </row>
    <row r="340" spans="1:8" ht="48.6" customHeight="1" x14ac:dyDescent="0.25">
      <c r="A340" s="133"/>
      <c r="B340" s="167"/>
      <c r="C340" s="167"/>
      <c r="D340" s="167"/>
      <c r="E340" s="167"/>
      <c r="F340" s="167"/>
      <c r="G340" s="133"/>
      <c r="H340" s="133"/>
    </row>
    <row r="341" spans="1:8" ht="48.6" customHeight="1" x14ac:dyDescent="0.25">
      <c r="A341" s="133"/>
      <c r="B341" s="167"/>
      <c r="C341" s="167"/>
      <c r="D341" s="167"/>
      <c r="E341" s="167"/>
      <c r="F341" s="167"/>
      <c r="G341" s="133"/>
      <c r="H341" s="133"/>
    </row>
    <row r="342" spans="1:8" ht="48.6" customHeight="1" x14ac:dyDescent="0.25">
      <c r="A342" s="133"/>
      <c r="B342" s="167"/>
      <c r="C342" s="167"/>
      <c r="D342" s="167"/>
      <c r="E342" s="167"/>
      <c r="F342" s="167"/>
      <c r="G342" s="133"/>
      <c r="H342" s="133"/>
    </row>
    <row r="343" spans="1:8" ht="48.6" customHeight="1" x14ac:dyDescent="0.25">
      <c r="A343" s="133"/>
      <c r="B343" s="167"/>
      <c r="C343" s="167"/>
      <c r="D343" s="167"/>
      <c r="E343" s="167"/>
      <c r="F343" s="167"/>
      <c r="G343" s="133"/>
      <c r="H343" s="133"/>
    </row>
    <row r="344" spans="1:8" ht="48.6" customHeight="1" x14ac:dyDescent="0.25">
      <c r="A344" s="133"/>
      <c r="B344" s="167"/>
      <c r="C344" s="167"/>
      <c r="D344" s="167"/>
      <c r="E344" s="167"/>
      <c r="F344" s="167"/>
      <c r="G344" s="133"/>
      <c r="H344" s="133"/>
    </row>
    <row r="345" spans="1:8" ht="48.6" customHeight="1" x14ac:dyDescent="0.25">
      <c r="A345" s="133"/>
      <c r="B345" s="167"/>
      <c r="C345" s="167"/>
      <c r="D345" s="167"/>
      <c r="E345" s="167"/>
      <c r="F345" s="167"/>
      <c r="G345" s="133"/>
      <c r="H345" s="133"/>
    </row>
    <row r="346" spans="1:8" ht="48.6" customHeight="1" x14ac:dyDescent="0.25">
      <c r="A346" s="133"/>
      <c r="B346" s="167"/>
      <c r="C346" s="167"/>
      <c r="D346" s="167"/>
      <c r="E346" s="167"/>
      <c r="F346" s="167"/>
      <c r="G346" s="133"/>
      <c r="H346" s="133"/>
    </row>
    <row r="347" spans="1:8" ht="48.6" customHeight="1" x14ac:dyDescent="0.25">
      <c r="A347" s="133"/>
      <c r="B347" s="167"/>
      <c r="C347" s="167"/>
      <c r="D347" s="167"/>
      <c r="E347" s="167"/>
      <c r="F347" s="167"/>
      <c r="G347" s="133"/>
      <c r="H347" s="133"/>
    </row>
    <row r="348" spans="1:8" ht="48.6" customHeight="1" x14ac:dyDescent="0.25">
      <c r="A348" s="133"/>
      <c r="B348" s="167"/>
      <c r="C348" s="167"/>
      <c r="D348" s="167"/>
      <c r="E348" s="167"/>
      <c r="F348" s="167"/>
      <c r="G348" s="133"/>
      <c r="H348" s="133"/>
    </row>
    <row r="349" spans="1:8" ht="48.6" customHeight="1" x14ac:dyDescent="0.25">
      <c r="A349" s="133"/>
      <c r="B349" s="167"/>
      <c r="C349" s="167"/>
      <c r="D349" s="167"/>
      <c r="E349" s="167"/>
      <c r="F349" s="167"/>
      <c r="G349" s="133"/>
      <c r="H349" s="133"/>
    </row>
    <row r="350" spans="1:8" ht="48.6" customHeight="1" x14ac:dyDescent="0.25">
      <c r="A350" s="133"/>
      <c r="B350" s="167"/>
      <c r="C350" s="167"/>
      <c r="D350" s="167"/>
      <c r="E350" s="167"/>
      <c r="F350" s="167"/>
      <c r="G350" s="133"/>
      <c r="H350" s="133"/>
    </row>
    <row r="351" spans="1:8" ht="48.6" customHeight="1" x14ac:dyDescent="0.25">
      <c r="A351" s="133"/>
      <c r="B351" s="167"/>
      <c r="C351" s="167"/>
      <c r="D351" s="167"/>
      <c r="E351" s="167"/>
      <c r="F351" s="167"/>
      <c r="G351" s="133"/>
      <c r="H351" s="133"/>
    </row>
    <row r="352" spans="1:8" ht="48.6" customHeight="1" x14ac:dyDescent="0.25">
      <c r="A352" s="133"/>
      <c r="B352" s="167"/>
      <c r="C352" s="167"/>
      <c r="D352" s="167"/>
      <c r="E352" s="167"/>
      <c r="F352" s="167"/>
      <c r="G352" s="133"/>
      <c r="H352" s="133"/>
    </row>
    <row r="353" spans="1:8" ht="48.6" customHeight="1" x14ac:dyDescent="0.25">
      <c r="A353" s="133"/>
      <c r="B353" s="167"/>
      <c r="C353" s="167"/>
      <c r="D353" s="167"/>
      <c r="E353" s="167"/>
      <c r="F353" s="167"/>
      <c r="G353" s="133"/>
      <c r="H353" s="133"/>
    </row>
    <row r="354" spans="1:8" ht="48.6" customHeight="1" x14ac:dyDescent="0.25">
      <c r="A354" s="133"/>
      <c r="B354" s="167"/>
      <c r="C354" s="167"/>
      <c r="D354" s="167"/>
      <c r="E354" s="167"/>
      <c r="F354" s="167"/>
      <c r="G354" s="133"/>
      <c r="H354" s="133"/>
    </row>
    <row r="355" spans="1:8" ht="48.6" customHeight="1" x14ac:dyDescent="0.25">
      <c r="A355" s="133"/>
      <c r="B355" s="167"/>
      <c r="C355" s="167"/>
      <c r="D355" s="167"/>
      <c r="E355" s="167"/>
      <c r="F355" s="167"/>
      <c r="G355" s="133"/>
      <c r="H355" s="133"/>
    </row>
    <row r="356" spans="1:8" ht="48.6" customHeight="1" x14ac:dyDescent="0.25">
      <c r="A356" s="133"/>
      <c r="B356" s="167"/>
      <c r="C356" s="167"/>
      <c r="D356" s="167"/>
      <c r="E356" s="167"/>
      <c r="F356" s="167"/>
      <c r="G356" s="133"/>
      <c r="H356" s="133"/>
    </row>
    <row r="357" spans="1:8" ht="48.6" customHeight="1" x14ac:dyDescent="0.25">
      <c r="A357" s="133"/>
      <c r="B357" s="167"/>
      <c r="C357" s="167"/>
      <c r="D357" s="167"/>
      <c r="E357" s="167"/>
      <c r="F357" s="167"/>
      <c r="G357" s="133"/>
      <c r="H357" s="133"/>
    </row>
    <row r="358" spans="1:8" ht="48.6" customHeight="1" x14ac:dyDescent="0.25">
      <c r="A358" s="133"/>
      <c r="B358" s="167"/>
      <c r="C358" s="167"/>
      <c r="D358" s="167"/>
      <c r="E358" s="167"/>
      <c r="F358" s="167"/>
      <c r="G358" s="133"/>
      <c r="H358" s="133"/>
    </row>
    <row r="359" spans="1:8" ht="48.6" customHeight="1" x14ac:dyDescent="0.25">
      <c r="A359" s="133"/>
      <c r="B359" s="167"/>
      <c r="C359" s="167"/>
      <c r="D359" s="167"/>
      <c r="E359" s="167"/>
      <c r="F359" s="167"/>
      <c r="G359" s="133"/>
      <c r="H359" s="133"/>
    </row>
    <row r="360" spans="1:8" ht="48.6" customHeight="1" x14ac:dyDescent="0.25">
      <c r="A360" s="133"/>
      <c r="B360" s="167"/>
      <c r="C360" s="167"/>
      <c r="D360" s="167"/>
      <c r="E360" s="167"/>
      <c r="F360" s="167"/>
      <c r="G360" s="133"/>
      <c r="H360" s="133"/>
    </row>
    <row r="361" spans="1:8" ht="48.6" customHeight="1" x14ac:dyDescent="0.25">
      <c r="A361" s="133"/>
      <c r="B361" s="167"/>
      <c r="C361" s="167"/>
      <c r="D361" s="167"/>
      <c r="E361" s="167"/>
      <c r="F361" s="167"/>
      <c r="G361" s="133"/>
      <c r="H361" s="133"/>
    </row>
    <row r="362" spans="1:8" ht="48.6" customHeight="1" x14ac:dyDescent="0.25">
      <c r="A362" s="133"/>
      <c r="B362" s="167"/>
      <c r="C362" s="167"/>
      <c r="D362" s="167"/>
      <c r="E362" s="167"/>
      <c r="F362" s="167"/>
      <c r="G362" s="133"/>
      <c r="H362" s="133"/>
    </row>
    <row r="363" spans="1:8" ht="48.6" customHeight="1" x14ac:dyDescent="0.25">
      <c r="A363" s="133"/>
      <c r="B363" s="167"/>
      <c r="C363" s="167"/>
      <c r="D363" s="167"/>
      <c r="E363" s="167"/>
      <c r="F363" s="167"/>
      <c r="G363" s="133"/>
      <c r="H363" s="133"/>
    </row>
    <row r="364" spans="1:8" ht="48.6" customHeight="1" x14ac:dyDescent="0.25">
      <c r="A364" s="133"/>
      <c r="B364" s="167"/>
      <c r="C364" s="167"/>
      <c r="D364" s="167"/>
      <c r="E364" s="167"/>
      <c r="F364" s="167"/>
      <c r="G364" s="133"/>
      <c r="H364" s="133"/>
    </row>
    <row r="365" spans="1:8" ht="48.6" customHeight="1" x14ac:dyDescent="0.25">
      <c r="A365" s="133"/>
      <c r="B365" s="167"/>
      <c r="C365" s="167"/>
      <c r="D365" s="167"/>
      <c r="E365" s="167"/>
      <c r="F365" s="167"/>
      <c r="G365" s="133"/>
      <c r="H365" s="133"/>
    </row>
    <row r="366" spans="1:8" ht="48.6" customHeight="1" x14ac:dyDescent="0.25">
      <c r="A366" s="133"/>
      <c r="B366" s="167"/>
      <c r="C366" s="167"/>
      <c r="D366" s="167"/>
      <c r="E366" s="167"/>
      <c r="F366" s="167"/>
      <c r="G366" s="133"/>
      <c r="H366" s="133"/>
    </row>
    <row r="367" spans="1:8" ht="48.6" customHeight="1" x14ac:dyDescent="0.25">
      <c r="A367" s="133"/>
      <c r="B367" s="167"/>
      <c r="C367" s="167"/>
      <c r="D367" s="167"/>
      <c r="E367" s="167"/>
      <c r="F367" s="167"/>
      <c r="G367" s="133"/>
      <c r="H367" s="133"/>
    </row>
    <row r="368" spans="1:8" ht="48.6" customHeight="1" x14ac:dyDescent="0.25">
      <c r="A368" s="133"/>
      <c r="B368" s="167"/>
      <c r="C368" s="167"/>
      <c r="D368" s="167"/>
      <c r="E368" s="167"/>
      <c r="F368" s="167"/>
      <c r="G368" s="133"/>
      <c r="H368" s="133"/>
    </row>
    <row r="369" spans="1:8" ht="48.6" customHeight="1" x14ac:dyDescent="0.25">
      <c r="A369" s="133"/>
      <c r="B369" s="167"/>
      <c r="C369" s="167"/>
      <c r="D369" s="167"/>
      <c r="E369" s="167"/>
      <c r="F369" s="167"/>
      <c r="G369" s="133"/>
      <c r="H369" s="133"/>
    </row>
    <row r="370" spans="1:8" ht="48.6" customHeight="1" x14ac:dyDescent="0.25">
      <c r="A370" s="133"/>
      <c r="B370" s="167"/>
      <c r="C370" s="167"/>
      <c r="D370" s="167"/>
      <c r="E370" s="167"/>
      <c r="F370" s="167"/>
      <c r="G370" s="133"/>
      <c r="H370" s="133"/>
    </row>
    <row r="371" spans="1:8" ht="48.6" customHeight="1" x14ac:dyDescent="0.25">
      <c r="A371" s="133"/>
      <c r="B371" s="167"/>
      <c r="C371" s="167"/>
      <c r="D371" s="167"/>
      <c r="E371" s="167"/>
      <c r="F371" s="167"/>
      <c r="G371" s="133"/>
      <c r="H371" s="133"/>
    </row>
    <row r="372" spans="1:8" ht="48.6" customHeight="1" x14ac:dyDescent="0.25">
      <c r="A372" s="133"/>
      <c r="B372" s="167"/>
      <c r="C372" s="167"/>
      <c r="D372" s="167"/>
      <c r="E372" s="167"/>
      <c r="F372" s="167"/>
      <c r="G372" s="133"/>
      <c r="H372" s="133"/>
    </row>
    <row r="373" spans="1:8" ht="48.6" customHeight="1" x14ac:dyDescent="0.25">
      <c r="A373" s="133"/>
      <c r="B373" s="167"/>
      <c r="C373" s="167"/>
      <c r="D373" s="167"/>
      <c r="E373" s="167"/>
      <c r="F373" s="167"/>
      <c r="G373" s="133"/>
      <c r="H373" s="133"/>
    </row>
    <row r="374" spans="1:8" ht="48.6" customHeight="1" x14ac:dyDescent="0.25">
      <c r="A374" s="133"/>
      <c r="B374" s="167"/>
      <c r="C374" s="167"/>
      <c r="D374" s="167"/>
      <c r="E374" s="167"/>
      <c r="F374" s="167"/>
      <c r="G374" s="133"/>
      <c r="H374" s="133"/>
    </row>
    <row r="375" spans="1:8" ht="48.6" customHeight="1" x14ac:dyDescent="0.25">
      <c r="A375" s="133"/>
      <c r="B375" s="167"/>
      <c r="C375" s="167"/>
      <c r="D375" s="167"/>
      <c r="E375" s="167"/>
      <c r="F375" s="167"/>
      <c r="G375" s="133"/>
      <c r="H375" s="133"/>
    </row>
    <row r="376" spans="1:8" ht="48.6" customHeight="1" x14ac:dyDescent="0.25">
      <c r="A376" s="133"/>
      <c r="B376" s="167"/>
      <c r="C376" s="167"/>
      <c r="D376" s="167"/>
      <c r="E376" s="167"/>
      <c r="F376" s="167"/>
      <c r="G376" s="133"/>
      <c r="H376" s="133"/>
    </row>
    <row r="377" spans="1:8" ht="48.6" customHeight="1" x14ac:dyDescent="0.25">
      <c r="A377" s="133"/>
      <c r="B377" s="167"/>
      <c r="C377" s="167"/>
      <c r="D377" s="167"/>
      <c r="E377" s="167"/>
      <c r="F377" s="167"/>
      <c r="G377" s="133"/>
      <c r="H377" s="133"/>
    </row>
    <row r="378" spans="1:8" ht="48.6" customHeight="1" x14ac:dyDescent="0.25">
      <c r="A378" s="133"/>
      <c r="B378" s="167"/>
      <c r="C378" s="167"/>
      <c r="D378" s="167"/>
      <c r="E378" s="167"/>
      <c r="F378" s="167"/>
      <c r="G378" s="133"/>
      <c r="H378" s="133"/>
    </row>
    <row r="379" spans="1:8" ht="48.6" customHeight="1" x14ac:dyDescent="0.25">
      <c r="A379" s="133"/>
      <c r="B379" s="167"/>
      <c r="C379" s="167"/>
      <c r="D379" s="167"/>
      <c r="E379" s="167"/>
      <c r="F379" s="167"/>
      <c r="G379" s="133"/>
      <c r="H379" s="133"/>
    </row>
    <row r="380" spans="1:8" ht="48.6" customHeight="1" x14ac:dyDescent="0.25">
      <c r="A380" s="133"/>
      <c r="B380" s="167"/>
      <c r="C380" s="167"/>
      <c r="D380" s="167"/>
      <c r="E380" s="167"/>
      <c r="F380" s="167"/>
      <c r="G380" s="133"/>
      <c r="H380" s="133"/>
    </row>
    <row r="381" spans="1:8" ht="48.6" customHeight="1" x14ac:dyDescent="0.25">
      <c r="A381" s="133"/>
      <c r="B381" s="167"/>
      <c r="C381" s="167"/>
      <c r="D381" s="167"/>
      <c r="E381" s="167"/>
      <c r="F381" s="167"/>
      <c r="G381" s="133"/>
      <c r="H381" s="133"/>
    </row>
    <row r="382" spans="1:8" ht="48.6" customHeight="1" x14ac:dyDescent="0.25">
      <c r="A382" s="133"/>
      <c r="B382" s="167"/>
      <c r="C382" s="167"/>
      <c r="D382" s="167"/>
      <c r="E382" s="167"/>
      <c r="F382" s="167"/>
      <c r="G382" s="133"/>
      <c r="H382" s="133"/>
    </row>
    <row r="383" spans="1:8" ht="48.6" customHeight="1" x14ac:dyDescent="0.25">
      <c r="A383" s="133"/>
      <c r="B383" s="167"/>
      <c r="C383" s="167"/>
      <c r="D383" s="167"/>
      <c r="E383" s="167"/>
      <c r="F383" s="167"/>
      <c r="G383" s="133"/>
      <c r="H383" s="133"/>
    </row>
    <row r="384" spans="1:8" ht="48.6" customHeight="1" x14ac:dyDescent="0.25">
      <c r="A384" s="133"/>
      <c r="B384" s="167"/>
      <c r="C384" s="167"/>
      <c r="D384" s="167"/>
      <c r="E384" s="167"/>
      <c r="F384" s="167"/>
      <c r="G384" s="133"/>
      <c r="H384" s="133"/>
    </row>
    <row r="385" spans="1:8" ht="48.6" customHeight="1" x14ac:dyDescent="0.25">
      <c r="A385" s="133"/>
      <c r="B385" s="167"/>
      <c r="C385" s="167"/>
      <c r="D385" s="167"/>
      <c r="E385" s="167"/>
      <c r="F385" s="167"/>
      <c r="G385" s="133"/>
      <c r="H385" s="133"/>
    </row>
    <row r="386" spans="1:8" ht="48.6" customHeight="1" x14ac:dyDescent="0.25">
      <c r="A386" s="133"/>
      <c r="B386" s="167"/>
      <c r="C386" s="167"/>
      <c r="D386" s="167"/>
      <c r="E386" s="167"/>
      <c r="F386" s="167"/>
      <c r="G386" s="133"/>
      <c r="H386" s="133"/>
    </row>
    <row r="387" spans="1:8" ht="48.6" customHeight="1" x14ac:dyDescent="0.25">
      <c r="A387" s="133"/>
      <c r="B387" s="167"/>
      <c r="C387" s="167"/>
      <c r="D387" s="167"/>
      <c r="E387" s="167"/>
      <c r="F387" s="167"/>
      <c r="G387" s="133"/>
      <c r="H387" s="133"/>
    </row>
    <row r="388" spans="1:8" ht="48.6" customHeight="1" x14ac:dyDescent="0.25">
      <c r="A388" s="133"/>
      <c r="B388" s="167"/>
      <c r="C388" s="167"/>
      <c r="D388" s="167"/>
      <c r="E388" s="167"/>
      <c r="F388" s="167"/>
      <c r="G388" s="133"/>
      <c r="H388" s="133"/>
    </row>
    <row r="389" spans="1:8" ht="48.6" customHeight="1" x14ac:dyDescent="0.25">
      <c r="A389" s="133"/>
      <c r="B389" s="167"/>
      <c r="C389" s="167"/>
      <c r="D389" s="167"/>
      <c r="E389" s="167"/>
      <c r="F389" s="167"/>
      <c r="G389" s="133"/>
      <c r="H389" s="133"/>
    </row>
    <row r="390" spans="1:8" ht="48.6" customHeight="1" x14ac:dyDescent="0.25">
      <c r="A390" s="133"/>
      <c r="B390" s="167"/>
      <c r="C390" s="167"/>
      <c r="D390" s="167"/>
      <c r="E390" s="167"/>
      <c r="F390" s="167"/>
      <c r="G390" s="133"/>
      <c r="H390" s="133"/>
    </row>
    <row r="391" spans="1:8" ht="48.6" customHeight="1" x14ac:dyDescent="0.25">
      <c r="A391" s="133"/>
      <c r="B391" s="167"/>
      <c r="C391" s="167"/>
      <c r="D391" s="167"/>
      <c r="E391" s="167"/>
      <c r="F391" s="167"/>
      <c r="G391" s="133"/>
      <c r="H391" s="133"/>
    </row>
    <row r="392" spans="1:8" ht="48.6" customHeight="1" x14ac:dyDescent="0.25">
      <c r="A392" s="133"/>
      <c r="B392" s="167"/>
      <c r="C392" s="167"/>
      <c r="D392" s="167"/>
      <c r="E392" s="167"/>
      <c r="F392" s="167"/>
      <c r="G392" s="133"/>
      <c r="H392" s="133"/>
    </row>
    <row r="393" spans="1:8" ht="48.6" customHeight="1" x14ac:dyDescent="0.25">
      <c r="A393" s="133"/>
      <c r="B393" s="167"/>
      <c r="C393" s="167"/>
      <c r="D393" s="167"/>
      <c r="E393" s="167"/>
      <c r="F393" s="167"/>
      <c r="G393" s="133"/>
      <c r="H393" s="133"/>
    </row>
    <row r="394" spans="1:8" ht="48.6" customHeight="1" x14ac:dyDescent="0.25">
      <c r="A394" s="133"/>
      <c r="B394" s="167"/>
      <c r="C394" s="167"/>
      <c r="D394" s="167"/>
      <c r="E394" s="167"/>
      <c r="F394" s="167"/>
      <c r="G394" s="133"/>
      <c r="H394" s="133"/>
    </row>
    <row r="395" spans="1:8" ht="48.6" customHeight="1" x14ac:dyDescent="0.25">
      <c r="A395" s="133"/>
      <c r="B395" s="167"/>
      <c r="C395" s="167"/>
      <c r="D395" s="167"/>
      <c r="E395" s="167"/>
      <c r="F395" s="167"/>
      <c r="G395" s="133"/>
      <c r="H395" s="133"/>
    </row>
    <row r="396" spans="1:8" ht="48.6" customHeight="1" x14ac:dyDescent="0.25">
      <c r="A396" s="133"/>
      <c r="B396" s="167"/>
      <c r="C396" s="167"/>
      <c r="D396" s="167"/>
      <c r="E396" s="167"/>
      <c r="F396" s="167"/>
      <c r="G396" s="133"/>
      <c r="H396" s="133"/>
    </row>
    <row r="397" spans="1:8" ht="48.6" customHeight="1" x14ac:dyDescent="0.25">
      <c r="A397" s="133"/>
      <c r="B397" s="167"/>
      <c r="C397" s="167"/>
      <c r="D397" s="167"/>
      <c r="E397" s="167"/>
      <c r="F397" s="167"/>
      <c r="G397" s="133"/>
      <c r="H397" s="133"/>
    </row>
    <row r="398" spans="1:8" ht="48.6" customHeight="1" x14ac:dyDescent="0.25">
      <c r="A398" s="133"/>
      <c r="B398" s="167"/>
      <c r="C398" s="167"/>
      <c r="D398" s="167"/>
      <c r="E398" s="167"/>
      <c r="F398" s="167"/>
      <c r="G398" s="133"/>
      <c r="H398" s="133"/>
    </row>
    <row r="399" spans="1:8" ht="48.6" customHeight="1" x14ac:dyDescent="0.25">
      <c r="A399" s="133"/>
      <c r="B399" s="167"/>
      <c r="C399" s="167"/>
      <c r="D399" s="167"/>
      <c r="E399" s="167"/>
      <c r="F399" s="167"/>
      <c r="G399" s="133"/>
      <c r="H399" s="133"/>
    </row>
    <row r="400" spans="1:8" ht="48.6" customHeight="1" x14ac:dyDescent="0.25">
      <c r="A400" s="133"/>
      <c r="B400" s="167"/>
      <c r="C400" s="167"/>
      <c r="D400" s="167"/>
      <c r="E400" s="167"/>
      <c r="F400" s="167"/>
      <c r="G400" s="133"/>
      <c r="H400" s="133"/>
    </row>
    <row r="401" spans="1:8" ht="48.6" customHeight="1" x14ac:dyDescent="0.25">
      <c r="A401" s="133"/>
      <c r="B401" s="167"/>
      <c r="C401" s="167"/>
      <c r="D401" s="167"/>
      <c r="E401" s="167"/>
      <c r="F401" s="167"/>
      <c r="G401" s="133"/>
      <c r="H401" s="133"/>
    </row>
    <row r="402" spans="1:8" ht="48.6" customHeight="1" x14ac:dyDescent="0.25">
      <c r="A402" s="133"/>
      <c r="B402" s="167"/>
      <c r="C402" s="167"/>
      <c r="D402" s="167"/>
      <c r="E402" s="167"/>
      <c r="F402" s="167"/>
      <c r="G402" s="133"/>
      <c r="H402" s="133"/>
    </row>
    <row r="403" spans="1:8" ht="48.6" customHeight="1" x14ac:dyDescent="0.25">
      <c r="A403" s="133"/>
      <c r="B403" s="167"/>
      <c r="C403" s="167"/>
      <c r="D403" s="167"/>
      <c r="E403" s="167"/>
      <c r="F403" s="167"/>
      <c r="G403" s="133"/>
      <c r="H403" s="133"/>
    </row>
    <row r="404" spans="1:8" ht="48.6" customHeight="1" x14ac:dyDescent="0.25">
      <c r="A404" s="133"/>
      <c r="B404" s="167"/>
      <c r="C404" s="167"/>
      <c r="D404" s="167"/>
      <c r="E404" s="167"/>
      <c r="F404" s="167"/>
      <c r="G404" s="133"/>
      <c r="H404" s="133"/>
    </row>
    <row r="405" spans="1:8" ht="48.6" customHeight="1" x14ac:dyDescent="0.25">
      <c r="A405" s="133"/>
      <c r="B405" s="167"/>
      <c r="C405" s="167"/>
      <c r="D405" s="167"/>
      <c r="E405" s="167"/>
      <c r="F405" s="167"/>
      <c r="G405" s="133"/>
      <c r="H405" s="133"/>
    </row>
    <row r="406" spans="1:8" ht="48.6" customHeight="1" x14ac:dyDescent="0.25">
      <c r="A406" s="133"/>
      <c r="B406" s="167"/>
      <c r="C406" s="167"/>
      <c r="D406" s="167"/>
      <c r="E406" s="167"/>
      <c r="F406" s="167"/>
      <c r="G406" s="133"/>
      <c r="H406" s="133"/>
    </row>
    <row r="407" spans="1:8" ht="48.6" customHeight="1" x14ac:dyDescent="0.25">
      <c r="A407" s="133"/>
      <c r="B407" s="167"/>
      <c r="C407" s="167"/>
      <c r="D407" s="167"/>
      <c r="E407" s="167"/>
      <c r="F407" s="167"/>
      <c r="G407" s="133"/>
      <c r="H407" s="133"/>
    </row>
    <row r="408" spans="1:8" ht="48.6" customHeight="1" x14ac:dyDescent="0.25">
      <c r="A408" s="133"/>
      <c r="B408" s="167"/>
      <c r="C408" s="167"/>
      <c r="D408" s="167"/>
      <c r="E408" s="167"/>
      <c r="F408" s="167"/>
      <c r="G408" s="133"/>
      <c r="H408" s="133"/>
    </row>
    <row r="409" spans="1:8" ht="48.6" customHeight="1" x14ac:dyDescent="0.25">
      <c r="A409" s="133"/>
      <c r="B409" s="167"/>
      <c r="C409" s="167"/>
      <c r="D409" s="167"/>
      <c r="E409" s="167"/>
      <c r="F409" s="167"/>
      <c r="G409" s="133"/>
      <c r="H409" s="133"/>
    </row>
    <row r="410" spans="1:8" ht="48.6" customHeight="1" x14ac:dyDescent="0.25">
      <c r="A410" s="133"/>
      <c r="B410" s="167"/>
      <c r="C410" s="167"/>
      <c r="D410" s="167"/>
      <c r="E410" s="167"/>
      <c r="F410" s="167"/>
      <c r="G410" s="133"/>
      <c r="H410" s="133"/>
    </row>
    <row r="411" spans="1:8" ht="48.6" customHeight="1" x14ac:dyDescent="0.25">
      <c r="A411" s="133"/>
      <c r="B411" s="167"/>
      <c r="C411" s="167"/>
      <c r="D411" s="167"/>
      <c r="E411" s="167"/>
      <c r="F411" s="167"/>
      <c r="G411" s="133"/>
      <c r="H411" s="133"/>
    </row>
    <row r="412" spans="1:8" ht="48.6" customHeight="1" x14ac:dyDescent="0.25">
      <c r="A412" s="133"/>
      <c r="B412" s="167"/>
      <c r="C412" s="167"/>
      <c r="D412" s="167"/>
      <c r="E412" s="167"/>
      <c r="F412" s="167"/>
      <c r="G412" s="133"/>
      <c r="H412" s="133"/>
    </row>
    <row r="413" spans="1:8" ht="48.6" customHeight="1" x14ac:dyDescent="0.25">
      <c r="A413" s="133"/>
      <c r="B413" s="167"/>
      <c r="C413" s="167"/>
      <c r="D413" s="167"/>
      <c r="E413" s="167"/>
      <c r="F413" s="167"/>
      <c r="G413" s="133"/>
      <c r="H413" s="133"/>
    </row>
    <row r="414" spans="1:8" ht="48.6" customHeight="1" x14ac:dyDescent="0.25">
      <c r="A414" s="133"/>
      <c r="B414" s="167"/>
      <c r="C414" s="167"/>
      <c r="D414" s="167"/>
      <c r="E414" s="167"/>
      <c r="F414" s="167"/>
      <c r="G414" s="133"/>
      <c r="H414" s="133"/>
    </row>
    <row r="415" spans="1:8" ht="48.6" customHeight="1" x14ac:dyDescent="0.25">
      <c r="A415" s="133"/>
      <c r="B415" s="167"/>
      <c r="C415" s="167"/>
      <c r="D415" s="167"/>
      <c r="E415" s="167"/>
      <c r="F415" s="167"/>
      <c r="G415" s="133"/>
      <c r="H415" s="133"/>
    </row>
    <row r="416" spans="1:8" ht="48.6" customHeight="1" x14ac:dyDescent="0.25">
      <c r="A416" s="133"/>
      <c r="B416" s="167"/>
      <c r="C416" s="167"/>
      <c r="D416" s="167"/>
      <c r="E416" s="167"/>
      <c r="F416" s="167"/>
      <c r="G416" s="133"/>
      <c r="H416" s="133"/>
    </row>
    <row r="417" spans="1:8" ht="48.6" customHeight="1" x14ac:dyDescent="0.25">
      <c r="A417" s="133"/>
      <c r="B417" s="167"/>
      <c r="C417" s="167"/>
      <c r="D417" s="167"/>
      <c r="E417" s="167"/>
      <c r="F417" s="167"/>
      <c r="G417" s="133"/>
      <c r="H417" s="133"/>
    </row>
    <row r="418" spans="1:8" ht="48.6" customHeight="1" x14ac:dyDescent="0.25">
      <c r="A418" s="133"/>
      <c r="B418" s="167"/>
      <c r="C418" s="167"/>
      <c r="D418" s="167"/>
      <c r="E418" s="167"/>
      <c r="F418" s="167"/>
      <c r="G418" s="133"/>
      <c r="H418" s="133"/>
    </row>
    <row r="419" spans="1:8" ht="48.6" customHeight="1" x14ac:dyDescent="0.25">
      <c r="A419" s="133"/>
      <c r="B419" s="167"/>
      <c r="C419" s="167"/>
      <c r="D419" s="167"/>
      <c r="E419" s="167"/>
      <c r="F419" s="167"/>
      <c r="G419" s="133"/>
      <c r="H419" s="133"/>
    </row>
    <row r="420" spans="1:8" ht="48.6" customHeight="1" x14ac:dyDescent="0.25">
      <c r="A420" s="133"/>
      <c r="B420" s="167"/>
      <c r="C420" s="167"/>
      <c r="D420" s="167"/>
      <c r="E420" s="167"/>
      <c r="F420" s="167"/>
      <c r="G420" s="133"/>
      <c r="H420" s="133"/>
    </row>
    <row r="421" spans="1:8" ht="48.6" customHeight="1" x14ac:dyDescent="0.25">
      <c r="A421" s="133"/>
      <c r="B421" s="167"/>
      <c r="C421" s="167"/>
      <c r="D421" s="167"/>
      <c r="E421" s="167"/>
      <c r="F421" s="167"/>
      <c r="G421" s="133"/>
      <c r="H421" s="133"/>
    </row>
    <row r="422" spans="1:8" ht="48.6" customHeight="1" x14ac:dyDescent="0.25">
      <c r="A422" s="133"/>
      <c r="B422" s="167"/>
      <c r="C422" s="167"/>
      <c r="D422" s="167"/>
      <c r="E422" s="167"/>
      <c r="F422" s="167"/>
      <c r="G422" s="133"/>
      <c r="H422" s="133"/>
    </row>
    <row r="423" spans="1:8" ht="48.6" customHeight="1" x14ac:dyDescent="0.25">
      <c r="A423" s="133"/>
      <c r="B423" s="167"/>
      <c r="C423" s="167"/>
      <c r="D423" s="167"/>
      <c r="E423" s="167"/>
      <c r="F423" s="167"/>
      <c r="G423" s="133"/>
      <c r="H423" s="133"/>
    </row>
    <row r="424" spans="1:8" ht="48.6" customHeight="1" x14ac:dyDescent="0.25">
      <c r="A424" s="133"/>
      <c r="B424" s="167"/>
      <c r="C424" s="167"/>
      <c r="D424" s="167"/>
      <c r="E424" s="167"/>
      <c r="F424" s="167"/>
      <c r="G424" s="133"/>
      <c r="H424" s="133"/>
    </row>
    <row r="425" spans="1:8" ht="48.6" customHeight="1" x14ac:dyDescent="0.25">
      <c r="A425" s="133"/>
      <c r="B425" s="167"/>
      <c r="C425" s="167"/>
      <c r="D425" s="167"/>
      <c r="E425" s="167"/>
      <c r="F425" s="167"/>
      <c r="G425" s="133"/>
      <c r="H425" s="133"/>
    </row>
    <row r="426" spans="1:8" ht="48.6" customHeight="1" x14ac:dyDescent="0.25">
      <c r="A426" s="133"/>
      <c r="B426" s="167"/>
      <c r="C426" s="167"/>
      <c r="D426" s="167"/>
      <c r="E426" s="167"/>
      <c r="F426" s="167"/>
      <c r="G426" s="133"/>
      <c r="H426" s="133"/>
    </row>
    <row r="427" spans="1:8" ht="48.6" customHeight="1" x14ac:dyDescent="0.25">
      <c r="A427" s="133"/>
      <c r="B427" s="167"/>
      <c r="C427" s="167"/>
      <c r="D427" s="167"/>
      <c r="E427" s="167"/>
      <c r="F427" s="167"/>
      <c r="G427" s="133"/>
      <c r="H427" s="133"/>
    </row>
    <row r="428" spans="1:8" ht="48.6" customHeight="1" x14ac:dyDescent="0.25">
      <c r="A428" s="133"/>
      <c r="B428" s="167"/>
      <c r="C428" s="167"/>
      <c r="D428" s="167"/>
      <c r="E428" s="167"/>
      <c r="F428" s="167"/>
      <c r="G428" s="133"/>
      <c r="H428" s="133"/>
    </row>
    <row r="429" spans="1:8" ht="48.6" customHeight="1" x14ac:dyDescent="0.25">
      <c r="A429" s="133"/>
      <c r="B429" s="167"/>
      <c r="C429" s="167"/>
      <c r="D429" s="167"/>
      <c r="E429" s="167"/>
      <c r="F429" s="167"/>
      <c r="G429" s="133"/>
      <c r="H429" s="133"/>
    </row>
    <row r="430" spans="1:8" ht="48.6" customHeight="1" x14ac:dyDescent="0.25">
      <c r="A430" s="133"/>
      <c r="B430" s="167"/>
      <c r="C430" s="167"/>
      <c r="D430" s="167"/>
      <c r="E430" s="167"/>
      <c r="F430" s="167"/>
      <c r="G430" s="133"/>
      <c r="H430" s="133"/>
    </row>
    <row r="431" spans="1:8" ht="48.6" customHeight="1" x14ac:dyDescent="0.25">
      <c r="A431" s="133"/>
      <c r="B431" s="167"/>
      <c r="C431" s="167"/>
      <c r="D431" s="167"/>
      <c r="E431" s="167"/>
      <c r="F431" s="167"/>
      <c r="G431" s="133"/>
      <c r="H431" s="133"/>
    </row>
    <row r="432" spans="1:8" ht="48.6" customHeight="1" x14ac:dyDescent="0.25">
      <c r="A432" s="133"/>
      <c r="B432" s="167"/>
      <c r="C432" s="167"/>
      <c r="D432" s="167"/>
      <c r="E432" s="167"/>
      <c r="F432" s="167"/>
      <c r="G432" s="133"/>
      <c r="H432" s="133"/>
    </row>
    <row r="433" spans="1:8" ht="48.6" customHeight="1" x14ac:dyDescent="0.25">
      <c r="A433" s="133"/>
      <c r="B433" s="167"/>
      <c r="C433" s="167"/>
      <c r="D433" s="167"/>
      <c r="E433" s="167"/>
      <c r="F433" s="167"/>
      <c r="G433" s="133"/>
      <c r="H433" s="133"/>
    </row>
    <row r="434" spans="1:8" ht="48.6" customHeight="1" x14ac:dyDescent="0.25">
      <c r="A434" s="133"/>
      <c r="B434" s="167"/>
      <c r="C434" s="167"/>
      <c r="D434" s="167"/>
      <c r="E434" s="167"/>
      <c r="F434" s="167"/>
      <c r="G434" s="133"/>
      <c r="H434" s="133"/>
    </row>
    <row r="435" spans="1:8" ht="48.6" customHeight="1" x14ac:dyDescent="0.25">
      <c r="A435" s="133"/>
      <c r="B435" s="167"/>
      <c r="C435" s="167"/>
      <c r="D435" s="167"/>
      <c r="E435" s="167"/>
      <c r="F435" s="167"/>
      <c r="G435" s="133"/>
      <c r="H435" s="133"/>
    </row>
    <row r="436" spans="1:8" ht="48.6" customHeight="1" x14ac:dyDescent="0.25">
      <c r="A436" s="133"/>
      <c r="B436" s="167"/>
      <c r="C436" s="167"/>
      <c r="D436" s="167"/>
      <c r="E436" s="167"/>
      <c r="F436" s="167"/>
      <c r="G436" s="133"/>
      <c r="H436" s="133"/>
    </row>
    <row r="437" spans="1:8" ht="48.6" customHeight="1" x14ac:dyDescent="0.25">
      <c r="A437" s="133"/>
      <c r="B437" s="167"/>
      <c r="C437" s="167"/>
      <c r="D437" s="167"/>
      <c r="E437" s="167"/>
      <c r="F437" s="167"/>
      <c r="G437" s="133"/>
      <c r="H437" s="133"/>
    </row>
    <row r="438" spans="1:8" ht="48.6" customHeight="1" x14ac:dyDescent="0.25">
      <c r="A438" s="133"/>
      <c r="B438" s="167"/>
      <c r="C438" s="167"/>
      <c r="D438" s="167"/>
      <c r="E438" s="167"/>
      <c r="F438" s="167"/>
      <c r="G438" s="133"/>
      <c r="H438" s="133"/>
    </row>
    <row r="439" spans="1:8" ht="48.6" customHeight="1" x14ac:dyDescent="0.25">
      <c r="A439" s="133"/>
      <c r="B439" s="167"/>
      <c r="C439" s="167"/>
      <c r="D439" s="167"/>
      <c r="E439" s="167"/>
      <c r="F439" s="167"/>
      <c r="G439" s="133"/>
      <c r="H439" s="133"/>
    </row>
    <row r="440" spans="1:8" ht="48.6" customHeight="1" x14ac:dyDescent="0.25">
      <c r="A440" s="133"/>
      <c r="B440" s="167"/>
      <c r="C440" s="167"/>
      <c r="D440" s="167"/>
      <c r="E440" s="167"/>
      <c r="F440" s="167"/>
      <c r="G440" s="133"/>
      <c r="H440" s="133"/>
    </row>
    <row r="441" spans="1:8" ht="48.6" customHeight="1" x14ac:dyDescent="0.25">
      <c r="A441" s="133"/>
      <c r="B441" s="167"/>
      <c r="C441" s="167"/>
      <c r="D441" s="167"/>
      <c r="E441" s="167"/>
      <c r="F441" s="167"/>
      <c r="G441" s="133"/>
      <c r="H441" s="133"/>
    </row>
    <row r="442" spans="1:8" ht="48.6" customHeight="1" x14ac:dyDescent="0.25">
      <c r="A442" s="133"/>
      <c r="B442" s="167"/>
      <c r="C442" s="167"/>
      <c r="D442" s="167"/>
      <c r="E442" s="167"/>
      <c r="F442" s="167"/>
      <c r="G442" s="133"/>
      <c r="H442" s="133"/>
    </row>
    <row r="443" spans="1:8" ht="48.6" customHeight="1" x14ac:dyDescent="0.25">
      <c r="A443" s="133"/>
      <c r="B443" s="167"/>
      <c r="C443" s="167"/>
      <c r="D443" s="167"/>
      <c r="E443" s="167"/>
      <c r="F443" s="167"/>
      <c r="G443" s="133"/>
      <c r="H443" s="133"/>
    </row>
    <row r="444" spans="1:8" ht="48.6" customHeight="1" x14ac:dyDescent="0.25">
      <c r="A444" s="133"/>
      <c r="B444" s="167"/>
      <c r="C444" s="167"/>
      <c r="D444" s="167"/>
      <c r="E444" s="167"/>
      <c r="F444" s="167"/>
      <c r="G444" s="133"/>
      <c r="H444" s="133"/>
    </row>
    <row r="445" spans="1:8" ht="48.6" customHeight="1" x14ac:dyDescent="0.25">
      <c r="A445" s="133"/>
      <c r="B445" s="167"/>
      <c r="C445" s="167"/>
      <c r="D445" s="167"/>
      <c r="E445" s="167"/>
      <c r="F445" s="167"/>
      <c r="G445" s="133"/>
      <c r="H445" s="133"/>
    </row>
    <row r="446" spans="1:8" ht="48.6" customHeight="1" x14ac:dyDescent="0.25">
      <c r="A446" s="133"/>
      <c r="B446" s="167"/>
      <c r="C446" s="167"/>
      <c r="D446" s="167"/>
      <c r="E446" s="167"/>
      <c r="F446" s="167"/>
      <c r="G446" s="133"/>
      <c r="H446" s="133"/>
    </row>
    <row r="447" spans="1:8" ht="48.6" customHeight="1" x14ac:dyDescent="0.25">
      <c r="A447" s="133"/>
      <c r="B447" s="167"/>
      <c r="C447" s="167"/>
      <c r="D447" s="167"/>
      <c r="E447" s="167"/>
      <c r="F447" s="167"/>
      <c r="G447" s="133"/>
      <c r="H447" s="133"/>
    </row>
    <row r="448" spans="1:8" ht="48.6" customHeight="1" x14ac:dyDescent="0.25">
      <c r="A448" s="133"/>
      <c r="B448" s="167"/>
      <c r="C448" s="167"/>
      <c r="D448" s="167"/>
      <c r="E448" s="167"/>
      <c r="F448" s="167"/>
      <c r="G448" s="133"/>
      <c r="H448" s="133"/>
    </row>
    <row r="449" spans="1:8" ht="48.6" customHeight="1" x14ac:dyDescent="0.25">
      <c r="A449" s="133"/>
      <c r="B449" s="167"/>
      <c r="C449" s="167"/>
      <c r="D449" s="167"/>
      <c r="E449" s="167"/>
      <c r="F449" s="167"/>
      <c r="G449" s="133"/>
      <c r="H449" s="133"/>
    </row>
    <row r="450" spans="1:8" ht="48.6" customHeight="1" x14ac:dyDescent="0.25">
      <c r="A450" s="133"/>
      <c r="B450" s="167"/>
      <c r="C450" s="167"/>
      <c r="D450" s="167"/>
      <c r="E450" s="167"/>
      <c r="F450" s="167"/>
      <c r="G450" s="133"/>
      <c r="H450" s="133"/>
    </row>
    <row r="451" spans="1:8" ht="48.6" customHeight="1" x14ac:dyDescent="0.25">
      <c r="A451" s="133"/>
      <c r="B451" s="167"/>
      <c r="C451" s="167"/>
      <c r="D451" s="167"/>
      <c r="E451" s="167"/>
      <c r="F451" s="167"/>
      <c r="G451" s="133"/>
      <c r="H451" s="133"/>
    </row>
    <row r="452" spans="1:8" ht="48.6" customHeight="1" x14ac:dyDescent="0.25">
      <c r="A452" s="133"/>
      <c r="B452" s="167"/>
      <c r="C452" s="167"/>
      <c r="D452" s="167"/>
      <c r="E452" s="167"/>
      <c r="F452" s="167"/>
      <c r="G452" s="133"/>
      <c r="H452" s="133"/>
    </row>
    <row r="453" spans="1:8" ht="48.6" customHeight="1" x14ac:dyDescent="0.25">
      <c r="A453" s="133"/>
      <c r="B453" s="167"/>
      <c r="C453" s="167"/>
      <c r="D453" s="167"/>
      <c r="E453" s="167"/>
      <c r="F453" s="167"/>
      <c r="G453" s="133"/>
      <c r="H453" s="133"/>
    </row>
    <row r="454" spans="1:8" ht="48.6" customHeight="1" x14ac:dyDescent="0.25">
      <c r="A454" s="133"/>
      <c r="B454" s="167"/>
      <c r="C454" s="167"/>
      <c r="D454" s="167"/>
      <c r="E454" s="167"/>
      <c r="F454" s="167"/>
      <c r="G454" s="133"/>
      <c r="H454" s="133"/>
    </row>
    <row r="455" spans="1:8" ht="48.6" customHeight="1" x14ac:dyDescent="0.25">
      <c r="A455" s="133"/>
      <c r="B455" s="167"/>
      <c r="C455" s="167"/>
      <c r="D455" s="167"/>
      <c r="E455" s="167"/>
      <c r="F455" s="167"/>
      <c r="G455" s="133"/>
      <c r="H455" s="133"/>
    </row>
    <row r="456" spans="1:8" ht="48.6" customHeight="1" x14ac:dyDescent="0.25">
      <c r="A456" s="133"/>
      <c r="B456" s="167"/>
      <c r="C456" s="167"/>
      <c r="D456" s="167"/>
      <c r="E456" s="167"/>
      <c r="F456" s="167"/>
      <c r="G456" s="133"/>
      <c r="H456" s="133"/>
    </row>
    <row r="457" spans="1:8" ht="48.6" customHeight="1" x14ac:dyDescent="0.25">
      <c r="A457" s="133"/>
      <c r="B457" s="167"/>
      <c r="C457" s="167"/>
      <c r="D457" s="167"/>
      <c r="E457" s="167"/>
      <c r="F457" s="167"/>
      <c r="G457" s="133"/>
      <c r="H457" s="133"/>
    </row>
    <row r="458" spans="1:8" ht="48.6" customHeight="1" x14ac:dyDescent="0.25">
      <c r="A458" s="133"/>
      <c r="B458" s="167"/>
      <c r="C458" s="167"/>
      <c r="D458" s="167"/>
      <c r="E458" s="167"/>
      <c r="F458" s="167"/>
      <c r="G458" s="133"/>
      <c r="H458" s="133"/>
    </row>
    <row r="459" spans="1:8" ht="48.6" customHeight="1" x14ac:dyDescent="0.25">
      <c r="A459" s="133"/>
      <c r="B459" s="167"/>
      <c r="C459" s="167"/>
      <c r="D459" s="167"/>
      <c r="E459" s="167"/>
      <c r="F459" s="167"/>
      <c r="G459" s="133"/>
      <c r="H459" s="133"/>
    </row>
    <row r="460" spans="1:8" ht="48.6" customHeight="1" x14ac:dyDescent="0.25">
      <c r="A460" s="133"/>
      <c r="B460" s="167"/>
      <c r="C460" s="167"/>
      <c r="D460" s="167"/>
      <c r="E460" s="167"/>
      <c r="F460" s="167"/>
      <c r="G460" s="133"/>
      <c r="H460" s="133"/>
    </row>
    <row r="461" spans="1:8" ht="48.6" customHeight="1" x14ac:dyDescent="0.25">
      <c r="A461" s="133"/>
      <c r="B461" s="167"/>
      <c r="C461" s="167"/>
      <c r="D461" s="167"/>
      <c r="E461" s="167"/>
      <c r="F461" s="167"/>
      <c r="G461" s="133"/>
      <c r="H461" s="133"/>
    </row>
    <row r="462" spans="1:8" ht="48.6" customHeight="1" x14ac:dyDescent="0.25">
      <c r="A462" s="133"/>
      <c r="B462" s="167"/>
      <c r="C462" s="167"/>
      <c r="D462" s="167"/>
      <c r="E462" s="167"/>
      <c r="F462" s="167"/>
      <c r="G462" s="133"/>
      <c r="H462" s="133"/>
    </row>
    <row r="463" spans="1:8" ht="48.6" customHeight="1" x14ac:dyDescent="0.25">
      <c r="A463" s="133"/>
      <c r="B463" s="167"/>
      <c r="C463" s="167"/>
      <c r="D463" s="167"/>
      <c r="E463" s="167"/>
      <c r="F463" s="167"/>
      <c r="G463" s="133"/>
      <c r="H463" s="133"/>
    </row>
    <row r="464" spans="1:8" ht="48.6" customHeight="1" x14ac:dyDescent="0.25">
      <c r="A464" s="133"/>
      <c r="B464" s="167"/>
      <c r="C464" s="167"/>
      <c r="D464" s="167"/>
      <c r="E464" s="167"/>
      <c r="F464" s="167"/>
      <c r="G464" s="133"/>
      <c r="H464" s="133"/>
    </row>
    <row r="465" spans="1:8" ht="48.6" customHeight="1" x14ac:dyDescent="0.25">
      <c r="A465" s="133"/>
      <c r="B465" s="167"/>
      <c r="C465" s="167"/>
      <c r="D465" s="167"/>
      <c r="E465" s="167"/>
      <c r="F465" s="167"/>
      <c r="G465" s="133"/>
      <c r="H465" s="133"/>
    </row>
    <row r="466" spans="1:8" ht="48.6" customHeight="1" x14ac:dyDescent="0.25">
      <c r="A466" s="133"/>
      <c r="B466" s="167"/>
      <c r="C466" s="167"/>
      <c r="D466" s="167"/>
      <c r="E466" s="167"/>
      <c r="F466" s="167"/>
      <c r="G466" s="133"/>
      <c r="H466" s="133"/>
    </row>
    <row r="467" spans="1:8" ht="48.6" customHeight="1" x14ac:dyDescent="0.25">
      <c r="A467" s="133"/>
      <c r="B467" s="167"/>
      <c r="C467" s="167"/>
      <c r="D467" s="167"/>
      <c r="E467" s="167"/>
      <c r="F467" s="167"/>
      <c r="G467" s="133"/>
      <c r="H467" s="133"/>
    </row>
    <row r="468" spans="1:8" ht="48.6" customHeight="1" x14ac:dyDescent="0.25">
      <c r="A468" s="133"/>
      <c r="B468" s="167"/>
      <c r="C468" s="167"/>
      <c r="D468" s="167"/>
      <c r="E468" s="167"/>
      <c r="F468" s="167"/>
      <c r="G468" s="133"/>
      <c r="H468" s="133"/>
    </row>
    <row r="469" spans="1:8" ht="48.6" customHeight="1" x14ac:dyDescent="0.25">
      <c r="A469" s="133"/>
      <c r="B469" s="167"/>
      <c r="C469" s="167"/>
      <c r="D469" s="167"/>
      <c r="E469" s="167"/>
      <c r="F469" s="167"/>
      <c r="G469" s="133"/>
      <c r="H469" s="133"/>
    </row>
    <row r="470" spans="1:8" ht="48.6" customHeight="1" x14ac:dyDescent="0.25">
      <c r="A470" s="133"/>
      <c r="B470" s="167"/>
      <c r="C470" s="167"/>
      <c r="D470" s="167"/>
      <c r="E470" s="167"/>
      <c r="F470" s="167"/>
      <c r="G470" s="133"/>
      <c r="H470" s="133"/>
    </row>
    <row r="471" spans="1:8" ht="48.6" customHeight="1" x14ac:dyDescent="0.25">
      <c r="A471" s="133"/>
      <c r="B471" s="167"/>
      <c r="C471" s="167"/>
      <c r="D471" s="167"/>
      <c r="E471" s="167"/>
      <c r="F471" s="167"/>
      <c r="G471" s="133"/>
      <c r="H471" s="133"/>
    </row>
    <row r="472" spans="1:8" ht="48.6" customHeight="1" x14ac:dyDescent="0.25">
      <c r="A472" s="133"/>
      <c r="B472" s="167"/>
      <c r="C472" s="167"/>
      <c r="D472" s="167"/>
      <c r="E472" s="167"/>
      <c r="F472" s="167"/>
      <c r="G472" s="133"/>
      <c r="H472" s="133"/>
    </row>
    <row r="473" spans="1:8" ht="48.6" customHeight="1" x14ac:dyDescent="0.25">
      <c r="A473" s="133"/>
      <c r="B473" s="167"/>
      <c r="C473" s="167"/>
      <c r="D473" s="167"/>
      <c r="E473" s="167"/>
      <c r="F473" s="167"/>
      <c r="G473" s="133"/>
      <c r="H473" s="133"/>
    </row>
    <row r="474" spans="1:8" ht="48.6" customHeight="1" x14ac:dyDescent="0.25">
      <c r="A474" s="133"/>
      <c r="B474" s="167"/>
      <c r="C474" s="167"/>
      <c r="D474" s="167"/>
      <c r="E474" s="167"/>
      <c r="F474" s="167"/>
      <c r="G474" s="133"/>
      <c r="H474" s="133"/>
    </row>
    <row r="475" spans="1:8" ht="48.6" customHeight="1" x14ac:dyDescent="0.25">
      <c r="A475" s="133"/>
      <c r="B475" s="167"/>
      <c r="C475" s="167"/>
      <c r="D475" s="167"/>
      <c r="E475" s="167"/>
      <c r="F475" s="167"/>
      <c r="G475" s="133"/>
      <c r="H475" s="133"/>
    </row>
    <row r="476" spans="1:8" ht="48.6" customHeight="1" x14ac:dyDescent="0.25">
      <c r="A476" s="133"/>
      <c r="B476" s="167"/>
      <c r="C476" s="167"/>
      <c r="D476" s="167"/>
      <c r="E476" s="167"/>
      <c r="F476" s="167"/>
      <c r="G476" s="133"/>
      <c r="H476" s="133"/>
    </row>
    <row r="477" spans="1:8" ht="48.6" customHeight="1" x14ac:dyDescent="0.25">
      <c r="A477" s="133"/>
      <c r="B477" s="167"/>
      <c r="C477" s="167"/>
      <c r="D477" s="167"/>
      <c r="E477" s="167"/>
      <c r="F477" s="167"/>
      <c r="G477" s="133"/>
      <c r="H477" s="133"/>
    </row>
    <row r="478" spans="1:8" ht="48.6" customHeight="1" x14ac:dyDescent="0.25">
      <c r="A478" s="133"/>
      <c r="B478" s="167"/>
      <c r="C478" s="167"/>
      <c r="D478" s="167"/>
      <c r="E478" s="167"/>
      <c r="F478" s="167"/>
      <c r="G478" s="133"/>
      <c r="H478" s="133"/>
    </row>
    <row r="479" spans="1:8" ht="48.6" customHeight="1" x14ac:dyDescent="0.25">
      <c r="A479" s="133"/>
      <c r="B479" s="167"/>
      <c r="C479" s="167"/>
      <c r="D479" s="167"/>
      <c r="E479" s="167"/>
      <c r="F479" s="167"/>
      <c r="G479" s="133"/>
      <c r="H479" s="133"/>
    </row>
    <row r="480" spans="1:8" ht="48.6" customHeight="1" x14ac:dyDescent="0.25">
      <c r="A480" s="133"/>
      <c r="B480" s="167"/>
      <c r="C480" s="167"/>
      <c r="D480" s="167"/>
      <c r="E480" s="167"/>
      <c r="F480" s="167"/>
      <c r="G480" s="133"/>
      <c r="H480" s="133"/>
    </row>
    <row r="481" spans="1:8" ht="48.6" customHeight="1" x14ac:dyDescent="0.25">
      <c r="A481" s="133"/>
      <c r="B481" s="167"/>
      <c r="C481" s="167"/>
      <c r="D481" s="167"/>
      <c r="E481" s="167"/>
      <c r="F481" s="167"/>
      <c r="G481" s="133"/>
      <c r="H481" s="133"/>
    </row>
    <row r="482" spans="1:8" ht="48.6" customHeight="1" x14ac:dyDescent="0.25">
      <c r="A482" s="133"/>
      <c r="B482" s="167"/>
      <c r="C482" s="167"/>
      <c r="D482" s="167"/>
      <c r="E482" s="167"/>
      <c r="F482" s="167"/>
      <c r="G482" s="133"/>
      <c r="H482" s="133"/>
    </row>
    <row r="483" spans="1:8" ht="48.6" customHeight="1" x14ac:dyDescent="0.25">
      <c r="A483" s="133"/>
      <c r="B483" s="167"/>
      <c r="C483" s="167"/>
      <c r="D483" s="167"/>
      <c r="E483" s="167"/>
      <c r="F483" s="167"/>
      <c r="G483" s="133"/>
      <c r="H483" s="133"/>
    </row>
    <row r="484" spans="1:8" ht="48.6" customHeight="1" x14ac:dyDescent="0.25">
      <c r="A484" s="133"/>
      <c r="B484" s="167"/>
      <c r="C484" s="167"/>
      <c r="D484" s="167"/>
      <c r="E484" s="167"/>
      <c r="F484" s="167"/>
      <c r="G484" s="133"/>
      <c r="H484" s="133"/>
    </row>
    <row r="485" spans="1:8" ht="48.6" customHeight="1" x14ac:dyDescent="0.25">
      <c r="A485" s="133"/>
      <c r="B485" s="167"/>
      <c r="C485" s="167"/>
      <c r="D485" s="167"/>
      <c r="E485" s="167"/>
      <c r="F485" s="167"/>
      <c r="G485" s="133"/>
      <c r="H485" s="133"/>
    </row>
    <row r="486" spans="1:8" ht="48.6" customHeight="1" x14ac:dyDescent="0.25">
      <c r="A486" s="133"/>
      <c r="B486" s="167"/>
      <c r="C486" s="167"/>
      <c r="D486" s="167"/>
      <c r="E486" s="167"/>
      <c r="F486" s="167"/>
      <c r="G486" s="133"/>
      <c r="H486" s="133"/>
    </row>
    <row r="487" spans="1:8" ht="48.6" customHeight="1" x14ac:dyDescent="0.25">
      <c r="A487" s="133"/>
      <c r="B487" s="167"/>
      <c r="C487" s="167"/>
      <c r="D487" s="167"/>
      <c r="E487" s="167"/>
      <c r="F487" s="167"/>
      <c r="G487" s="133"/>
      <c r="H487" s="133"/>
    </row>
    <row r="488" spans="1:8" ht="48.6" customHeight="1" x14ac:dyDescent="0.25">
      <c r="A488" s="133"/>
      <c r="B488" s="167"/>
      <c r="C488" s="167"/>
      <c r="D488" s="167"/>
      <c r="E488" s="167"/>
      <c r="F488" s="167"/>
      <c r="G488" s="133"/>
      <c r="H488" s="133"/>
    </row>
    <row r="489" spans="1:8" ht="48.6" customHeight="1" x14ac:dyDescent="0.25">
      <c r="A489" s="133"/>
      <c r="B489" s="167"/>
      <c r="C489" s="167"/>
      <c r="D489" s="167"/>
      <c r="E489" s="167"/>
      <c r="F489" s="167"/>
      <c r="G489" s="133"/>
      <c r="H489" s="133"/>
    </row>
    <row r="490" spans="1:8" ht="48.6" customHeight="1" x14ac:dyDescent="0.25">
      <c r="A490" s="133"/>
      <c r="B490" s="167"/>
      <c r="C490" s="167"/>
      <c r="D490" s="167"/>
      <c r="E490" s="167"/>
      <c r="F490" s="167"/>
      <c r="G490" s="133"/>
      <c r="H490" s="133"/>
    </row>
    <row r="491" spans="1:8" ht="48.6" customHeight="1" x14ac:dyDescent="0.25">
      <c r="A491" s="133"/>
      <c r="B491" s="167"/>
      <c r="C491" s="167"/>
      <c r="D491" s="167"/>
      <c r="E491" s="167"/>
      <c r="F491" s="167"/>
      <c r="G491" s="133"/>
      <c r="H491" s="133"/>
    </row>
    <row r="492" spans="1:8" ht="48.6" customHeight="1" x14ac:dyDescent="0.25">
      <c r="A492" s="133"/>
      <c r="B492" s="167"/>
      <c r="C492" s="167"/>
      <c r="D492" s="167"/>
      <c r="E492" s="167"/>
      <c r="F492" s="167"/>
      <c r="G492" s="133"/>
      <c r="H492" s="133"/>
    </row>
    <row r="493" spans="1:8" ht="48.6" customHeight="1" x14ac:dyDescent="0.25">
      <c r="A493" s="133"/>
      <c r="B493" s="167"/>
      <c r="C493" s="167"/>
      <c r="D493" s="167"/>
      <c r="E493" s="167"/>
      <c r="F493" s="167"/>
      <c r="G493" s="133"/>
      <c r="H493" s="133"/>
    </row>
    <row r="494" spans="1:8" ht="48.6" customHeight="1" x14ac:dyDescent="0.25">
      <c r="A494" s="133"/>
      <c r="B494" s="167"/>
      <c r="C494" s="167"/>
      <c r="D494" s="167"/>
      <c r="E494" s="167"/>
      <c r="F494" s="167"/>
      <c r="G494" s="133"/>
      <c r="H494" s="133"/>
    </row>
    <row r="495" spans="1:8" ht="48.6" customHeight="1" x14ac:dyDescent="0.25">
      <c r="A495" s="133"/>
      <c r="B495" s="167"/>
      <c r="C495" s="167"/>
      <c r="D495" s="167"/>
      <c r="E495" s="167"/>
      <c r="F495" s="167"/>
      <c r="G495" s="133"/>
      <c r="H495" s="133"/>
    </row>
    <row r="496" spans="1:8" ht="48.6" customHeight="1" x14ac:dyDescent="0.25">
      <c r="A496" s="133"/>
      <c r="B496" s="167"/>
      <c r="C496" s="167"/>
      <c r="D496" s="167"/>
      <c r="E496" s="167"/>
      <c r="F496" s="167"/>
      <c r="G496" s="133"/>
      <c r="H496" s="133"/>
    </row>
    <row r="497" spans="1:8" ht="48.6" customHeight="1" x14ac:dyDescent="0.25">
      <c r="A497" s="133"/>
      <c r="B497" s="167"/>
      <c r="C497" s="167"/>
      <c r="D497" s="167"/>
      <c r="E497" s="167"/>
      <c r="F497" s="167"/>
      <c r="G497" s="133"/>
      <c r="H497" s="133"/>
    </row>
    <row r="498" spans="1:8" ht="48.6" customHeight="1" x14ac:dyDescent="0.25">
      <c r="A498" s="133"/>
      <c r="B498" s="167"/>
      <c r="C498" s="167"/>
      <c r="D498" s="167"/>
      <c r="E498" s="167"/>
      <c r="F498" s="167"/>
      <c r="G498" s="133"/>
      <c r="H498" s="133"/>
    </row>
    <row r="499" spans="1:8" ht="48.6" customHeight="1" x14ac:dyDescent="0.25">
      <c r="A499" s="133"/>
      <c r="B499" s="167"/>
      <c r="C499" s="167"/>
      <c r="D499" s="167"/>
      <c r="E499" s="167"/>
      <c r="F499" s="167"/>
      <c r="G499" s="133"/>
      <c r="H499" s="133"/>
    </row>
    <row r="500" spans="1:8" ht="48.6" customHeight="1" x14ac:dyDescent="0.25">
      <c r="A500" s="133"/>
      <c r="B500" s="167"/>
      <c r="C500" s="167"/>
      <c r="D500" s="167"/>
      <c r="E500" s="167"/>
      <c r="F500" s="167"/>
      <c r="G500" s="133"/>
      <c r="H500" s="133"/>
    </row>
    <row r="501" spans="1:8" ht="48.6" customHeight="1" x14ac:dyDescent="0.25">
      <c r="A501" s="133"/>
      <c r="B501" s="167"/>
      <c r="C501" s="167"/>
      <c r="D501" s="167"/>
      <c r="E501" s="167"/>
      <c r="F501" s="167"/>
      <c r="G501" s="133"/>
      <c r="H501" s="133"/>
    </row>
    <row r="502" spans="1:8" ht="48.6" customHeight="1" x14ac:dyDescent="0.25">
      <c r="A502" s="133"/>
      <c r="B502" s="167"/>
      <c r="C502" s="167"/>
      <c r="D502" s="167"/>
      <c r="E502" s="167"/>
      <c r="F502" s="167"/>
      <c r="G502" s="133"/>
      <c r="H502" s="133"/>
    </row>
    <row r="503" spans="1:8" ht="48.6" customHeight="1" x14ac:dyDescent="0.25">
      <c r="A503" s="133"/>
      <c r="B503" s="167"/>
      <c r="C503" s="167"/>
      <c r="D503" s="167"/>
      <c r="E503" s="167"/>
      <c r="F503" s="167"/>
      <c r="G503" s="133"/>
      <c r="H503" s="133"/>
    </row>
    <row r="504" spans="1:8" ht="48.6" customHeight="1" x14ac:dyDescent="0.25">
      <c r="A504" s="133"/>
      <c r="B504" s="167"/>
      <c r="C504" s="167"/>
      <c r="D504" s="167"/>
      <c r="E504" s="167"/>
      <c r="F504" s="167"/>
      <c r="G504" s="133"/>
      <c r="H504" s="133"/>
    </row>
    <row r="505" spans="1:8" ht="48.6" customHeight="1" x14ac:dyDescent="0.25">
      <c r="A505" s="133"/>
      <c r="B505" s="167"/>
      <c r="C505" s="167"/>
      <c r="D505" s="167"/>
      <c r="E505" s="167"/>
      <c r="F505" s="167"/>
      <c r="G505" s="133"/>
      <c r="H505" s="133"/>
    </row>
    <row r="506" spans="1:8" ht="48.6" customHeight="1" x14ac:dyDescent="0.25">
      <c r="A506" s="133"/>
      <c r="B506" s="167"/>
      <c r="C506" s="167"/>
      <c r="D506" s="167"/>
      <c r="E506" s="167"/>
      <c r="F506" s="167"/>
      <c r="G506" s="133"/>
      <c r="H506" s="133"/>
    </row>
    <row r="507" spans="1:8" ht="48.6" customHeight="1" x14ac:dyDescent="0.25">
      <c r="A507" s="133"/>
      <c r="B507" s="167"/>
      <c r="C507" s="167"/>
      <c r="D507" s="167"/>
      <c r="E507" s="167"/>
      <c r="F507" s="167"/>
      <c r="G507" s="133"/>
      <c r="H507" s="133"/>
    </row>
    <row r="508" spans="1:8" ht="48.6" customHeight="1" x14ac:dyDescent="0.25">
      <c r="A508" s="133"/>
      <c r="B508" s="167"/>
      <c r="C508" s="167"/>
      <c r="D508" s="167"/>
      <c r="E508" s="167"/>
      <c r="F508" s="167"/>
      <c r="G508" s="133"/>
      <c r="H508" s="133"/>
    </row>
    <row r="509" spans="1:8" ht="48.6" customHeight="1" x14ac:dyDescent="0.25">
      <c r="A509" s="133"/>
      <c r="B509" s="167"/>
      <c r="C509" s="167"/>
      <c r="D509" s="167"/>
      <c r="E509" s="167"/>
      <c r="F509" s="167"/>
      <c r="G509" s="133"/>
      <c r="H509" s="133"/>
    </row>
    <row r="510" spans="1:8" ht="48.6" customHeight="1" x14ac:dyDescent="0.25">
      <c r="A510" s="133"/>
      <c r="B510" s="167"/>
      <c r="C510" s="167"/>
      <c r="D510" s="167"/>
      <c r="E510" s="167"/>
      <c r="F510" s="167"/>
      <c r="G510" s="133"/>
      <c r="H510" s="133"/>
    </row>
    <row r="511" spans="1:8" ht="48.6" customHeight="1" x14ac:dyDescent="0.25">
      <c r="A511" s="133"/>
      <c r="B511" s="167"/>
      <c r="C511" s="167"/>
      <c r="D511" s="167"/>
      <c r="E511" s="167"/>
      <c r="F511" s="167"/>
      <c r="G511" s="133"/>
      <c r="H511" s="133"/>
    </row>
    <row r="512" spans="1:8" ht="48.6" customHeight="1" x14ac:dyDescent="0.25">
      <c r="A512" s="133"/>
      <c r="B512" s="167"/>
      <c r="C512" s="167"/>
      <c r="D512" s="167"/>
      <c r="E512" s="167"/>
      <c r="F512" s="167"/>
      <c r="G512" s="133"/>
      <c r="H512" s="133"/>
    </row>
    <row r="513" spans="1:8" ht="48.6" customHeight="1" x14ac:dyDescent="0.25">
      <c r="A513" s="133"/>
      <c r="B513" s="167"/>
      <c r="C513" s="167"/>
      <c r="D513" s="167"/>
      <c r="E513" s="167"/>
      <c r="F513" s="167"/>
      <c r="G513" s="133"/>
      <c r="H513" s="133"/>
    </row>
    <row r="514" spans="1:8" ht="48.6" customHeight="1" x14ac:dyDescent="0.25">
      <c r="A514" s="133"/>
      <c r="B514" s="167"/>
      <c r="C514" s="167"/>
      <c r="D514" s="167"/>
      <c r="E514" s="167"/>
      <c r="F514" s="167"/>
      <c r="G514" s="133"/>
      <c r="H514" s="133"/>
    </row>
    <row r="515" spans="1:8" ht="48.6" customHeight="1" x14ac:dyDescent="0.25">
      <c r="A515" s="133"/>
      <c r="B515" s="167"/>
      <c r="C515" s="167"/>
      <c r="D515" s="167"/>
      <c r="E515" s="167"/>
      <c r="F515" s="167"/>
      <c r="G515" s="133"/>
      <c r="H515" s="133"/>
    </row>
    <row r="516" spans="1:8" ht="48.6" customHeight="1" x14ac:dyDescent="0.25">
      <c r="A516" s="133"/>
      <c r="B516" s="167"/>
      <c r="C516" s="167"/>
      <c r="D516" s="167"/>
      <c r="E516" s="167"/>
      <c r="F516" s="167"/>
      <c r="G516" s="133"/>
      <c r="H516" s="133"/>
    </row>
    <row r="517" spans="1:8" ht="48.6" customHeight="1" x14ac:dyDescent="0.25">
      <c r="A517" s="133"/>
      <c r="B517" s="167"/>
      <c r="C517" s="167"/>
      <c r="D517" s="167"/>
      <c r="E517" s="167"/>
      <c r="F517" s="167"/>
      <c r="G517" s="133"/>
      <c r="H517" s="133"/>
    </row>
    <row r="518" spans="1:8" ht="48.6" customHeight="1" x14ac:dyDescent="0.25">
      <c r="A518" s="133"/>
      <c r="B518" s="167"/>
      <c r="C518" s="167"/>
      <c r="D518" s="167"/>
      <c r="E518" s="167"/>
      <c r="F518" s="167"/>
      <c r="G518" s="133"/>
      <c r="H518" s="133"/>
    </row>
    <row r="519" spans="1:8" ht="48.6" customHeight="1" x14ac:dyDescent="0.25">
      <c r="A519" s="133"/>
      <c r="B519" s="167"/>
      <c r="C519" s="167"/>
      <c r="D519" s="167"/>
      <c r="E519" s="167"/>
      <c r="F519" s="167"/>
      <c r="G519" s="133"/>
      <c r="H519" s="133"/>
    </row>
    <row r="520" spans="1:8" ht="48.6" customHeight="1" x14ac:dyDescent="0.25">
      <c r="A520" s="133"/>
      <c r="B520" s="167"/>
      <c r="C520" s="167"/>
      <c r="D520" s="167"/>
      <c r="E520" s="167"/>
      <c r="F520" s="167"/>
      <c r="G520" s="133"/>
      <c r="H520" s="133"/>
    </row>
    <row r="521" spans="1:8" ht="48.6" customHeight="1" x14ac:dyDescent="0.25">
      <c r="A521" s="133"/>
      <c r="B521" s="167"/>
      <c r="C521" s="167"/>
      <c r="D521" s="167"/>
      <c r="E521" s="167"/>
      <c r="F521" s="167"/>
      <c r="G521" s="133"/>
      <c r="H521" s="133"/>
    </row>
    <row r="522" spans="1:8" ht="48.6" customHeight="1" x14ac:dyDescent="0.25">
      <c r="A522" s="133"/>
      <c r="B522" s="167"/>
      <c r="C522" s="167"/>
      <c r="D522" s="167"/>
      <c r="E522" s="167"/>
      <c r="F522" s="167"/>
      <c r="G522" s="133"/>
      <c r="H522" s="133"/>
    </row>
    <row r="523" spans="1:8" ht="48.6" customHeight="1" x14ac:dyDescent="0.25">
      <c r="A523" s="133"/>
      <c r="B523" s="167"/>
      <c r="C523" s="167"/>
      <c r="D523" s="167"/>
      <c r="E523" s="167"/>
      <c r="F523" s="167"/>
      <c r="G523" s="133"/>
      <c r="H523" s="133"/>
    </row>
    <row r="524" spans="1:8" ht="48.6" customHeight="1" x14ac:dyDescent="0.25">
      <c r="A524" s="133"/>
      <c r="B524" s="167"/>
      <c r="C524" s="167"/>
      <c r="D524" s="167"/>
      <c r="E524" s="167"/>
      <c r="F524" s="167"/>
      <c r="G524" s="133"/>
      <c r="H524" s="133"/>
    </row>
    <row r="525" spans="1:8" ht="48.6" customHeight="1" x14ac:dyDescent="0.25">
      <c r="A525" s="133"/>
      <c r="B525" s="167"/>
      <c r="C525" s="167"/>
      <c r="D525" s="167"/>
      <c r="E525" s="167"/>
      <c r="F525" s="167"/>
      <c r="G525" s="133"/>
      <c r="H525" s="133"/>
    </row>
    <row r="526" spans="1:8" ht="48.6" customHeight="1" x14ac:dyDescent="0.25">
      <c r="A526" s="133"/>
      <c r="B526" s="167"/>
      <c r="C526" s="167"/>
      <c r="D526" s="167"/>
      <c r="E526" s="167"/>
      <c r="F526" s="167"/>
      <c r="G526" s="133"/>
      <c r="H526" s="133"/>
    </row>
    <row r="527" spans="1:8" ht="48.6" customHeight="1" x14ac:dyDescent="0.25">
      <c r="A527" s="133"/>
      <c r="B527" s="167"/>
      <c r="C527" s="167"/>
      <c r="D527" s="167"/>
      <c r="E527" s="167"/>
      <c r="F527" s="167"/>
      <c r="G527" s="133"/>
      <c r="H527" s="133"/>
    </row>
    <row r="528" spans="1:8" ht="48.6" customHeight="1" x14ac:dyDescent="0.25">
      <c r="A528" s="133"/>
      <c r="B528" s="167"/>
      <c r="C528" s="167"/>
      <c r="D528" s="167"/>
      <c r="E528" s="167"/>
      <c r="F528" s="167"/>
      <c r="G528" s="133"/>
      <c r="H528" s="133"/>
    </row>
    <row r="529" spans="1:8" ht="48.6" customHeight="1" x14ac:dyDescent="0.25">
      <c r="A529" s="133"/>
      <c r="B529" s="167"/>
      <c r="C529" s="167"/>
      <c r="D529" s="167"/>
      <c r="E529" s="167"/>
      <c r="F529" s="167"/>
      <c r="G529" s="133"/>
      <c r="H529" s="133"/>
    </row>
    <row r="530" spans="1:8" ht="48.6" customHeight="1" x14ac:dyDescent="0.25">
      <c r="A530" s="133"/>
      <c r="B530" s="167"/>
      <c r="C530" s="167"/>
      <c r="D530" s="167"/>
      <c r="E530" s="167"/>
      <c r="F530" s="167"/>
      <c r="G530" s="133"/>
      <c r="H530" s="133"/>
    </row>
    <row r="531" spans="1:8" ht="48.6" customHeight="1" x14ac:dyDescent="0.25">
      <c r="A531" s="133"/>
      <c r="B531" s="167"/>
      <c r="C531" s="167"/>
      <c r="D531" s="167"/>
      <c r="E531" s="167"/>
      <c r="F531" s="167"/>
      <c r="G531" s="133"/>
      <c r="H531" s="133"/>
    </row>
    <row r="532" spans="1:8" ht="48.6" customHeight="1" x14ac:dyDescent="0.25">
      <c r="A532" s="133"/>
      <c r="B532" s="167"/>
      <c r="C532" s="167"/>
      <c r="D532" s="167"/>
      <c r="E532" s="167"/>
      <c r="F532" s="167"/>
      <c r="G532" s="133"/>
      <c r="H532" s="133"/>
    </row>
    <row r="533" spans="1:8" ht="48.6" customHeight="1" x14ac:dyDescent="0.25">
      <c r="A533" s="133"/>
      <c r="B533" s="167"/>
      <c r="C533" s="167"/>
      <c r="D533" s="167"/>
      <c r="E533" s="167"/>
      <c r="F533" s="167"/>
      <c r="G533" s="133"/>
      <c r="H533" s="133"/>
    </row>
    <row r="534" spans="1:8" ht="48.6" customHeight="1" x14ac:dyDescent="0.25">
      <c r="A534" s="133"/>
      <c r="B534" s="167"/>
      <c r="C534" s="167"/>
      <c r="D534" s="167"/>
      <c r="E534" s="167"/>
      <c r="F534" s="167"/>
      <c r="G534" s="133"/>
      <c r="H534" s="133"/>
    </row>
    <row r="535" spans="1:8" ht="48.6" customHeight="1" x14ac:dyDescent="0.25">
      <c r="A535" s="133"/>
      <c r="B535" s="167"/>
      <c r="C535" s="167"/>
      <c r="D535" s="167"/>
      <c r="E535" s="167"/>
      <c r="F535" s="167"/>
      <c r="G535" s="133"/>
      <c r="H535" s="133"/>
    </row>
    <row r="536" spans="1:8" ht="48.6" customHeight="1" x14ac:dyDescent="0.25">
      <c r="A536" s="133"/>
      <c r="B536" s="167"/>
      <c r="C536" s="167"/>
      <c r="D536" s="167"/>
      <c r="E536" s="167"/>
      <c r="F536" s="167"/>
      <c r="G536" s="133"/>
      <c r="H536" s="133"/>
    </row>
    <row r="537" spans="1:8" ht="48.6" customHeight="1" x14ac:dyDescent="0.25">
      <c r="A537" s="133"/>
      <c r="B537" s="167"/>
      <c r="C537" s="167"/>
      <c r="D537" s="167"/>
      <c r="E537" s="167"/>
      <c r="F537" s="167"/>
      <c r="G537" s="133"/>
      <c r="H537" s="133"/>
    </row>
    <row r="538" spans="1:8" ht="48.6" customHeight="1" x14ac:dyDescent="0.25">
      <c r="A538" s="133"/>
      <c r="B538" s="167"/>
      <c r="C538" s="167"/>
      <c r="D538" s="167"/>
      <c r="E538" s="167"/>
      <c r="F538" s="167"/>
      <c r="G538" s="133"/>
      <c r="H538" s="133"/>
    </row>
    <row r="539" spans="1:8" ht="48.6" customHeight="1" x14ac:dyDescent="0.25">
      <c r="A539" s="133"/>
      <c r="B539" s="167"/>
      <c r="C539" s="167"/>
      <c r="D539" s="167"/>
      <c r="E539" s="167"/>
      <c r="F539" s="167"/>
      <c r="G539" s="133"/>
      <c r="H539" s="133"/>
    </row>
    <row r="540" spans="1:8" ht="48.6" customHeight="1" x14ac:dyDescent="0.25">
      <c r="A540" s="133"/>
      <c r="B540" s="167"/>
      <c r="C540" s="167"/>
      <c r="D540" s="167"/>
      <c r="E540" s="167"/>
      <c r="F540" s="167"/>
      <c r="G540" s="133"/>
      <c r="H540" s="133"/>
    </row>
    <row r="541" spans="1:8" ht="48.6" customHeight="1" x14ac:dyDescent="0.25">
      <c r="A541" s="133"/>
      <c r="B541" s="167"/>
      <c r="C541" s="167"/>
      <c r="D541" s="167"/>
      <c r="E541" s="167"/>
      <c r="F541" s="167"/>
      <c r="G541" s="133"/>
      <c r="H541" s="133"/>
    </row>
    <row r="542" spans="1:8" ht="48.6" customHeight="1" x14ac:dyDescent="0.25">
      <c r="A542" s="133"/>
      <c r="B542" s="167"/>
      <c r="C542" s="167"/>
      <c r="D542" s="167"/>
      <c r="E542" s="167"/>
      <c r="F542" s="167"/>
      <c r="G542" s="133"/>
      <c r="H542" s="133"/>
    </row>
    <row r="543" spans="1:8" ht="48.6" customHeight="1" x14ac:dyDescent="0.25">
      <c r="A543" s="133"/>
      <c r="B543" s="167"/>
      <c r="C543" s="167"/>
      <c r="D543" s="167"/>
      <c r="E543" s="167"/>
      <c r="F543" s="167"/>
      <c r="G543" s="133"/>
      <c r="H543" s="133"/>
    </row>
    <row r="544" spans="1:8" ht="48.6" customHeight="1" x14ac:dyDescent="0.25">
      <c r="A544" s="133"/>
      <c r="B544" s="167"/>
      <c r="C544" s="167"/>
      <c r="D544" s="167"/>
      <c r="E544" s="167"/>
      <c r="F544" s="167"/>
      <c r="G544" s="133"/>
      <c r="H544" s="133"/>
    </row>
    <row r="545" spans="1:8" ht="48.6" customHeight="1" x14ac:dyDescent="0.25">
      <c r="A545" s="133"/>
      <c r="B545" s="167"/>
      <c r="C545" s="167"/>
      <c r="D545" s="167"/>
      <c r="E545" s="167"/>
      <c r="F545" s="167"/>
      <c r="G545" s="133"/>
      <c r="H545" s="133"/>
    </row>
    <row r="546" spans="1:8" ht="48.6" customHeight="1" x14ac:dyDescent="0.25">
      <c r="A546" s="133"/>
      <c r="B546" s="167"/>
      <c r="C546" s="167"/>
      <c r="D546" s="167"/>
      <c r="E546" s="167"/>
      <c r="F546" s="167"/>
      <c r="G546" s="133"/>
      <c r="H546" s="133"/>
    </row>
    <row r="547" spans="1:8" ht="48.6" customHeight="1" x14ac:dyDescent="0.25">
      <c r="A547" s="133"/>
      <c r="B547" s="167"/>
      <c r="C547" s="167"/>
      <c r="D547" s="167"/>
      <c r="E547" s="167"/>
      <c r="F547" s="167"/>
      <c r="G547" s="133"/>
      <c r="H547" s="133"/>
    </row>
    <row r="548" spans="1:8" ht="48.6" customHeight="1" x14ac:dyDescent="0.25">
      <c r="A548" s="133"/>
      <c r="B548" s="167"/>
      <c r="C548" s="167"/>
      <c r="D548" s="167"/>
      <c r="E548" s="167"/>
      <c r="F548" s="167"/>
      <c r="G548" s="133"/>
      <c r="H548" s="133"/>
    </row>
    <row r="549" spans="1:8" ht="48.6" customHeight="1" x14ac:dyDescent="0.25">
      <c r="A549" s="133"/>
      <c r="B549" s="167"/>
      <c r="C549" s="167"/>
      <c r="D549" s="167"/>
      <c r="E549" s="167"/>
      <c r="F549" s="167"/>
      <c r="G549" s="133"/>
      <c r="H549" s="133"/>
    </row>
    <row r="550" spans="1:8" ht="48.6" customHeight="1" x14ac:dyDescent="0.25">
      <c r="A550" s="133"/>
      <c r="B550" s="167"/>
      <c r="C550" s="167"/>
      <c r="D550" s="167"/>
      <c r="E550" s="167"/>
      <c r="F550" s="167"/>
      <c r="G550" s="133"/>
      <c r="H550" s="133"/>
    </row>
    <row r="551" spans="1:8" ht="48.6" customHeight="1" x14ac:dyDescent="0.25">
      <c r="A551" s="133"/>
      <c r="B551" s="167"/>
      <c r="C551" s="167"/>
      <c r="D551" s="167"/>
      <c r="E551" s="167"/>
      <c r="F551" s="167"/>
      <c r="G551" s="133"/>
      <c r="H551" s="133"/>
    </row>
    <row r="552" spans="1:8" ht="48.6" customHeight="1" x14ac:dyDescent="0.25">
      <c r="A552" s="133"/>
      <c r="B552" s="167"/>
      <c r="C552" s="167"/>
      <c r="D552" s="167"/>
      <c r="E552" s="167"/>
      <c r="F552" s="167"/>
      <c r="G552" s="133"/>
      <c r="H552" s="133"/>
    </row>
    <row r="553" spans="1:8" ht="48.6" customHeight="1" x14ac:dyDescent="0.25">
      <c r="A553" s="133"/>
      <c r="B553" s="167"/>
      <c r="C553" s="167"/>
      <c r="D553" s="167"/>
      <c r="E553" s="167"/>
      <c r="F553" s="167"/>
      <c r="G553" s="133"/>
      <c r="H553" s="133"/>
    </row>
    <row r="554" spans="1:8" ht="48.6" customHeight="1" x14ac:dyDescent="0.25">
      <c r="A554" s="133"/>
      <c r="B554" s="167"/>
      <c r="C554" s="167"/>
      <c r="D554" s="167"/>
      <c r="E554" s="167"/>
      <c r="F554" s="167"/>
      <c r="G554" s="133"/>
      <c r="H554" s="133"/>
    </row>
    <row r="555" spans="1:8" ht="48.6" customHeight="1" x14ac:dyDescent="0.25">
      <c r="A555" s="133"/>
      <c r="B555" s="167"/>
      <c r="C555" s="167"/>
      <c r="D555" s="167"/>
      <c r="E555" s="167"/>
      <c r="F555" s="167"/>
      <c r="G555" s="133"/>
      <c r="H555" s="133"/>
    </row>
    <row r="556" spans="1:8" ht="48.6" customHeight="1" x14ac:dyDescent="0.25">
      <c r="A556" s="133"/>
      <c r="B556" s="167"/>
      <c r="C556" s="167"/>
      <c r="D556" s="167"/>
      <c r="E556" s="167"/>
      <c r="F556" s="167"/>
      <c r="G556" s="133"/>
      <c r="H556" s="133"/>
    </row>
    <row r="557" spans="1:8" ht="48.6" customHeight="1" x14ac:dyDescent="0.25">
      <c r="A557" s="133"/>
      <c r="B557" s="167"/>
      <c r="C557" s="167"/>
      <c r="D557" s="167"/>
      <c r="E557" s="167"/>
      <c r="F557" s="167"/>
      <c r="G557" s="133"/>
      <c r="H557" s="133"/>
    </row>
    <row r="558" spans="1:8" ht="48.6" customHeight="1" x14ac:dyDescent="0.25">
      <c r="A558" s="133"/>
      <c r="B558" s="167"/>
      <c r="C558" s="167"/>
      <c r="D558" s="167"/>
      <c r="E558" s="167"/>
      <c r="F558" s="167"/>
      <c r="G558" s="133"/>
      <c r="H558" s="133"/>
    </row>
    <row r="559" spans="1:8" ht="48.6" customHeight="1" x14ac:dyDescent="0.25">
      <c r="A559" s="133"/>
      <c r="B559" s="167"/>
      <c r="C559" s="167"/>
      <c r="D559" s="167"/>
      <c r="E559" s="167"/>
      <c r="F559" s="167"/>
      <c r="G559" s="133"/>
      <c r="H559" s="133"/>
    </row>
    <row r="560" spans="1:8" ht="48.6" customHeight="1" x14ac:dyDescent="0.25">
      <c r="A560" s="133"/>
      <c r="B560" s="167"/>
      <c r="C560" s="167"/>
      <c r="D560" s="167"/>
      <c r="E560" s="167"/>
      <c r="F560" s="167"/>
      <c r="G560" s="133"/>
      <c r="H560" s="133"/>
    </row>
    <row r="561" spans="1:8" ht="48.6" customHeight="1" x14ac:dyDescent="0.25">
      <c r="A561" s="133"/>
      <c r="B561" s="167"/>
      <c r="C561" s="167"/>
      <c r="D561" s="167"/>
      <c r="E561" s="167"/>
      <c r="F561" s="167"/>
      <c r="G561" s="133"/>
      <c r="H561" s="133"/>
    </row>
    <row r="562" spans="1:8" ht="48.6" customHeight="1" x14ac:dyDescent="0.25">
      <c r="A562" s="133"/>
      <c r="B562" s="167"/>
      <c r="C562" s="167"/>
      <c r="D562" s="167"/>
      <c r="E562" s="167"/>
      <c r="F562" s="167"/>
      <c r="G562" s="133"/>
      <c r="H562" s="133"/>
    </row>
    <row r="563" spans="1:8" ht="48.6" customHeight="1" x14ac:dyDescent="0.25">
      <c r="A563" s="133"/>
      <c r="B563" s="167"/>
      <c r="C563" s="167"/>
      <c r="D563" s="167"/>
      <c r="E563" s="167"/>
      <c r="F563" s="167"/>
      <c r="G563" s="133"/>
      <c r="H563" s="133"/>
    </row>
    <row r="564" spans="1:8" ht="48.6" customHeight="1" x14ac:dyDescent="0.25">
      <c r="A564" s="133"/>
      <c r="B564" s="167"/>
      <c r="C564" s="167"/>
      <c r="D564" s="167"/>
      <c r="E564" s="167"/>
      <c r="F564" s="167"/>
      <c r="G564" s="133"/>
      <c r="H564" s="133"/>
    </row>
    <row r="565" spans="1:8" ht="48.6" customHeight="1" x14ac:dyDescent="0.25">
      <c r="A565" s="133"/>
      <c r="B565" s="167"/>
      <c r="C565" s="167"/>
      <c r="D565" s="167"/>
      <c r="E565" s="167"/>
      <c r="F565" s="167"/>
      <c r="G565" s="133"/>
      <c r="H565" s="133"/>
    </row>
    <row r="566" spans="1:8" ht="48.6" customHeight="1" x14ac:dyDescent="0.25">
      <c r="A566" s="133"/>
      <c r="B566" s="167"/>
      <c r="C566" s="167"/>
      <c r="D566" s="167"/>
      <c r="E566" s="167"/>
      <c r="F566" s="167"/>
      <c r="G566" s="133"/>
      <c r="H566" s="133"/>
    </row>
    <row r="567" spans="1:8" ht="48.6" customHeight="1" x14ac:dyDescent="0.25">
      <c r="A567" s="133"/>
      <c r="B567" s="167"/>
      <c r="C567" s="167"/>
      <c r="D567" s="167"/>
      <c r="E567" s="167"/>
      <c r="F567" s="167"/>
      <c r="G567" s="133"/>
      <c r="H567" s="133"/>
    </row>
    <row r="568" spans="1:8" ht="48.6" customHeight="1" x14ac:dyDescent="0.25">
      <c r="A568" s="133"/>
      <c r="B568" s="167"/>
      <c r="C568" s="167"/>
      <c r="D568" s="167"/>
      <c r="E568" s="167"/>
      <c r="F568" s="167"/>
      <c r="G568" s="133"/>
      <c r="H568" s="133"/>
    </row>
    <row r="569" spans="1:8" ht="48.6" customHeight="1" x14ac:dyDescent="0.25">
      <c r="A569" s="133"/>
      <c r="B569" s="167"/>
      <c r="C569" s="167"/>
      <c r="D569" s="167"/>
      <c r="E569" s="167"/>
      <c r="F569" s="167"/>
      <c r="G569" s="133"/>
      <c r="H569" s="133"/>
    </row>
    <row r="570" spans="1:8" ht="48.6" customHeight="1" x14ac:dyDescent="0.25">
      <c r="A570" s="133"/>
      <c r="B570" s="167"/>
      <c r="C570" s="167"/>
      <c r="D570" s="167"/>
      <c r="E570" s="167"/>
      <c r="F570" s="167"/>
      <c r="G570" s="133"/>
      <c r="H570" s="133"/>
    </row>
    <row r="571" spans="1:8" ht="48.6" customHeight="1" x14ac:dyDescent="0.25">
      <c r="A571" s="133"/>
      <c r="B571" s="167"/>
      <c r="C571" s="167"/>
      <c r="D571" s="167"/>
      <c r="E571" s="167"/>
      <c r="F571" s="167"/>
      <c r="G571" s="133"/>
      <c r="H571" s="133"/>
    </row>
    <row r="572" spans="1:8" ht="48.6" customHeight="1" x14ac:dyDescent="0.25">
      <c r="A572" s="133"/>
      <c r="B572" s="167"/>
      <c r="C572" s="167"/>
      <c r="D572" s="167"/>
      <c r="E572" s="167"/>
      <c r="F572" s="167"/>
      <c r="G572" s="133"/>
      <c r="H572" s="133"/>
    </row>
    <row r="573" spans="1:8" ht="48.6" customHeight="1" x14ac:dyDescent="0.25">
      <c r="A573" s="133"/>
      <c r="B573" s="167"/>
      <c r="C573" s="167"/>
      <c r="D573" s="167"/>
      <c r="E573" s="167"/>
      <c r="F573" s="167"/>
      <c r="G573" s="133"/>
      <c r="H573" s="133"/>
    </row>
    <row r="574" spans="1:8" ht="48.6" customHeight="1" x14ac:dyDescent="0.25">
      <c r="A574" s="133"/>
      <c r="B574" s="167"/>
      <c r="C574" s="167"/>
      <c r="D574" s="167"/>
      <c r="E574" s="167"/>
      <c r="F574" s="167"/>
      <c r="G574" s="133"/>
      <c r="H574" s="133"/>
    </row>
    <row r="575" spans="1:8" ht="48.6" customHeight="1" x14ac:dyDescent="0.25">
      <c r="A575" s="133"/>
      <c r="B575" s="167"/>
      <c r="C575" s="167"/>
      <c r="D575" s="167"/>
      <c r="E575" s="167"/>
      <c r="F575" s="167"/>
      <c r="G575" s="133"/>
      <c r="H575" s="133"/>
    </row>
    <row r="576" spans="1:8" ht="48.6" customHeight="1" x14ac:dyDescent="0.25">
      <c r="A576" s="133"/>
      <c r="B576" s="167"/>
      <c r="C576" s="167"/>
      <c r="D576" s="167"/>
      <c r="E576" s="167"/>
      <c r="F576" s="167"/>
      <c r="G576" s="133"/>
      <c r="H576" s="133"/>
    </row>
    <row r="577" spans="1:8" ht="48.6" customHeight="1" x14ac:dyDescent="0.25">
      <c r="A577" s="133"/>
      <c r="B577" s="167"/>
      <c r="C577" s="167"/>
      <c r="D577" s="167"/>
      <c r="E577" s="167"/>
      <c r="F577" s="167"/>
      <c r="G577" s="133"/>
      <c r="H577" s="133"/>
    </row>
    <row r="578" spans="1:8" ht="48.6" customHeight="1" x14ac:dyDescent="0.25">
      <c r="A578" s="133"/>
      <c r="B578" s="167"/>
      <c r="C578" s="167"/>
      <c r="D578" s="167"/>
      <c r="E578" s="167"/>
      <c r="F578" s="167"/>
      <c r="G578" s="133"/>
      <c r="H578" s="133"/>
    </row>
    <row r="579" spans="1:8" ht="48.6" customHeight="1" x14ac:dyDescent="0.25">
      <c r="A579" s="133"/>
      <c r="B579" s="167"/>
      <c r="C579" s="167"/>
      <c r="D579" s="167"/>
      <c r="E579" s="167"/>
      <c r="F579" s="167"/>
      <c r="G579" s="133"/>
      <c r="H579" s="133"/>
    </row>
    <row r="580" spans="1:8" ht="48.6" customHeight="1" x14ac:dyDescent="0.25">
      <c r="A580" s="133"/>
      <c r="B580" s="167"/>
      <c r="C580" s="167"/>
      <c r="D580" s="167"/>
      <c r="E580" s="167"/>
      <c r="F580" s="167"/>
      <c r="G580" s="133"/>
      <c r="H580" s="133"/>
    </row>
    <row r="581" spans="1:8" ht="48.6" customHeight="1" x14ac:dyDescent="0.25">
      <c r="A581" s="133"/>
      <c r="B581" s="167"/>
      <c r="C581" s="167"/>
      <c r="D581" s="167"/>
      <c r="E581" s="167"/>
      <c r="F581" s="167"/>
      <c r="G581" s="133"/>
      <c r="H581" s="133"/>
    </row>
    <row r="582" spans="1:8" ht="48.6" customHeight="1" x14ac:dyDescent="0.25">
      <c r="A582" s="133"/>
      <c r="B582" s="167"/>
      <c r="C582" s="167"/>
      <c r="D582" s="167"/>
      <c r="E582" s="167"/>
      <c r="F582" s="167"/>
      <c r="G582" s="133"/>
      <c r="H582" s="133"/>
    </row>
    <row r="583" spans="1:8" ht="48.6" customHeight="1" x14ac:dyDescent="0.25">
      <c r="A583" s="133"/>
      <c r="B583" s="167"/>
      <c r="C583" s="167"/>
      <c r="D583" s="167"/>
      <c r="E583" s="167"/>
      <c r="F583" s="167"/>
      <c r="G583" s="133"/>
      <c r="H583" s="133"/>
    </row>
    <row r="584" spans="1:8" ht="48.6" customHeight="1" x14ac:dyDescent="0.25">
      <c r="A584" s="133"/>
      <c r="B584" s="167"/>
      <c r="C584" s="167"/>
      <c r="D584" s="167"/>
      <c r="E584" s="167"/>
      <c r="F584" s="167"/>
      <c r="G584" s="133"/>
      <c r="H584" s="133"/>
    </row>
    <row r="585" spans="1:8" ht="48.6" customHeight="1" x14ac:dyDescent="0.25">
      <c r="A585" s="133"/>
      <c r="B585" s="167"/>
      <c r="C585" s="167"/>
      <c r="D585" s="167"/>
      <c r="E585" s="167"/>
      <c r="F585" s="167"/>
      <c r="G585" s="133"/>
      <c r="H585" s="133"/>
    </row>
    <row r="586" spans="1:8" ht="48.6" customHeight="1" x14ac:dyDescent="0.25">
      <c r="A586" s="133"/>
      <c r="B586" s="167"/>
      <c r="C586" s="167"/>
      <c r="D586" s="167"/>
      <c r="E586" s="167"/>
      <c r="F586" s="167"/>
      <c r="G586" s="133"/>
      <c r="H586" s="133"/>
    </row>
    <row r="587" spans="1:8" ht="48.6" customHeight="1" x14ac:dyDescent="0.25">
      <c r="A587" s="133"/>
      <c r="B587" s="167"/>
      <c r="C587" s="167"/>
      <c r="D587" s="167"/>
      <c r="E587" s="167"/>
      <c r="F587" s="167"/>
      <c r="G587" s="133"/>
      <c r="H587" s="133"/>
    </row>
    <row r="588" spans="1:8" ht="48.6" customHeight="1" x14ac:dyDescent="0.25">
      <c r="A588" s="133"/>
      <c r="B588" s="167"/>
      <c r="C588" s="167"/>
      <c r="D588" s="167"/>
      <c r="E588" s="167"/>
      <c r="F588" s="167"/>
      <c r="G588" s="133"/>
      <c r="H588" s="133"/>
    </row>
    <row r="589" spans="1:8" ht="48.6" customHeight="1" x14ac:dyDescent="0.25">
      <c r="A589" s="133"/>
      <c r="B589" s="167"/>
      <c r="C589" s="167"/>
      <c r="D589" s="167"/>
      <c r="E589" s="167"/>
      <c r="F589" s="167"/>
      <c r="G589" s="133"/>
      <c r="H589" s="133"/>
    </row>
    <row r="590" spans="1:8" ht="48.6" customHeight="1" x14ac:dyDescent="0.25">
      <c r="A590" s="133"/>
      <c r="B590" s="167"/>
      <c r="C590" s="167"/>
      <c r="D590" s="167"/>
      <c r="E590" s="167"/>
      <c r="F590" s="167"/>
      <c r="G590" s="133"/>
      <c r="H590" s="133"/>
    </row>
    <row r="591" spans="1:8" ht="48.6" customHeight="1" x14ac:dyDescent="0.25">
      <c r="A591" s="133"/>
      <c r="B591" s="167"/>
      <c r="C591" s="167"/>
      <c r="D591" s="167"/>
      <c r="E591" s="167"/>
      <c r="F591" s="167"/>
      <c r="G591" s="133"/>
      <c r="H591" s="133"/>
    </row>
    <row r="592" spans="1:8" ht="48.6" customHeight="1" x14ac:dyDescent="0.25">
      <c r="A592" s="133"/>
      <c r="B592" s="167"/>
      <c r="C592" s="167"/>
      <c r="D592" s="167"/>
      <c r="E592" s="167"/>
      <c r="F592" s="167"/>
      <c r="G592" s="133"/>
      <c r="H592" s="133"/>
    </row>
    <row r="593" spans="1:8" ht="48.6" customHeight="1" x14ac:dyDescent="0.25">
      <c r="A593" s="133"/>
      <c r="B593" s="167"/>
      <c r="C593" s="167"/>
      <c r="D593" s="167"/>
      <c r="E593" s="167"/>
      <c r="F593" s="167"/>
      <c r="G593" s="133"/>
      <c r="H593" s="133"/>
    </row>
    <row r="594" spans="1:8" ht="48.6" customHeight="1" x14ac:dyDescent="0.25">
      <c r="A594" s="133"/>
      <c r="B594" s="167"/>
      <c r="C594" s="167"/>
      <c r="D594" s="167"/>
      <c r="E594" s="167"/>
      <c r="F594" s="167"/>
      <c r="G594" s="133"/>
      <c r="H594" s="133"/>
    </row>
    <row r="595" spans="1:8" ht="48.6" customHeight="1" x14ac:dyDescent="0.25">
      <c r="A595" s="133"/>
      <c r="B595" s="167"/>
      <c r="C595" s="167"/>
      <c r="D595" s="167"/>
      <c r="E595" s="167"/>
      <c r="F595" s="167"/>
      <c r="G595" s="133"/>
      <c r="H595" s="133"/>
    </row>
    <row r="596" spans="1:8" ht="48.6" customHeight="1" x14ac:dyDescent="0.25">
      <c r="A596" s="133"/>
      <c r="B596" s="167"/>
      <c r="C596" s="167"/>
      <c r="D596" s="167"/>
      <c r="E596" s="167"/>
      <c r="F596" s="167"/>
      <c r="G596" s="133"/>
      <c r="H596" s="133"/>
    </row>
    <row r="597" spans="1:8" ht="48.6" customHeight="1" x14ac:dyDescent="0.25">
      <c r="A597" s="133"/>
      <c r="B597" s="167"/>
      <c r="C597" s="167"/>
      <c r="D597" s="167"/>
      <c r="E597" s="167"/>
      <c r="F597" s="167"/>
      <c r="G597" s="133"/>
      <c r="H597" s="133"/>
    </row>
    <row r="598" spans="1:8" ht="48.6" customHeight="1" x14ac:dyDescent="0.25">
      <c r="A598" s="133"/>
      <c r="B598" s="167"/>
      <c r="C598" s="167"/>
      <c r="D598" s="167"/>
      <c r="E598" s="167"/>
      <c r="F598" s="167"/>
      <c r="G598" s="133"/>
      <c r="H598" s="133"/>
    </row>
    <row r="599" spans="1:8" ht="48.6" customHeight="1" x14ac:dyDescent="0.25">
      <c r="A599" s="133"/>
      <c r="B599" s="167"/>
      <c r="C599" s="167"/>
      <c r="D599" s="167"/>
      <c r="E599" s="167"/>
      <c r="F599" s="167"/>
      <c r="G599" s="133"/>
      <c r="H599" s="133"/>
    </row>
    <row r="600" spans="1:8" ht="48.6" customHeight="1" x14ac:dyDescent="0.25">
      <c r="A600" s="133"/>
      <c r="B600" s="167"/>
      <c r="C600" s="167"/>
      <c r="D600" s="167"/>
      <c r="E600" s="167"/>
      <c r="F600" s="167"/>
      <c r="G600" s="133"/>
      <c r="H600" s="133"/>
    </row>
    <row r="601" spans="1:8" ht="48.6" customHeight="1" x14ac:dyDescent="0.25">
      <c r="A601" s="133"/>
      <c r="B601" s="167"/>
      <c r="C601" s="167"/>
      <c r="D601" s="167"/>
      <c r="E601" s="167"/>
      <c r="F601" s="167"/>
      <c r="G601" s="133"/>
      <c r="H601" s="133"/>
    </row>
    <row r="602" spans="1:8" ht="48.6" customHeight="1" x14ac:dyDescent="0.25">
      <c r="A602" s="133"/>
      <c r="B602" s="167"/>
      <c r="C602" s="167"/>
      <c r="D602" s="167"/>
      <c r="E602" s="167"/>
      <c r="F602" s="167"/>
      <c r="G602" s="133"/>
      <c r="H602" s="133"/>
    </row>
    <row r="603" spans="1:8" ht="48.6" customHeight="1" x14ac:dyDescent="0.25">
      <c r="A603" s="133"/>
      <c r="B603" s="167"/>
      <c r="C603" s="167"/>
      <c r="D603" s="167"/>
      <c r="E603" s="167"/>
      <c r="F603" s="167"/>
      <c r="G603" s="133"/>
      <c r="H603" s="133"/>
    </row>
    <row r="604" spans="1:8" ht="48.6" customHeight="1" x14ac:dyDescent="0.25">
      <c r="A604" s="133"/>
      <c r="B604" s="167"/>
      <c r="C604" s="167"/>
      <c r="D604" s="167"/>
      <c r="E604" s="167"/>
      <c r="F604" s="167"/>
      <c r="G604" s="133"/>
      <c r="H604" s="133"/>
    </row>
    <row r="605" spans="1:8" ht="48.6" customHeight="1" x14ac:dyDescent="0.25">
      <c r="A605" s="133"/>
      <c r="B605" s="167"/>
      <c r="C605" s="167"/>
      <c r="D605" s="167"/>
      <c r="E605" s="167"/>
      <c r="F605" s="167"/>
      <c r="G605" s="133"/>
      <c r="H605" s="133"/>
    </row>
    <row r="606" spans="1:8" ht="48.6" customHeight="1" x14ac:dyDescent="0.25">
      <c r="A606" s="133"/>
      <c r="B606" s="167"/>
      <c r="C606" s="167"/>
      <c r="D606" s="167"/>
      <c r="E606" s="167"/>
      <c r="F606" s="167"/>
      <c r="G606" s="133"/>
      <c r="H606" s="133"/>
    </row>
    <row r="607" spans="1:8" ht="48.6" customHeight="1" x14ac:dyDescent="0.25">
      <c r="A607" s="133"/>
      <c r="B607" s="167"/>
      <c r="C607" s="167"/>
      <c r="D607" s="167"/>
      <c r="E607" s="167"/>
      <c r="F607" s="167"/>
      <c r="G607" s="133"/>
      <c r="H607" s="133"/>
    </row>
    <row r="608" spans="1:8" ht="48.6" customHeight="1" x14ac:dyDescent="0.25">
      <c r="A608" s="133"/>
      <c r="B608" s="167"/>
      <c r="C608" s="167"/>
      <c r="D608" s="167"/>
      <c r="E608" s="167"/>
      <c r="F608" s="167"/>
      <c r="G608" s="133"/>
      <c r="H608" s="133"/>
    </row>
    <row r="609" spans="1:8" ht="48.6" customHeight="1" x14ac:dyDescent="0.25">
      <c r="A609" s="133"/>
      <c r="B609" s="167"/>
      <c r="C609" s="167"/>
      <c r="D609" s="167"/>
      <c r="E609" s="167"/>
      <c r="F609" s="167"/>
      <c r="G609" s="133"/>
      <c r="H609" s="133"/>
    </row>
    <row r="610" spans="1:8" ht="48.6" customHeight="1" x14ac:dyDescent="0.25">
      <c r="A610" s="133"/>
      <c r="B610" s="167"/>
      <c r="C610" s="167"/>
      <c r="D610" s="167"/>
      <c r="E610" s="167"/>
      <c r="F610" s="167"/>
      <c r="G610" s="133"/>
      <c r="H610" s="133"/>
    </row>
    <row r="611" spans="1:8" ht="48.6" customHeight="1" x14ac:dyDescent="0.25">
      <c r="A611" s="133"/>
      <c r="B611" s="167"/>
      <c r="C611" s="167"/>
      <c r="D611" s="167"/>
      <c r="E611" s="167"/>
      <c r="F611" s="167"/>
      <c r="G611" s="133"/>
      <c r="H611" s="133"/>
    </row>
    <row r="612" spans="1:8" ht="48.6" customHeight="1" x14ac:dyDescent="0.25">
      <c r="A612" s="133"/>
      <c r="B612" s="167"/>
      <c r="C612" s="167"/>
      <c r="D612" s="167"/>
      <c r="E612" s="167"/>
      <c r="F612" s="167"/>
      <c r="G612" s="133"/>
      <c r="H612" s="133"/>
    </row>
    <row r="613" spans="1:8" ht="48.6" customHeight="1" x14ac:dyDescent="0.25">
      <c r="A613" s="133"/>
      <c r="B613" s="167"/>
      <c r="C613" s="167"/>
      <c r="D613" s="167"/>
      <c r="E613" s="167"/>
      <c r="F613" s="167"/>
      <c r="G613" s="133"/>
      <c r="H613" s="133"/>
    </row>
    <row r="614" spans="1:8" ht="48.6" customHeight="1" x14ac:dyDescent="0.25">
      <c r="A614" s="133"/>
      <c r="B614" s="167"/>
      <c r="C614" s="167"/>
      <c r="D614" s="167"/>
      <c r="E614" s="167"/>
      <c r="F614" s="167"/>
      <c r="G614" s="133"/>
      <c r="H614" s="133"/>
    </row>
    <row r="615" spans="1:8" ht="48.6" customHeight="1" x14ac:dyDescent="0.25">
      <c r="A615" s="133"/>
      <c r="B615" s="167"/>
      <c r="C615" s="167"/>
      <c r="D615" s="167"/>
      <c r="E615" s="167"/>
      <c r="F615" s="167"/>
      <c r="G615" s="133"/>
      <c r="H615" s="133"/>
    </row>
    <row r="616" spans="1:8" ht="48.6" customHeight="1" x14ac:dyDescent="0.25">
      <c r="A616" s="133"/>
      <c r="B616" s="167"/>
      <c r="C616" s="167"/>
      <c r="D616" s="167"/>
      <c r="E616" s="167"/>
      <c r="F616" s="167"/>
      <c r="G616" s="133"/>
      <c r="H616" s="133"/>
    </row>
    <row r="617" spans="1:8" ht="48.6" customHeight="1" x14ac:dyDescent="0.25">
      <c r="A617" s="133"/>
      <c r="B617" s="167"/>
      <c r="C617" s="167"/>
      <c r="D617" s="167"/>
      <c r="E617" s="167"/>
      <c r="F617" s="167"/>
      <c r="G617" s="133"/>
      <c r="H617" s="133"/>
    </row>
    <row r="618" spans="1:8" ht="48.6" customHeight="1" x14ac:dyDescent="0.25">
      <c r="A618" s="133"/>
      <c r="B618" s="167"/>
      <c r="C618" s="167"/>
      <c r="D618" s="167"/>
      <c r="E618" s="167"/>
      <c r="F618" s="167"/>
      <c r="G618" s="133"/>
      <c r="H618" s="133"/>
    </row>
    <row r="619" spans="1:8" ht="48.6" customHeight="1" x14ac:dyDescent="0.25">
      <c r="A619" s="133"/>
      <c r="B619" s="167"/>
      <c r="C619" s="167"/>
      <c r="D619" s="167"/>
      <c r="E619" s="167"/>
      <c r="F619" s="167"/>
      <c r="G619" s="133"/>
      <c r="H619" s="133"/>
    </row>
    <row r="620" spans="1:8" ht="48.6" customHeight="1" x14ac:dyDescent="0.25">
      <c r="A620" s="133"/>
      <c r="B620" s="167"/>
      <c r="C620" s="167"/>
      <c r="D620" s="167"/>
      <c r="E620" s="167"/>
      <c r="F620" s="167"/>
      <c r="G620" s="133"/>
      <c r="H620" s="133"/>
    </row>
    <row r="621" spans="1:8" ht="48.6" customHeight="1" x14ac:dyDescent="0.25">
      <c r="A621" s="133"/>
      <c r="B621" s="167"/>
      <c r="C621" s="167"/>
      <c r="D621" s="167"/>
      <c r="E621" s="167"/>
      <c r="F621" s="167"/>
      <c r="G621" s="133"/>
      <c r="H621" s="133"/>
    </row>
    <row r="622" spans="1:8" ht="48.6" customHeight="1" x14ac:dyDescent="0.25">
      <c r="A622" s="133"/>
      <c r="B622" s="167"/>
      <c r="C622" s="167"/>
      <c r="D622" s="167"/>
      <c r="E622" s="167"/>
      <c r="F622" s="167"/>
      <c r="G622" s="133"/>
      <c r="H622" s="133"/>
    </row>
    <row r="623" spans="1:8" ht="48.6" customHeight="1" x14ac:dyDescent="0.25">
      <c r="A623" s="133"/>
      <c r="B623" s="167"/>
      <c r="C623" s="167"/>
      <c r="D623" s="167"/>
      <c r="E623" s="167"/>
      <c r="F623" s="167"/>
      <c r="G623" s="133"/>
      <c r="H623" s="133"/>
    </row>
    <row r="624" spans="1:8" ht="48.6" customHeight="1" x14ac:dyDescent="0.25">
      <c r="A624" s="133"/>
      <c r="B624" s="167"/>
      <c r="C624" s="167"/>
      <c r="D624" s="167"/>
      <c r="E624" s="167"/>
      <c r="F624" s="167"/>
      <c r="G624" s="133"/>
      <c r="H624" s="133"/>
    </row>
    <row r="625" spans="1:8" ht="48.6" customHeight="1" x14ac:dyDescent="0.25">
      <c r="A625" s="133"/>
      <c r="B625" s="167"/>
      <c r="C625" s="167"/>
      <c r="D625" s="167"/>
      <c r="E625" s="167"/>
      <c r="F625" s="167"/>
      <c r="G625" s="133"/>
      <c r="H625" s="133"/>
    </row>
    <row r="626" spans="1:8" ht="48.6" customHeight="1" x14ac:dyDescent="0.25">
      <c r="A626" s="133"/>
      <c r="B626" s="167"/>
      <c r="C626" s="167"/>
      <c r="D626" s="167"/>
      <c r="E626" s="167"/>
      <c r="F626" s="167"/>
      <c r="G626" s="133"/>
      <c r="H626" s="133"/>
    </row>
    <row r="627" spans="1:8" ht="48.6" customHeight="1" x14ac:dyDescent="0.25">
      <c r="A627" s="133"/>
      <c r="B627" s="167"/>
      <c r="C627" s="167"/>
      <c r="D627" s="167"/>
      <c r="E627" s="167"/>
      <c r="F627" s="167"/>
      <c r="G627" s="133"/>
      <c r="H627" s="133"/>
    </row>
    <row r="628" spans="1:8" ht="48.6" customHeight="1" x14ac:dyDescent="0.25">
      <c r="A628" s="133"/>
      <c r="B628" s="167"/>
      <c r="C628" s="167"/>
      <c r="D628" s="167"/>
      <c r="E628" s="167"/>
      <c r="F628" s="167"/>
      <c r="G628" s="133"/>
      <c r="H628" s="133"/>
    </row>
    <row r="629" spans="1:8" ht="48.6" customHeight="1" x14ac:dyDescent="0.25">
      <c r="A629" s="133"/>
      <c r="B629" s="167"/>
      <c r="C629" s="167"/>
      <c r="D629" s="167"/>
      <c r="E629" s="167"/>
      <c r="F629" s="167"/>
      <c r="G629" s="133"/>
      <c r="H629" s="133"/>
    </row>
    <row r="630" spans="1:8" ht="48.6" customHeight="1" x14ac:dyDescent="0.25">
      <c r="A630" s="133"/>
      <c r="B630" s="167"/>
      <c r="C630" s="167"/>
      <c r="D630" s="167"/>
      <c r="E630" s="167"/>
      <c r="F630" s="167"/>
      <c r="G630" s="133"/>
      <c r="H630" s="133"/>
    </row>
    <row r="631" spans="1:8" ht="48.6" customHeight="1" x14ac:dyDescent="0.25">
      <c r="A631" s="133"/>
      <c r="B631" s="167"/>
      <c r="C631" s="167"/>
      <c r="D631" s="167"/>
      <c r="E631" s="167"/>
      <c r="F631" s="167"/>
      <c r="G631" s="133"/>
      <c r="H631" s="133"/>
    </row>
    <row r="632" spans="1:8" ht="48.6" customHeight="1" x14ac:dyDescent="0.25">
      <c r="A632" s="133"/>
      <c r="B632" s="167"/>
      <c r="C632" s="167"/>
      <c r="D632" s="167"/>
      <c r="E632" s="167"/>
      <c r="F632" s="167"/>
      <c r="G632" s="133"/>
      <c r="H632" s="133"/>
    </row>
    <row r="633" spans="1:8" ht="48.6" customHeight="1" x14ac:dyDescent="0.25">
      <c r="A633" s="133"/>
      <c r="B633" s="167"/>
      <c r="C633" s="167"/>
      <c r="D633" s="167"/>
      <c r="E633" s="167"/>
      <c r="F633" s="167"/>
      <c r="G633" s="133"/>
      <c r="H633" s="133"/>
    </row>
    <row r="634" spans="1:8" ht="48.6" customHeight="1" x14ac:dyDescent="0.25">
      <c r="A634" s="133"/>
      <c r="B634" s="167"/>
      <c r="C634" s="167"/>
      <c r="D634" s="167"/>
      <c r="E634" s="167"/>
      <c r="F634" s="167"/>
      <c r="G634" s="133"/>
      <c r="H634" s="133"/>
    </row>
    <row r="635" spans="1:8" ht="48.6" customHeight="1" x14ac:dyDescent="0.25">
      <c r="A635" s="133"/>
      <c r="B635" s="167"/>
      <c r="C635" s="167"/>
      <c r="D635" s="167"/>
      <c r="E635" s="167"/>
      <c r="F635" s="167"/>
      <c r="G635" s="133"/>
      <c r="H635" s="133"/>
    </row>
    <row r="636" spans="1:8" ht="48.6" customHeight="1" x14ac:dyDescent="0.25">
      <c r="A636" s="133"/>
      <c r="B636" s="167"/>
      <c r="C636" s="167"/>
      <c r="D636" s="167"/>
      <c r="E636" s="167"/>
      <c r="F636" s="167"/>
      <c r="G636" s="133"/>
      <c r="H636" s="133"/>
    </row>
    <row r="637" spans="1:8" ht="48.6" customHeight="1" x14ac:dyDescent="0.25">
      <c r="A637" s="133"/>
      <c r="B637" s="167"/>
      <c r="C637" s="167"/>
      <c r="D637" s="167"/>
      <c r="E637" s="167"/>
      <c r="F637" s="167"/>
      <c r="G637" s="133"/>
      <c r="H637" s="133"/>
    </row>
    <row r="638" spans="1:8" ht="48.6" customHeight="1" x14ac:dyDescent="0.25">
      <c r="A638" s="133"/>
      <c r="B638" s="167"/>
      <c r="C638" s="167"/>
      <c r="D638" s="167"/>
      <c r="E638" s="167"/>
      <c r="F638" s="167"/>
      <c r="G638" s="133"/>
      <c r="H638" s="133"/>
    </row>
    <row r="639" spans="1:8" ht="48.6" customHeight="1" x14ac:dyDescent="0.25">
      <c r="A639" s="133"/>
      <c r="B639" s="167"/>
      <c r="C639" s="167"/>
      <c r="D639" s="167"/>
      <c r="E639" s="167"/>
      <c r="F639" s="167"/>
      <c r="G639" s="133"/>
      <c r="H639" s="133"/>
    </row>
    <row r="640" spans="1:8" ht="48.6" customHeight="1" x14ac:dyDescent="0.25">
      <c r="A640" s="133"/>
      <c r="B640" s="167"/>
      <c r="C640" s="167"/>
      <c r="D640" s="167"/>
      <c r="E640" s="167"/>
      <c r="F640" s="167"/>
      <c r="G640" s="133"/>
      <c r="H640" s="133"/>
    </row>
    <row r="641" spans="1:8" ht="48.6" customHeight="1" x14ac:dyDescent="0.25">
      <c r="A641" s="133"/>
      <c r="B641" s="167"/>
      <c r="C641" s="167"/>
      <c r="D641" s="167"/>
      <c r="E641" s="167"/>
      <c r="F641" s="167"/>
      <c r="G641" s="133"/>
      <c r="H641" s="133"/>
    </row>
    <row r="642" spans="1:8" ht="48.6" customHeight="1" x14ac:dyDescent="0.25">
      <c r="A642" s="133"/>
      <c r="B642" s="167"/>
      <c r="C642" s="167"/>
      <c r="D642" s="167"/>
      <c r="E642" s="167"/>
      <c r="F642" s="167"/>
      <c r="G642" s="133"/>
      <c r="H642" s="133"/>
    </row>
    <row r="643" spans="1:8" ht="48.6" customHeight="1" x14ac:dyDescent="0.25">
      <c r="A643" s="133"/>
      <c r="B643" s="167"/>
      <c r="C643" s="167"/>
      <c r="D643" s="167"/>
      <c r="E643" s="167"/>
      <c r="F643" s="167"/>
      <c r="G643" s="133"/>
      <c r="H643" s="133"/>
    </row>
    <row r="644" spans="1:8" ht="48.6" customHeight="1" x14ac:dyDescent="0.25">
      <c r="A644" s="133"/>
      <c r="B644" s="167"/>
      <c r="C644" s="167"/>
      <c r="D644" s="167"/>
      <c r="E644" s="167"/>
      <c r="F644" s="167"/>
      <c r="G644" s="133"/>
      <c r="H644" s="133"/>
    </row>
    <row r="645" spans="1:8" ht="48.6" customHeight="1" x14ac:dyDescent="0.25">
      <c r="A645" s="133"/>
      <c r="B645" s="167"/>
      <c r="C645" s="167"/>
      <c r="D645" s="167"/>
      <c r="E645" s="167"/>
      <c r="F645" s="167"/>
      <c r="G645" s="133"/>
      <c r="H645" s="133"/>
    </row>
    <row r="646" spans="1:8" ht="48.6" customHeight="1" x14ac:dyDescent="0.25">
      <c r="A646" s="133"/>
      <c r="B646" s="167"/>
      <c r="C646" s="167"/>
      <c r="D646" s="167"/>
      <c r="E646" s="167"/>
      <c r="F646" s="167"/>
      <c r="G646" s="133"/>
      <c r="H646" s="133"/>
    </row>
    <row r="647" spans="1:8" ht="48.6" customHeight="1" x14ac:dyDescent="0.25">
      <c r="A647" s="133"/>
      <c r="B647" s="167"/>
      <c r="C647" s="167"/>
      <c r="D647" s="167"/>
      <c r="E647" s="167"/>
      <c r="F647" s="167"/>
      <c r="G647" s="133"/>
      <c r="H647" s="133"/>
    </row>
    <row r="648" spans="1:8" ht="48.6" customHeight="1" x14ac:dyDescent="0.25">
      <c r="A648" s="133"/>
      <c r="B648" s="167"/>
      <c r="C648" s="167"/>
      <c r="D648" s="167"/>
      <c r="E648" s="167"/>
      <c r="F648" s="167"/>
      <c r="G648" s="133"/>
      <c r="H648" s="133"/>
    </row>
    <row r="649" spans="1:8" ht="48.6" customHeight="1" x14ac:dyDescent="0.25">
      <c r="A649" s="133"/>
      <c r="B649" s="167"/>
      <c r="C649" s="167"/>
      <c r="D649" s="167"/>
      <c r="E649" s="167"/>
      <c r="F649" s="167"/>
      <c r="G649" s="133"/>
      <c r="H649" s="133"/>
    </row>
    <row r="650" spans="1:8" ht="48.6" customHeight="1" x14ac:dyDescent="0.25">
      <c r="A650" s="133"/>
      <c r="B650" s="167"/>
      <c r="C650" s="167"/>
      <c r="D650" s="167"/>
      <c r="E650" s="167"/>
      <c r="F650" s="167"/>
      <c r="G650" s="133"/>
      <c r="H650" s="133"/>
    </row>
    <row r="651" spans="1:8" ht="48.6" customHeight="1" x14ac:dyDescent="0.25">
      <c r="A651" s="133"/>
      <c r="B651" s="167"/>
      <c r="C651" s="167"/>
      <c r="D651" s="167"/>
      <c r="E651" s="167"/>
      <c r="F651" s="167"/>
      <c r="G651" s="133"/>
      <c r="H651" s="133"/>
    </row>
    <row r="652" spans="1:8" ht="48.6" customHeight="1" x14ac:dyDescent="0.25">
      <c r="A652" s="133"/>
      <c r="B652" s="167"/>
      <c r="C652" s="167"/>
      <c r="D652" s="167"/>
      <c r="E652" s="167"/>
      <c r="F652" s="167"/>
      <c r="G652" s="133"/>
      <c r="H652" s="133"/>
    </row>
    <row r="653" spans="1:8" ht="48.6" customHeight="1" x14ac:dyDescent="0.25">
      <c r="A653" s="133"/>
      <c r="B653" s="167"/>
      <c r="C653" s="167"/>
      <c r="D653" s="167"/>
      <c r="E653" s="167"/>
      <c r="F653" s="167"/>
      <c r="G653" s="133"/>
      <c r="H653" s="133"/>
    </row>
    <row r="654" spans="1:8" ht="48.6" customHeight="1" x14ac:dyDescent="0.25">
      <c r="A654" s="133"/>
      <c r="B654" s="167"/>
      <c r="C654" s="167"/>
      <c r="D654" s="167"/>
      <c r="E654" s="167"/>
      <c r="F654" s="167"/>
      <c r="G654" s="133"/>
      <c r="H654" s="133"/>
    </row>
    <row r="655" spans="1:8" ht="48.6" customHeight="1" x14ac:dyDescent="0.25">
      <c r="A655" s="133"/>
      <c r="B655" s="167"/>
      <c r="C655" s="167"/>
      <c r="D655" s="167"/>
      <c r="E655" s="167"/>
      <c r="F655" s="167"/>
      <c r="G655" s="133"/>
      <c r="H655" s="133"/>
    </row>
    <row r="656" spans="1:8" ht="48.6" customHeight="1" x14ac:dyDescent="0.25">
      <c r="A656" s="133"/>
      <c r="B656" s="167"/>
      <c r="C656" s="167"/>
      <c r="D656" s="167"/>
      <c r="E656" s="167"/>
      <c r="F656" s="167"/>
      <c r="G656" s="133"/>
      <c r="H656" s="133"/>
    </row>
    <row r="657" spans="1:8" ht="48.6" customHeight="1" x14ac:dyDescent="0.25">
      <c r="A657" s="133"/>
      <c r="B657" s="167"/>
      <c r="C657" s="167"/>
      <c r="D657" s="167"/>
      <c r="E657" s="167"/>
      <c r="F657" s="167"/>
      <c r="G657" s="133"/>
      <c r="H657" s="133"/>
    </row>
    <row r="658" spans="1:8" ht="48.6" customHeight="1" x14ac:dyDescent="0.25">
      <c r="A658" s="133"/>
      <c r="B658" s="167"/>
      <c r="C658" s="167"/>
      <c r="D658" s="167"/>
      <c r="E658" s="167"/>
      <c r="F658" s="167"/>
      <c r="G658" s="133"/>
      <c r="H658" s="133"/>
    </row>
    <row r="659" spans="1:8" ht="48.6" customHeight="1" x14ac:dyDescent="0.25">
      <c r="A659" s="133"/>
      <c r="B659" s="167"/>
      <c r="C659" s="167"/>
      <c r="D659" s="167"/>
      <c r="E659" s="167"/>
      <c r="F659" s="167"/>
      <c r="G659" s="133"/>
      <c r="H659" s="133"/>
    </row>
    <row r="660" spans="1:8" ht="48.6" customHeight="1" x14ac:dyDescent="0.25">
      <c r="A660" s="133"/>
      <c r="B660" s="167"/>
      <c r="C660" s="167"/>
      <c r="D660" s="167"/>
      <c r="E660" s="167"/>
      <c r="F660" s="167"/>
      <c r="G660" s="133"/>
      <c r="H660" s="133"/>
    </row>
    <row r="661" spans="1:8" ht="48.6" customHeight="1" x14ac:dyDescent="0.25">
      <c r="A661" s="133"/>
      <c r="B661" s="167"/>
      <c r="C661" s="167"/>
      <c r="D661" s="167"/>
      <c r="E661" s="167"/>
      <c r="F661" s="167"/>
      <c r="G661" s="133"/>
      <c r="H661" s="133"/>
    </row>
    <row r="662" spans="1:8" ht="48.6" customHeight="1" x14ac:dyDescent="0.25">
      <c r="A662" s="133"/>
      <c r="B662" s="167"/>
      <c r="C662" s="167"/>
      <c r="D662" s="167"/>
      <c r="E662" s="167"/>
      <c r="F662" s="167"/>
      <c r="G662" s="133"/>
      <c r="H662" s="133"/>
    </row>
    <row r="663" spans="1:8" ht="48.6" customHeight="1" x14ac:dyDescent="0.25">
      <c r="A663" s="133"/>
      <c r="B663" s="167"/>
      <c r="C663" s="167"/>
      <c r="D663" s="167"/>
      <c r="E663" s="167"/>
      <c r="F663" s="167"/>
      <c r="G663" s="133"/>
      <c r="H663" s="133"/>
    </row>
    <row r="664" spans="1:8" ht="48.6" customHeight="1" x14ac:dyDescent="0.25">
      <c r="A664" s="133"/>
      <c r="B664" s="167"/>
      <c r="C664" s="167"/>
      <c r="D664" s="167"/>
      <c r="E664" s="167"/>
      <c r="F664" s="167"/>
      <c r="G664" s="133"/>
      <c r="H664" s="133"/>
    </row>
    <row r="665" spans="1:8" ht="48.6" customHeight="1" x14ac:dyDescent="0.25">
      <c r="A665" s="133"/>
      <c r="B665" s="167"/>
      <c r="C665" s="167"/>
      <c r="D665" s="167"/>
      <c r="E665" s="167"/>
      <c r="F665" s="167"/>
      <c r="G665" s="133"/>
      <c r="H665" s="133"/>
    </row>
    <row r="666" spans="1:8" ht="48.6" customHeight="1" x14ac:dyDescent="0.25">
      <c r="A666" s="133"/>
      <c r="B666" s="167"/>
      <c r="C666" s="167"/>
      <c r="D666" s="167"/>
      <c r="E666" s="167"/>
      <c r="F666" s="167"/>
      <c r="G666" s="133"/>
      <c r="H666" s="133"/>
    </row>
    <row r="667" spans="1:8" ht="48.6" customHeight="1" x14ac:dyDescent="0.25">
      <c r="A667" s="133"/>
      <c r="B667" s="167"/>
      <c r="C667" s="167"/>
      <c r="D667" s="167"/>
      <c r="E667" s="167"/>
      <c r="F667" s="167"/>
      <c r="G667" s="133"/>
      <c r="H667" s="133"/>
    </row>
    <row r="668" spans="1:8" ht="48.6" customHeight="1" x14ac:dyDescent="0.25">
      <c r="A668" s="133"/>
      <c r="B668" s="167"/>
      <c r="C668" s="167"/>
      <c r="D668" s="167"/>
      <c r="E668" s="167"/>
      <c r="F668" s="167"/>
      <c r="G668" s="133"/>
      <c r="H668" s="133"/>
    </row>
    <row r="669" spans="1:8" ht="48.6" customHeight="1" x14ac:dyDescent="0.25">
      <c r="A669" s="133"/>
      <c r="B669" s="167"/>
      <c r="C669" s="167"/>
      <c r="D669" s="167"/>
      <c r="E669" s="167"/>
      <c r="F669" s="167"/>
      <c r="G669" s="133"/>
      <c r="H669" s="133"/>
    </row>
    <row r="670" spans="1:8" ht="48.6" customHeight="1" x14ac:dyDescent="0.25">
      <c r="A670" s="133"/>
      <c r="B670" s="167"/>
      <c r="C670" s="167"/>
      <c r="D670" s="167"/>
      <c r="E670" s="167"/>
      <c r="F670" s="167"/>
      <c r="G670" s="133"/>
      <c r="H670" s="133"/>
    </row>
    <row r="671" spans="1:8" ht="48.6" customHeight="1" x14ac:dyDescent="0.25">
      <c r="A671" s="133"/>
      <c r="B671" s="167"/>
      <c r="C671" s="167"/>
      <c r="D671" s="167"/>
      <c r="E671" s="167"/>
      <c r="F671" s="167"/>
      <c r="G671" s="133"/>
      <c r="H671" s="133"/>
    </row>
    <row r="672" spans="1:8" ht="48.6" customHeight="1" x14ac:dyDescent="0.25">
      <c r="A672" s="133"/>
      <c r="B672" s="167"/>
      <c r="C672" s="167"/>
      <c r="D672" s="167"/>
      <c r="E672" s="167"/>
      <c r="F672" s="167"/>
      <c r="G672" s="133"/>
      <c r="H672" s="133"/>
    </row>
    <row r="673" spans="1:8" ht="48.6" customHeight="1" x14ac:dyDescent="0.25">
      <c r="A673" s="133"/>
      <c r="B673" s="167"/>
      <c r="C673" s="167"/>
      <c r="D673" s="167"/>
      <c r="E673" s="167"/>
      <c r="F673" s="167"/>
      <c r="G673" s="133"/>
      <c r="H673" s="133"/>
    </row>
    <row r="674" spans="1:8" ht="48.6" customHeight="1" x14ac:dyDescent="0.25">
      <c r="A674" s="133"/>
      <c r="B674" s="167"/>
      <c r="C674" s="167"/>
      <c r="D674" s="167"/>
      <c r="E674" s="167"/>
      <c r="F674" s="167"/>
      <c r="G674" s="133"/>
      <c r="H674" s="133"/>
    </row>
    <row r="675" spans="1:8" ht="48.6" customHeight="1" x14ac:dyDescent="0.25">
      <c r="A675" s="133"/>
      <c r="B675" s="167"/>
      <c r="C675" s="167"/>
      <c r="D675" s="167"/>
      <c r="E675" s="167"/>
      <c r="F675" s="167"/>
      <c r="G675" s="133"/>
      <c r="H675" s="133"/>
    </row>
    <row r="676" spans="1:8" ht="48.6" customHeight="1" x14ac:dyDescent="0.25">
      <c r="A676" s="133"/>
      <c r="B676" s="167"/>
      <c r="C676" s="167"/>
      <c r="D676" s="167"/>
      <c r="E676" s="167"/>
      <c r="F676" s="167"/>
      <c r="G676" s="133"/>
      <c r="H676" s="133"/>
    </row>
    <row r="677" spans="1:8" ht="48.6" customHeight="1" x14ac:dyDescent="0.25">
      <c r="A677" s="133"/>
      <c r="B677" s="167"/>
      <c r="C677" s="167"/>
      <c r="D677" s="167"/>
      <c r="E677" s="167"/>
      <c r="F677" s="167"/>
      <c r="G677" s="133"/>
      <c r="H677" s="133"/>
    </row>
    <row r="678" spans="1:8" ht="48.6" customHeight="1" x14ac:dyDescent="0.25">
      <c r="A678" s="133"/>
      <c r="B678" s="167"/>
      <c r="C678" s="167"/>
      <c r="D678" s="167"/>
      <c r="E678" s="167"/>
      <c r="F678" s="167"/>
      <c r="G678" s="133"/>
      <c r="H678" s="133"/>
    </row>
    <row r="679" spans="1:8" ht="48.6" customHeight="1" x14ac:dyDescent="0.25">
      <c r="A679" s="133"/>
      <c r="B679" s="167"/>
      <c r="C679" s="167"/>
      <c r="D679" s="167"/>
      <c r="E679" s="167"/>
      <c r="F679" s="167"/>
      <c r="G679" s="133"/>
      <c r="H679" s="133"/>
    </row>
    <row r="680" spans="1:8" ht="48.6" customHeight="1" x14ac:dyDescent="0.25">
      <c r="A680" s="133"/>
      <c r="B680" s="167"/>
      <c r="C680" s="167"/>
      <c r="D680" s="167"/>
      <c r="E680" s="167"/>
      <c r="F680" s="167"/>
      <c r="G680" s="133"/>
      <c r="H680" s="133"/>
    </row>
    <row r="681" spans="1:8" ht="48.6" customHeight="1" x14ac:dyDescent="0.25">
      <c r="A681" s="133"/>
      <c r="B681" s="167"/>
      <c r="C681" s="167"/>
      <c r="D681" s="167"/>
      <c r="E681" s="167"/>
      <c r="F681" s="167"/>
      <c r="G681" s="133"/>
      <c r="H681" s="133"/>
    </row>
    <row r="682" spans="1:8" ht="48.6" customHeight="1" x14ac:dyDescent="0.25">
      <c r="A682" s="133"/>
      <c r="B682" s="167"/>
      <c r="C682" s="167"/>
      <c r="D682" s="167"/>
      <c r="E682" s="167"/>
      <c r="F682" s="167"/>
      <c r="G682" s="133"/>
      <c r="H682" s="133"/>
    </row>
    <row r="683" spans="1:8" ht="48.6" customHeight="1" x14ac:dyDescent="0.25">
      <c r="A683" s="133"/>
      <c r="B683" s="167"/>
      <c r="C683" s="167"/>
      <c r="D683" s="167"/>
      <c r="E683" s="167"/>
      <c r="F683" s="167"/>
      <c r="G683" s="133"/>
      <c r="H683" s="133"/>
    </row>
    <row r="684" spans="1:8" ht="48.6" customHeight="1" x14ac:dyDescent="0.25">
      <c r="A684" s="133"/>
      <c r="B684" s="167"/>
      <c r="C684" s="167"/>
      <c r="D684" s="167"/>
      <c r="E684" s="167"/>
      <c r="F684" s="167"/>
      <c r="G684" s="133"/>
      <c r="H684" s="133"/>
    </row>
    <row r="685" spans="1:8" ht="48.6" customHeight="1" x14ac:dyDescent="0.25">
      <c r="A685" s="133"/>
      <c r="B685" s="167"/>
      <c r="C685" s="167"/>
      <c r="D685" s="167"/>
      <c r="E685" s="167"/>
      <c r="F685" s="167"/>
      <c r="G685" s="133"/>
      <c r="H685" s="133"/>
    </row>
    <row r="686" spans="1:8" ht="48.6" customHeight="1" x14ac:dyDescent="0.25">
      <c r="A686" s="133"/>
      <c r="B686" s="167"/>
      <c r="C686" s="167"/>
      <c r="D686" s="167"/>
      <c r="E686" s="167"/>
      <c r="F686" s="167"/>
      <c r="G686" s="133"/>
      <c r="H686" s="133"/>
    </row>
    <row r="687" spans="1:8" ht="48.6" customHeight="1" x14ac:dyDescent="0.25">
      <c r="A687" s="133"/>
      <c r="B687" s="167"/>
      <c r="C687" s="167"/>
      <c r="D687" s="167"/>
      <c r="E687" s="167"/>
      <c r="F687" s="167"/>
      <c r="G687" s="133"/>
      <c r="H687" s="133"/>
    </row>
    <row r="688" spans="1:8" ht="48.6" customHeight="1" x14ac:dyDescent="0.25">
      <c r="A688" s="133"/>
      <c r="B688" s="167"/>
      <c r="C688" s="167"/>
      <c r="D688" s="167"/>
      <c r="E688" s="167"/>
      <c r="F688" s="167"/>
      <c r="G688" s="133"/>
      <c r="H688" s="133"/>
    </row>
    <row r="689" spans="1:8" ht="48.6" customHeight="1" x14ac:dyDescent="0.25">
      <c r="A689" s="133"/>
      <c r="B689" s="167"/>
      <c r="C689" s="167"/>
      <c r="D689" s="167"/>
      <c r="E689" s="167"/>
      <c r="F689" s="167"/>
      <c r="G689" s="133"/>
      <c r="H689" s="133"/>
    </row>
    <row r="690" spans="1:8" ht="48.6" customHeight="1" x14ac:dyDescent="0.25">
      <c r="A690" s="133"/>
      <c r="B690" s="167"/>
      <c r="C690" s="167"/>
      <c r="D690" s="167"/>
      <c r="E690" s="167"/>
      <c r="F690" s="167"/>
      <c r="G690" s="133"/>
      <c r="H690" s="133"/>
    </row>
    <row r="691" spans="1:8" ht="48.6" customHeight="1" x14ac:dyDescent="0.25">
      <c r="A691" s="133"/>
      <c r="B691" s="167"/>
      <c r="C691" s="167"/>
      <c r="D691" s="167"/>
      <c r="E691" s="167"/>
      <c r="F691" s="167"/>
      <c r="G691" s="133"/>
      <c r="H691" s="133"/>
    </row>
    <row r="692" spans="1:8" ht="48.6" customHeight="1" x14ac:dyDescent="0.25">
      <c r="A692" s="133"/>
      <c r="B692" s="167"/>
      <c r="C692" s="167"/>
      <c r="D692" s="167"/>
      <c r="E692" s="167"/>
      <c r="F692" s="167"/>
      <c r="G692" s="133"/>
      <c r="H692" s="133"/>
    </row>
    <row r="693" spans="1:8" ht="48.6" customHeight="1" x14ac:dyDescent="0.25">
      <c r="A693" s="133"/>
      <c r="B693" s="167"/>
      <c r="C693" s="167"/>
      <c r="D693" s="167"/>
      <c r="E693" s="167"/>
      <c r="F693" s="167"/>
      <c r="G693" s="133"/>
      <c r="H693" s="133"/>
    </row>
    <row r="694" spans="1:8" ht="48.6" customHeight="1" x14ac:dyDescent="0.25">
      <c r="A694" s="133"/>
      <c r="B694" s="167"/>
      <c r="C694" s="167"/>
      <c r="D694" s="167"/>
      <c r="E694" s="167"/>
      <c r="F694" s="167"/>
      <c r="G694" s="133"/>
      <c r="H694" s="133"/>
    </row>
    <row r="695" spans="1:8" ht="48.6" customHeight="1" x14ac:dyDescent="0.25">
      <c r="A695" s="133"/>
      <c r="B695" s="167"/>
      <c r="C695" s="167"/>
      <c r="D695" s="167"/>
      <c r="E695" s="167"/>
      <c r="F695" s="167"/>
      <c r="G695" s="133"/>
      <c r="H695" s="133"/>
    </row>
    <row r="696" spans="1:8" ht="48.6" customHeight="1" x14ac:dyDescent="0.25">
      <c r="A696" s="133"/>
      <c r="B696" s="167"/>
      <c r="C696" s="167"/>
      <c r="D696" s="167"/>
      <c r="E696" s="167"/>
      <c r="F696" s="167"/>
      <c r="G696" s="133"/>
      <c r="H696" s="133"/>
    </row>
    <row r="697" spans="1:8" ht="48.6" customHeight="1" x14ac:dyDescent="0.25">
      <c r="A697" s="133"/>
      <c r="B697" s="167"/>
      <c r="C697" s="167"/>
      <c r="D697" s="167"/>
      <c r="E697" s="167"/>
      <c r="F697" s="167"/>
      <c r="G697" s="133"/>
      <c r="H697" s="133"/>
    </row>
    <row r="698" spans="1:8" ht="48.6" customHeight="1" x14ac:dyDescent="0.25">
      <c r="A698" s="133"/>
      <c r="B698" s="167"/>
      <c r="C698" s="167"/>
      <c r="D698" s="167"/>
      <c r="E698" s="167"/>
      <c r="F698" s="167"/>
      <c r="G698" s="133"/>
      <c r="H698" s="133"/>
    </row>
    <row r="699" spans="1:8" ht="48.6" customHeight="1" x14ac:dyDescent="0.25">
      <c r="A699" s="133"/>
      <c r="B699" s="167"/>
      <c r="C699" s="167"/>
      <c r="D699" s="167"/>
      <c r="E699" s="167"/>
      <c r="F699" s="167"/>
      <c r="G699" s="133"/>
      <c r="H699" s="133"/>
    </row>
    <row r="700" spans="1:8" ht="48.6" customHeight="1" x14ac:dyDescent="0.25">
      <c r="A700" s="133"/>
      <c r="B700" s="167"/>
      <c r="C700" s="167"/>
      <c r="D700" s="167"/>
      <c r="E700" s="167"/>
      <c r="F700" s="167"/>
      <c r="G700" s="133"/>
      <c r="H700" s="133"/>
    </row>
    <row r="701" spans="1:8" ht="48.6" customHeight="1" x14ac:dyDescent="0.25">
      <c r="A701" s="133"/>
      <c r="B701" s="167"/>
      <c r="C701" s="167"/>
      <c r="D701" s="167"/>
      <c r="E701" s="167"/>
      <c r="F701" s="167"/>
      <c r="G701" s="133"/>
      <c r="H701" s="133"/>
    </row>
    <row r="702" spans="1:8" ht="48.6" customHeight="1" x14ac:dyDescent="0.25">
      <c r="A702" s="133"/>
      <c r="B702" s="167"/>
      <c r="C702" s="167"/>
      <c r="D702" s="167"/>
      <c r="E702" s="167"/>
      <c r="F702" s="167"/>
      <c r="G702" s="133"/>
      <c r="H702" s="133"/>
    </row>
    <row r="703" spans="1:8" ht="48.6" customHeight="1" x14ac:dyDescent="0.25">
      <c r="A703" s="133"/>
      <c r="B703" s="167"/>
      <c r="C703" s="167"/>
      <c r="D703" s="167"/>
      <c r="E703" s="167"/>
      <c r="F703" s="167"/>
      <c r="G703" s="133"/>
      <c r="H703" s="133"/>
    </row>
    <row r="704" spans="1:8" ht="48.6" customHeight="1" x14ac:dyDescent="0.25">
      <c r="A704" s="133"/>
      <c r="B704" s="167"/>
      <c r="C704" s="167"/>
      <c r="D704" s="167"/>
      <c r="E704" s="167"/>
      <c r="F704" s="167"/>
      <c r="G704" s="133"/>
      <c r="H704" s="133"/>
    </row>
    <row r="705" spans="1:8" ht="48.6" customHeight="1" x14ac:dyDescent="0.25">
      <c r="A705" s="133"/>
      <c r="B705" s="167"/>
      <c r="C705" s="167"/>
      <c r="D705" s="167"/>
      <c r="E705" s="167"/>
      <c r="F705" s="167"/>
      <c r="G705" s="133"/>
      <c r="H705" s="133"/>
    </row>
    <row r="706" spans="1:8" ht="48.6" customHeight="1" x14ac:dyDescent="0.25">
      <c r="A706" s="133"/>
      <c r="B706" s="167"/>
      <c r="C706" s="167"/>
      <c r="D706" s="167"/>
      <c r="E706" s="167"/>
      <c r="F706" s="167"/>
      <c r="G706" s="133"/>
      <c r="H706" s="133"/>
    </row>
    <row r="707" spans="1:8" ht="48.6" customHeight="1" x14ac:dyDescent="0.25">
      <c r="A707" s="133"/>
      <c r="B707" s="167"/>
      <c r="C707" s="167"/>
      <c r="D707" s="167"/>
      <c r="E707" s="167"/>
      <c r="F707" s="167"/>
      <c r="G707" s="133"/>
      <c r="H707" s="133"/>
    </row>
    <row r="708" spans="1:8" ht="48.6" customHeight="1" x14ac:dyDescent="0.25">
      <c r="A708" s="133"/>
      <c r="B708" s="167"/>
      <c r="C708" s="167"/>
      <c r="D708" s="167"/>
      <c r="E708" s="167"/>
      <c r="F708" s="167"/>
      <c r="G708" s="133"/>
      <c r="H708" s="133"/>
    </row>
    <row r="709" spans="1:8" ht="48.6" customHeight="1" x14ac:dyDescent="0.25">
      <c r="A709" s="133"/>
      <c r="B709" s="167"/>
      <c r="C709" s="167"/>
      <c r="D709" s="167"/>
      <c r="E709" s="167"/>
      <c r="F709" s="167"/>
      <c r="G709" s="133"/>
      <c r="H709" s="133"/>
    </row>
    <row r="710" spans="1:8" ht="48.6" customHeight="1" x14ac:dyDescent="0.25">
      <c r="A710" s="133"/>
      <c r="B710" s="167"/>
      <c r="C710" s="167"/>
      <c r="D710" s="167"/>
      <c r="E710" s="167"/>
      <c r="F710" s="167"/>
      <c r="G710" s="133"/>
      <c r="H710" s="133"/>
    </row>
    <row r="711" spans="1:8" ht="48.6" customHeight="1" x14ac:dyDescent="0.25">
      <c r="A711" s="133"/>
      <c r="B711" s="167"/>
      <c r="C711" s="167"/>
      <c r="D711" s="167"/>
      <c r="E711" s="167"/>
      <c r="F711" s="167"/>
      <c r="G711" s="133"/>
      <c r="H711" s="133"/>
    </row>
    <row r="712" spans="1:8" ht="48.6" customHeight="1" x14ac:dyDescent="0.25">
      <c r="A712" s="133"/>
      <c r="B712" s="167"/>
      <c r="C712" s="167"/>
      <c r="D712" s="167"/>
      <c r="E712" s="167"/>
      <c r="F712" s="167"/>
      <c r="G712" s="133"/>
      <c r="H712" s="133"/>
    </row>
    <row r="713" spans="1:8" ht="48.6" customHeight="1" x14ac:dyDescent="0.25">
      <c r="A713" s="133"/>
      <c r="B713" s="167"/>
      <c r="C713" s="167"/>
      <c r="D713" s="167"/>
      <c r="E713" s="167"/>
      <c r="F713" s="167"/>
      <c r="G713" s="133"/>
      <c r="H713" s="133"/>
    </row>
    <row r="714" spans="1:8" ht="48.6" customHeight="1" x14ac:dyDescent="0.25">
      <c r="A714" s="133"/>
      <c r="B714" s="167"/>
      <c r="C714" s="167"/>
      <c r="D714" s="167"/>
      <c r="E714" s="167"/>
      <c r="F714" s="167"/>
      <c r="G714" s="133"/>
      <c r="H714" s="133"/>
    </row>
    <row r="715" spans="1:8" ht="48.6" customHeight="1" x14ac:dyDescent="0.25">
      <c r="A715" s="133"/>
      <c r="B715" s="167"/>
      <c r="C715" s="167"/>
      <c r="D715" s="167"/>
      <c r="E715" s="167"/>
      <c r="F715" s="167"/>
      <c r="G715" s="133"/>
      <c r="H715" s="133"/>
    </row>
    <row r="716" spans="1:8" ht="48.6" customHeight="1" x14ac:dyDescent="0.25">
      <c r="A716" s="133"/>
      <c r="B716" s="167"/>
      <c r="C716" s="167"/>
      <c r="D716" s="167"/>
      <c r="E716" s="167"/>
      <c r="F716" s="167"/>
      <c r="G716" s="133"/>
      <c r="H716" s="133"/>
    </row>
    <row r="717" spans="1:8" ht="48.6" customHeight="1" x14ac:dyDescent="0.25">
      <c r="A717" s="133"/>
      <c r="B717" s="167"/>
      <c r="C717" s="167"/>
      <c r="D717" s="167"/>
      <c r="E717" s="167"/>
      <c r="F717" s="167"/>
      <c r="G717" s="133"/>
      <c r="H717" s="133"/>
    </row>
    <row r="718" spans="1:8" ht="48.6" customHeight="1" x14ac:dyDescent="0.25">
      <c r="A718" s="133"/>
      <c r="B718" s="167"/>
      <c r="C718" s="167"/>
      <c r="D718" s="167"/>
      <c r="E718" s="167"/>
      <c r="F718" s="167"/>
      <c r="G718" s="133"/>
      <c r="H718" s="133"/>
    </row>
    <row r="719" spans="1:8" ht="48.6" customHeight="1" x14ac:dyDescent="0.25">
      <c r="A719" s="133"/>
      <c r="B719" s="167"/>
      <c r="C719" s="167"/>
      <c r="D719" s="167"/>
      <c r="E719" s="167"/>
      <c r="F719" s="167"/>
      <c r="G719" s="133"/>
      <c r="H719" s="133"/>
    </row>
    <row r="720" spans="1:8" ht="48.6" customHeight="1" x14ac:dyDescent="0.25">
      <c r="A720" s="133"/>
      <c r="B720" s="167"/>
      <c r="C720" s="167"/>
      <c r="D720" s="167"/>
      <c r="E720" s="167"/>
      <c r="F720" s="167"/>
      <c r="G720" s="133"/>
      <c r="H720" s="133"/>
    </row>
    <row r="721" spans="1:8" ht="48.6" customHeight="1" x14ac:dyDescent="0.25">
      <c r="A721" s="133"/>
      <c r="B721" s="167"/>
      <c r="C721" s="167"/>
      <c r="D721" s="167"/>
      <c r="E721" s="167"/>
      <c r="F721" s="167"/>
      <c r="G721" s="133"/>
      <c r="H721" s="133"/>
    </row>
    <row r="722" spans="1:8" ht="48.6" customHeight="1" x14ac:dyDescent="0.25">
      <c r="A722" s="133"/>
      <c r="B722" s="167"/>
      <c r="C722" s="167"/>
      <c r="D722" s="167"/>
      <c r="E722" s="167"/>
      <c r="F722" s="167"/>
      <c r="G722" s="133"/>
      <c r="H722" s="133"/>
    </row>
    <row r="723" spans="1:8" ht="48.6" customHeight="1" x14ac:dyDescent="0.25">
      <c r="A723" s="133"/>
      <c r="B723" s="167"/>
      <c r="C723" s="167"/>
      <c r="D723" s="167"/>
      <c r="E723" s="167"/>
      <c r="F723" s="167"/>
      <c r="G723" s="133"/>
      <c r="H723" s="133"/>
    </row>
    <row r="724" spans="1:8" ht="48.6" customHeight="1" x14ac:dyDescent="0.25">
      <c r="A724" s="133"/>
      <c r="B724" s="167"/>
      <c r="C724" s="167"/>
      <c r="D724" s="167"/>
      <c r="E724" s="167"/>
      <c r="F724" s="167"/>
      <c r="G724" s="133"/>
      <c r="H724" s="133"/>
    </row>
    <row r="725" spans="1:8" ht="48.6" customHeight="1" x14ac:dyDescent="0.25">
      <c r="A725" s="133"/>
      <c r="B725" s="167"/>
      <c r="C725" s="167"/>
      <c r="D725" s="167"/>
      <c r="E725" s="167"/>
      <c r="F725" s="167"/>
      <c r="G725" s="133"/>
      <c r="H725" s="133"/>
    </row>
    <row r="726" spans="1:8" ht="48.6" customHeight="1" x14ac:dyDescent="0.25">
      <c r="A726" s="133"/>
      <c r="B726" s="167"/>
      <c r="C726" s="167"/>
      <c r="D726" s="167"/>
      <c r="E726" s="167"/>
      <c r="F726" s="167"/>
      <c r="G726" s="133"/>
      <c r="H726" s="133"/>
    </row>
    <row r="727" spans="1:8" ht="48.6" customHeight="1" x14ac:dyDescent="0.25">
      <c r="A727" s="133"/>
      <c r="B727" s="167"/>
      <c r="C727" s="167"/>
      <c r="D727" s="167"/>
      <c r="E727" s="167"/>
      <c r="F727" s="167"/>
      <c r="G727" s="133"/>
      <c r="H727" s="133"/>
    </row>
    <row r="728" spans="1:8" ht="48.6" customHeight="1" x14ac:dyDescent="0.25">
      <c r="A728" s="133"/>
      <c r="B728" s="167"/>
      <c r="C728" s="167"/>
      <c r="D728" s="167"/>
      <c r="E728" s="167"/>
      <c r="F728" s="167"/>
      <c r="G728" s="133"/>
      <c r="H728" s="133"/>
    </row>
    <row r="729" spans="1:8" ht="48.6" customHeight="1" x14ac:dyDescent="0.25">
      <c r="A729" s="133"/>
      <c r="B729" s="167"/>
      <c r="C729" s="167"/>
      <c r="D729" s="167"/>
      <c r="E729" s="167"/>
      <c r="F729" s="167"/>
      <c r="G729" s="133"/>
      <c r="H729" s="133"/>
    </row>
    <row r="730" spans="1:8" ht="48.6" customHeight="1" x14ac:dyDescent="0.25">
      <c r="A730" s="133"/>
      <c r="B730" s="167"/>
      <c r="C730" s="167"/>
      <c r="D730" s="167"/>
      <c r="E730" s="167"/>
      <c r="F730" s="167"/>
      <c r="G730" s="133"/>
      <c r="H730" s="133"/>
    </row>
    <row r="731" spans="1:8" ht="48.6" customHeight="1" x14ac:dyDescent="0.25">
      <c r="A731" s="133"/>
      <c r="B731" s="167"/>
      <c r="C731" s="167"/>
      <c r="D731" s="167"/>
      <c r="E731" s="167"/>
      <c r="F731" s="167"/>
      <c r="G731" s="133"/>
      <c r="H731" s="133"/>
    </row>
    <row r="732" spans="1:8" ht="48.6" customHeight="1" x14ac:dyDescent="0.25">
      <c r="A732" s="133"/>
      <c r="B732" s="167"/>
      <c r="C732" s="167"/>
      <c r="D732" s="167"/>
      <c r="E732" s="167"/>
      <c r="F732" s="167"/>
      <c r="G732" s="133"/>
      <c r="H732" s="133"/>
    </row>
    <row r="733" spans="1:8" ht="48.6" customHeight="1" x14ac:dyDescent="0.25">
      <c r="A733" s="133"/>
      <c r="B733" s="167"/>
      <c r="C733" s="167"/>
      <c r="D733" s="167"/>
      <c r="E733" s="167"/>
      <c r="F733" s="167"/>
      <c r="G733" s="133"/>
      <c r="H733" s="133"/>
    </row>
    <row r="734" spans="1:8" ht="48.6" customHeight="1" x14ac:dyDescent="0.25">
      <c r="A734" s="133"/>
      <c r="B734" s="167"/>
      <c r="C734" s="167"/>
      <c r="D734" s="167"/>
      <c r="E734" s="167"/>
      <c r="F734" s="167"/>
      <c r="G734" s="133"/>
      <c r="H734" s="133"/>
    </row>
    <row r="735" spans="1:8" ht="48.6" customHeight="1" x14ac:dyDescent="0.25">
      <c r="A735" s="133"/>
      <c r="B735" s="167"/>
      <c r="C735" s="167"/>
      <c r="D735" s="167"/>
      <c r="E735" s="167"/>
      <c r="F735" s="167"/>
      <c r="G735" s="133"/>
      <c r="H735" s="133"/>
    </row>
    <row r="736" spans="1:8" ht="48.6" customHeight="1" x14ac:dyDescent="0.25">
      <c r="A736" s="133"/>
      <c r="B736" s="167"/>
      <c r="C736" s="167"/>
      <c r="D736" s="167"/>
      <c r="E736" s="167"/>
      <c r="F736" s="167"/>
      <c r="G736" s="133"/>
      <c r="H736" s="133"/>
    </row>
    <row r="737" spans="1:8" ht="48.6" customHeight="1" x14ac:dyDescent="0.25">
      <c r="A737" s="133"/>
      <c r="B737" s="167"/>
      <c r="C737" s="167"/>
      <c r="D737" s="167"/>
      <c r="E737" s="167"/>
      <c r="F737" s="167"/>
      <c r="G737" s="133"/>
      <c r="H737" s="133"/>
    </row>
    <row r="738" spans="1:8" ht="48.6" customHeight="1" x14ac:dyDescent="0.25">
      <c r="A738" s="133"/>
      <c r="B738" s="167"/>
      <c r="C738" s="167"/>
      <c r="D738" s="167"/>
      <c r="E738" s="167"/>
      <c r="F738" s="167"/>
      <c r="G738" s="133"/>
      <c r="H738" s="133"/>
    </row>
    <row r="739" spans="1:8" ht="48.6" customHeight="1" x14ac:dyDescent="0.25">
      <c r="A739" s="133"/>
      <c r="B739" s="167"/>
      <c r="C739" s="167"/>
      <c r="D739" s="167"/>
      <c r="E739" s="167"/>
      <c r="F739" s="167"/>
      <c r="G739" s="133"/>
      <c r="H739" s="133"/>
    </row>
    <row r="740" spans="1:8" ht="48.6" customHeight="1" x14ac:dyDescent="0.25">
      <c r="A740" s="133"/>
      <c r="B740" s="167"/>
      <c r="C740" s="167"/>
      <c r="D740" s="167"/>
      <c r="E740" s="167"/>
      <c r="F740" s="167"/>
      <c r="G740" s="133"/>
      <c r="H740" s="133"/>
    </row>
    <row r="741" spans="1:8" ht="48.6" customHeight="1" x14ac:dyDescent="0.25">
      <c r="A741" s="133"/>
      <c r="B741" s="167"/>
      <c r="C741" s="167"/>
      <c r="D741" s="167"/>
      <c r="E741" s="167"/>
      <c r="F741" s="167"/>
      <c r="G741" s="133"/>
      <c r="H741" s="133"/>
    </row>
    <row r="742" spans="1:8" ht="48.6" customHeight="1" x14ac:dyDescent="0.25">
      <c r="A742" s="133"/>
      <c r="B742" s="167"/>
      <c r="C742" s="167"/>
      <c r="D742" s="167"/>
      <c r="E742" s="167"/>
      <c r="F742" s="167"/>
      <c r="G742" s="133"/>
      <c r="H742" s="133"/>
    </row>
    <row r="743" spans="1:8" ht="48.6" customHeight="1" x14ac:dyDescent="0.25">
      <c r="A743" s="133"/>
      <c r="B743" s="167"/>
      <c r="C743" s="167"/>
      <c r="D743" s="167"/>
      <c r="E743" s="167"/>
      <c r="F743" s="167"/>
      <c r="G743" s="133"/>
      <c r="H743" s="133"/>
    </row>
    <row r="744" spans="1:8" ht="48.6" customHeight="1" x14ac:dyDescent="0.25">
      <c r="A744" s="133"/>
      <c r="B744" s="167"/>
      <c r="C744" s="167"/>
      <c r="D744" s="167"/>
      <c r="E744" s="167"/>
      <c r="F744" s="167"/>
      <c r="G744" s="133"/>
      <c r="H744" s="133"/>
    </row>
    <row r="745" spans="1:8" ht="48.6" customHeight="1" x14ac:dyDescent="0.25">
      <c r="A745" s="133"/>
      <c r="B745" s="167"/>
      <c r="C745" s="167"/>
      <c r="D745" s="167"/>
      <c r="E745" s="167"/>
      <c r="F745" s="167"/>
      <c r="G745" s="133"/>
      <c r="H745" s="133"/>
    </row>
    <row r="746" spans="1:8" ht="48.6" customHeight="1" x14ac:dyDescent="0.25">
      <c r="A746" s="133"/>
      <c r="B746" s="167"/>
      <c r="C746" s="167"/>
      <c r="D746" s="167"/>
      <c r="E746" s="167"/>
      <c r="F746" s="167"/>
      <c r="G746" s="133"/>
      <c r="H746" s="133"/>
    </row>
    <row r="747" spans="1:8" ht="48.6" customHeight="1" x14ac:dyDescent="0.25">
      <c r="A747" s="133"/>
      <c r="B747" s="167"/>
      <c r="C747" s="167"/>
      <c r="D747" s="167"/>
      <c r="E747" s="167"/>
      <c r="F747" s="167"/>
      <c r="G747" s="133"/>
      <c r="H747" s="133"/>
    </row>
    <row r="748" spans="1:8" ht="48.6" customHeight="1" x14ac:dyDescent="0.25">
      <c r="A748" s="133"/>
      <c r="B748" s="167"/>
      <c r="C748" s="167"/>
      <c r="D748" s="167"/>
      <c r="E748" s="167"/>
      <c r="F748" s="167"/>
      <c r="G748" s="133"/>
      <c r="H748" s="133"/>
    </row>
    <row r="749" spans="1:8" ht="48.6" customHeight="1" x14ac:dyDescent="0.25">
      <c r="A749" s="133"/>
      <c r="B749" s="167"/>
      <c r="C749" s="167"/>
      <c r="D749" s="167"/>
      <c r="E749" s="167"/>
      <c r="F749" s="167"/>
      <c r="G749" s="133"/>
      <c r="H749" s="133"/>
    </row>
    <row r="750" spans="1:8" ht="48.6" customHeight="1" x14ac:dyDescent="0.25">
      <c r="A750" s="133"/>
      <c r="B750" s="167"/>
      <c r="C750" s="167"/>
      <c r="D750" s="167"/>
      <c r="E750" s="167"/>
      <c r="F750" s="167"/>
      <c r="G750" s="133"/>
      <c r="H750" s="133"/>
    </row>
    <row r="751" spans="1:8" ht="48.6" customHeight="1" x14ac:dyDescent="0.25">
      <c r="A751" s="133"/>
      <c r="B751" s="167"/>
      <c r="C751" s="167"/>
      <c r="D751" s="167"/>
      <c r="E751" s="167"/>
      <c r="F751" s="167"/>
      <c r="G751" s="133"/>
      <c r="H751" s="133"/>
    </row>
    <row r="752" spans="1:8" ht="48.6" customHeight="1" x14ac:dyDescent="0.25">
      <c r="A752" s="133"/>
      <c r="B752" s="167"/>
      <c r="C752" s="167"/>
      <c r="D752" s="167"/>
      <c r="E752" s="167"/>
      <c r="F752" s="167"/>
      <c r="G752" s="133"/>
      <c r="H752" s="133"/>
    </row>
    <row r="753" spans="1:8" ht="48.6" customHeight="1" x14ac:dyDescent="0.25">
      <c r="A753" s="133"/>
      <c r="B753" s="167"/>
      <c r="C753" s="167"/>
      <c r="D753" s="167"/>
      <c r="E753" s="167"/>
      <c r="F753" s="167"/>
      <c r="G753" s="133"/>
      <c r="H753" s="133"/>
    </row>
    <row r="754" spans="1:8" ht="48.6" customHeight="1" x14ac:dyDescent="0.25">
      <c r="A754" s="133"/>
      <c r="B754" s="167"/>
      <c r="C754" s="167"/>
      <c r="D754" s="167"/>
      <c r="E754" s="167"/>
      <c r="F754" s="167"/>
      <c r="G754" s="133"/>
      <c r="H754" s="133"/>
    </row>
    <row r="755" spans="1:8" ht="48.6" customHeight="1" x14ac:dyDescent="0.25">
      <c r="A755" s="133"/>
      <c r="B755" s="167"/>
      <c r="C755" s="167"/>
      <c r="D755" s="167"/>
      <c r="E755" s="167"/>
      <c r="F755" s="167"/>
      <c r="G755" s="133"/>
      <c r="H755" s="133"/>
    </row>
    <row r="756" spans="1:8" ht="48.6" customHeight="1" x14ac:dyDescent="0.25">
      <c r="A756" s="133"/>
      <c r="B756" s="167"/>
      <c r="C756" s="167"/>
      <c r="D756" s="167"/>
      <c r="E756" s="167"/>
      <c r="F756" s="167"/>
      <c r="G756" s="133"/>
      <c r="H756" s="133"/>
    </row>
    <row r="757" spans="1:8" ht="48.6" customHeight="1" x14ac:dyDescent="0.25">
      <c r="A757" s="133"/>
      <c r="B757" s="167"/>
      <c r="C757" s="167"/>
      <c r="D757" s="167"/>
      <c r="E757" s="167"/>
      <c r="F757" s="167"/>
      <c r="G757" s="133"/>
      <c r="H757" s="133"/>
    </row>
    <row r="758" spans="1:8" ht="48.6" customHeight="1" x14ac:dyDescent="0.25">
      <c r="A758" s="133"/>
      <c r="B758" s="167"/>
      <c r="C758" s="167"/>
      <c r="D758" s="167"/>
      <c r="E758" s="167"/>
      <c r="F758" s="167"/>
      <c r="G758" s="133"/>
      <c r="H758" s="133"/>
    </row>
    <row r="759" spans="1:8" ht="48.6" customHeight="1" x14ac:dyDescent="0.25">
      <c r="A759" s="133"/>
      <c r="B759" s="167"/>
      <c r="C759" s="167"/>
      <c r="D759" s="167"/>
      <c r="E759" s="167"/>
      <c r="F759" s="167"/>
      <c r="G759" s="133"/>
      <c r="H759" s="133"/>
    </row>
    <row r="760" spans="1:8" ht="48.6" customHeight="1" x14ac:dyDescent="0.25">
      <c r="A760" s="133"/>
      <c r="B760" s="167"/>
      <c r="C760" s="167"/>
      <c r="D760" s="167"/>
      <c r="E760" s="167"/>
      <c r="F760" s="167"/>
      <c r="G760" s="133"/>
      <c r="H760" s="133"/>
    </row>
    <row r="761" spans="1:8" ht="48.6" customHeight="1" x14ac:dyDescent="0.25">
      <c r="A761" s="133"/>
      <c r="B761" s="167"/>
      <c r="C761" s="167"/>
      <c r="D761" s="167"/>
      <c r="E761" s="167"/>
      <c r="F761" s="167"/>
      <c r="G761" s="133"/>
      <c r="H761" s="133"/>
    </row>
    <row r="762" spans="1:8" ht="48.6" customHeight="1" x14ac:dyDescent="0.25">
      <c r="A762" s="133"/>
      <c r="B762" s="167"/>
      <c r="C762" s="167"/>
      <c r="D762" s="167"/>
      <c r="E762" s="167"/>
      <c r="F762" s="167"/>
      <c r="G762" s="133"/>
      <c r="H762" s="133"/>
    </row>
    <row r="763" spans="1:8" ht="48.6" customHeight="1" x14ac:dyDescent="0.25">
      <c r="A763" s="133"/>
      <c r="B763" s="167"/>
      <c r="C763" s="167"/>
      <c r="D763" s="167"/>
      <c r="E763" s="167"/>
      <c r="F763" s="167"/>
      <c r="G763" s="133"/>
      <c r="H763" s="133"/>
    </row>
    <row r="764" spans="1:8" ht="48.6" customHeight="1" x14ac:dyDescent="0.25">
      <c r="A764" s="133"/>
      <c r="B764" s="167"/>
      <c r="C764" s="167"/>
      <c r="D764" s="167"/>
      <c r="E764" s="167"/>
      <c r="F764" s="167"/>
      <c r="G764" s="133"/>
      <c r="H764" s="133"/>
    </row>
    <row r="765" spans="1:8" ht="48.6" customHeight="1" x14ac:dyDescent="0.25">
      <c r="A765" s="133"/>
      <c r="B765" s="167"/>
      <c r="C765" s="167"/>
      <c r="D765" s="167"/>
      <c r="E765" s="167"/>
      <c r="F765" s="167"/>
      <c r="G765" s="133"/>
      <c r="H765" s="133"/>
    </row>
    <row r="766" spans="1:8" ht="48.6" customHeight="1" x14ac:dyDescent="0.25">
      <c r="A766" s="133"/>
      <c r="B766" s="167"/>
      <c r="C766" s="167"/>
      <c r="D766" s="167"/>
      <c r="E766" s="167"/>
      <c r="F766" s="167"/>
      <c r="G766" s="133"/>
      <c r="H766" s="133"/>
    </row>
    <row r="767" spans="1:8" ht="48.6" customHeight="1" x14ac:dyDescent="0.25">
      <c r="A767" s="133"/>
      <c r="B767" s="167"/>
      <c r="C767" s="167"/>
      <c r="D767" s="167"/>
      <c r="E767" s="167"/>
      <c r="F767" s="167"/>
      <c r="G767" s="133"/>
      <c r="H767" s="133"/>
    </row>
    <row r="768" spans="1:8" ht="48.6" customHeight="1" x14ac:dyDescent="0.25">
      <c r="A768" s="133"/>
      <c r="B768" s="167"/>
      <c r="C768" s="167"/>
      <c r="D768" s="167"/>
      <c r="E768" s="167"/>
      <c r="F768" s="167"/>
      <c r="G768" s="133"/>
      <c r="H768" s="133"/>
    </row>
    <row r="769" spans="1:8" ht="48.6" customHeight="1" x14ac:dyDescent="0.25">
      <c r="A769" s="133"/>
      <c r="B769" s="167"/>
      <c r="C769" s="167"/>
      <c r="D769" s="167"/>
      <c r="E769" s="167"/>
      <c r="F769" s="167"/>
      <c r="G769" s="133"/>
      <c r="H769" s="133"/>
    </row>
    <row r="770" spans="1:8" ht="48.6" customHeight="1" x14ac:dyDescent="0.25">
      <c r="A770" s="133"/>
      <c r="B770" s="167"/>
      <c r="C770" s="167"/>
      <c r="D770" s="167"/>
      <c r="E770" s="167"/>
      <c r="F770" s="167"/>
      <c r="G770" s="133"/>
      <c r="H770" s="133"/>
    </row>
    <row r="771" spans="1:8" ht="48.6" customHeight="1" x14ac:dyDescent="0.25">
      <c r="A771" s="133"/>
      <c r="B771" s="167"/>
      <c r="C771" s="167"/>
      <c r="D771" s="167"/>
      <c r="E771" s="167"/>
      <c r="F771" s="167"/>
      <c r="G771" s="133"/>
      <c r="H771" s="133"/>
    </row>
    <row r="772" spans="1:8" ht="48.6" customHeight="1" x14ac:dyDescent="0.25">
      <c r="A772" s="133"/>
      <c r="B772" s="167"/>
      <c r="C772" s="167"/>
      <c r="D772" s="167"/>
      <c r="E772" s="167"/>
      <c r="F772" s="167"/>
      <c r="G772" s="133"/>
      <c r="H772" s="133"/>
    </row>
    <row r="773" spans="1:8" ht="48.6" customHeight="1" x14ac:dyDescent="0.25">
      <c r="A773" s="133"/>
      <c r="B773" s="167"/>
      <c r="C773" s="167"/>
      <c r="D773" s="167"/>
      <c r="E773" s="167"/>
      <c r="F773" s="167"/>
      <c r="G773" s="133"/>
      <c r="H773" s="133"/>
    </row>
    <row r="774" spans="1:8" ht="48.6" customHeight="1" x14ac:dyDescent="0.25">
      <c r="A774" s="133"/>
      <c r="B774" s="167"/>
      <c r="C774" s="167"/>
      <c r="D774" s="167"/>
      <c r="E774" s="167"/>
      <c r="F774" s="167"/>
      <c r="G774" s="133"/>
      <c r="H774" s="133"/>
    </row>
    <row r="775" spans="1:8" ht="48.6" customHeight="1" x14ac:dyDescent="0.25">
      <c r="A775" s="133"/>
      <c r="B775" s="167"/>
      <c r="C775" s="167"/>
      <c r="D775" s="167"/>
      <c r="E775" s="167"/>
      <c r="F775" s="167"/>
      <c r="G775" s="133"/>
      <c r="H775" s="133"/>
    </row>
    <row r="776" spans="1:8" ht="48.6" customHeight="1" x14ac:dyDescent="0.25">
      <c r="A776" s="133"/>
      <c r="B776" s="167"/>
      <c r="C776" s="167"/>
      <c r="D776" s="167"/>
      <c r="E776" s="167"/>
      <c r="F776" s="167"/>
      <c r="G776" s="133"/>
      <c r="H776" s="133"/>
    </row>
    <row r="777" spans="1:8" ht="48.6" customHeight="1" x14ac:dyDescent="0.25">
      <c r="A777" s="133"/>
      <c r="B777" s="167"/>
      <c r="C777" s="167"/>
      <c r="D777" s="167"/>
      <c r="E777" s="167"/>
      <c r="F777" s="167"/>
      <c r="G777" s="133"/>
      <c r="H777" s="133"/>
    </row>
    <row r="778" spans="1:8" ht="48.6" customHeight="1" x14ac:dyDescent="0.25">
      <c r="A778" s="133"/>
      <c r="B778" s="167"/>
      <c r="C778" s="167"/>
      <c r="D778" s="167"/>
      <c r="E778" s="167"/>
      <c r="F778" s="167"/>
      <c r="G778" s="133"/>
      <c r="H778" s="133"/>
    </row>
    <row r="779" spans="1:8" ht="48.6" customHeight="1" x14ac:dyDescent="0.25">
      <c r="A779" s="133"/>
      <c r="B779" s="167"/>
      <c r="C779" s="167"/>
      <c r="D779" s="167"/>
      <c r="E779" s="167"/>
      <c r="F779" s="167"/>
      <c r="G779" s="133"/>
      <c r="H779" s="133"/>
    </row>
    <row r="780" spans="1:8" ht="48.6" customHeight="1" x14ac:dyDescent="0.25">
      <c r="A780" s="133"/>
      <c r="B780" s="167"/>
      <c r="C780" s="167"/>
      <c r="D780" s="167"/>
      <c r="E780" s="167"/>
      <c r="F780" s="167"/>
      <c r="G780" s="133"/>
      <c r="H780" s="133"/>
    </row>
    <row r="781" spans="1:8" ht="48.6" customHeight="1" x14ac:dyDescent="0.25">
      <c r="A781" s="133"/>
      <c r="B781" s="167"/>
      <c r="C781" s="167"/>
      <c r="D781" s="167"/>
      <c r="E781" s="167"/>
      <c r="F781" s="167"/>
      <c r="G781" s="133"/>
      <c r="H781" s="133"/>
    </row>
    <row r="782" spans="1:8" ht="48.6" customHeight="1" x14ac:dyDescent="0.25">
      <c r="A782" s="133"/>
      <c r="B782" s="167"/>
      <c r="C782" s="167"/>
      <c r="D782" s="167"/>
      <c r="E782" s="167"/>
      <c r="F782" s="167"/>
      <c r="G782" s="133"/>
      <c r="H782" s="133"/>
    </row>
    <row r="783" spans="1:8" ht="48.6" customHeight="1" x14ac:dyDescent="0.25">
      <c r="A783" s="133"/>
      <c r="B783" s="167"/>
      <c r="C783" s="167"/>
      <c r="D783" s="167"/>
      <c r="E783" s="167"/>
      <c r="F783" s="167"/>
      <c r="G783" s="133"/>
      <c r="H783" s="133"/>
    </row>
    <row r="784" spans="1:8" ht="48.6" customHeight="1" x14ac:dyDescent="0.25">
      <c r="A784" s="133"/>
      <c r="B784" s="167"/>
      <c r="C784" s="167"/>
      <c r="D784" s="167"/>
      <c r="E784" s="167"/>
      <c r="F784" s="167"/>
      <c r="G784" s="133"/>
      <c r="H784" s="133"/>
    </row>
    <row r="785" spans="1:8" ht="48.6" customHeight="1" x14ac:dyDescent="0.25">
      <c r="A785" s="133"/>
      <c r="B785" s="167"/>
      <c r="C785" s="167"/>
      <c r="D785" s="167"/>
      <c r="E785" s="167"/>
      <c r="F785" s="167"/>
      <c r="G785" s="133"/>
      <c r="H785" s="133"/>
    </row>
    <row r="786" spans="1:8" ht="48.6" customHeight="1" x14ac:dyDescent="0.25">
      <c r="A786" s="133"/>
      <c r="B786" s="167"/>
      <c r="C786" s="167"/>
      <c r="D786" s="167"/>
      <c r="E786" s="167"/>
      <c r="F786" s="167"/>
      <c r="G786" s="133"/>
      <c r="H786" s="133"/>
    </row>
    <row r="787" spans="1:8" ht="48.6" customHeight="1" x14ac:dyDescent="0.25">
      <c r="A787" s="133"/>
      <c r="B787" s="167"/>
      <c r="C787" s="167"/>
      <c r="D787" s="167"/>
      <c r="E787" s="167"/>
      <c r="F787" s="167"/>
      <c r="G787" s="133"/>
      <c r="H787" s="133"/>
    </row>
    <row r="788" spans="1:8" ht="48.6" customHeight="1" x14ac:dyDescent="0.25">
      <c r="A788" s="133"/>
      <c r="B788" s="167"/>
      <c r="C788" s="167"/>
      <c r="D788" s="167"/>
      <c r="E788" s="167"/>
      <c r="F788" s="167"/>
      <c r="G788" s="133"/>
      <c r="H788" s="133"/>
    </row>
    <row r="789" spans="1:8" ht="48.6" customHeight="1" x14ac:dyDescent="0.25">
      <c r="A789" s="133"/>
      <c r="B789" s="167"/>
      <c r="C789" s="167"/>
      <c r="D789" s="167"/>
      <c r="E789" s="167"/>
      <c r="F789" s="167"/>
      <c r="G789" s="133"/>
      <c r="H789" s="133"/>
    </row>
    <row r="790" spans="1:8" ht="48.6" customHeight="1" x14ac:dyDescent="0.25">
      <c r="A790" s="133"/>
      <c r="B790" s="167"/>
      <c r="C790" s="167"/>
      <c r="D790" s="167"/>
      <c r="E790" s="167"/>
      <c r="F790" s="167"/>
      <c r="G790" s="133"/>
      <c r="H790" s="133"/>
    </row>
    <row r="791" spans="1:8" ht="48.6" customHeight="1" x14ac:dyDescent="0.25">
      <c r="A791" s="133"/>
      <c r="B791" s="167"/>
      <c r="C791" s="167"/>
      <c r="D791" s="167"/>
      <c r="E791" s="167"/>
      <c r="F791" s="167"/>
      <c r="G791" s="133"/>
      <c r="H791" s="133"/>
    </row>
    <row r="792" spans="1:8" ht="48.6" customHeight="1" x14ac:dyDescent="0.25">
      <c r="A792" s="133"/>
      <c r="B792" s="167"/>
      <c r="C792" s="167"/>
      <c r="D792" s="167"/>
      <c r="E792" s="167"/>
      <c r="F792" s="167"/>
      <c r="G792" s="133"/>
      <c r="H792" s="133"/>
    </row>
    <row r="793" spans="1:8" ht="48.6" customHeight="1" x14ac:dyDescent="0.25">
      <c r="A793" s="133"/>
      <c r="B793" s="167"/>
      <c r="C793" s="167"/>
      <c r="D793" s="167"/>
      <c r="E793" s="167"/>
      <c r="F793" s="167"/>
      <c r="G793" s="133"/>
      <c r="H793" s="133"/>
    </row>
    <row r="794" spans="1:8" ht="48.6" customHeight="1" x14ac:dyDescent="0.25">
      <c r="A794" s="133"/>
      <c r="B794" s="167"/>
      <c r="C794" s="167"/>
      <c r="D794" s="167"/>
      <c r="E794" s="167"/>
      <c r="F794" s="167"/>
      <c r="G794" s="133"/>
      <c r="H794" s="133"/>
    </row>
    <row r="795" spans="1:8" ht="48.6" customHeight="1" x14ac:dyDescent="0.25">
      <c r="A795" s="133"/>
      <c r="B795" s="167"/>
      <c r="C795" s="167"/>
      <c r="D795" s="167"/>
      <c r="E795" s="167"/>
      <c r="F795" s="167"/>
      <c r="G795" s="133"/>
      <c r="H795" s="133"/>
    </row>
    <row r="796" spans="1:8" ht="48.6" customHeight="1" x14ac:dyDescent="0.25">
      <c r="A796" s="133"/>
      <c r="B796" s="167"/>
      <c r="C796" s="167"/>
      <c r="D796" s="167"/>
      <c r="E796" s="167"/>
      <c r="F796" s="167"/>
      <c r="G796" s="133"/>
      <c r="H796" s="133"/>
    </row>
    <row r="797" spans="1:8" ht="48.6" customHeight="1" x14ac:dyDescent="0.25">
      <c r="A797" s="133"/>
      <c r="B797" s="167"/>
      <c r="C797" s="167"/>
      <c r="D797" s="167"/>
      <c r="E797" s="167"/>
      <c r="F797" s="167"/>
      <c r="G797" s="133"/>
      <c r="H797" s="133"/>
    </row>
    <row r="798" spans="1:8" ht="48.6" customHeight="1" x14ac:dyDescent="0.25">
      <c r="A798" s="133"/>
      <c r="B798" s="167"/>
      <c r="C798" s="167"/>
      <c r="D798" s="167"/>
      <c r="E798" s="167"/>
      <c r="F798" s="167"/>
      <c r="G798" s="133"/>
      <c r="H798" s="133"/>
    </row>
    <row r="799" spans="1:8" ht="48.6" customHeight="1" x14ac:dyDescent="0.25">
      <c r="A799" s="133"/>
      <c r="B799" s="167"/>
      <c r="C799" s="167"/>
      <c r="D799" s="167"/>
      <c r="E799" s="167"/>
      <c r="F799" s="167"/>
      <c r="G799" s="133"/>
      <c r="H799" s="133"/>
    </row>
    <row r="800" spans="1:8" ht="48.6" customHeight="1" x14ac:dyDescent="0.25">
      <c r="A800" s="133"/>
      <c r="B800" s="167"/>
      <c r="C800" s="167"/>
      <c r="D800" s="167"/>
      <c r="E800" s="167"/>
      <c r="F800" s="167"/>
      <c r="G800" s="133"/>
      <c r="H800" s="133"/>
    </row>
    <row r="801" spans="1:8" ht="48.6" customHeight="1" x14ac:dyDescent="0.25">
      <c r="A801" s="133"/>
      <c r="B801" s="167"/>
      <c r="C801" s="167"/>
      <c r="D801" s="167"/>
      <c r="E801" s="167"/>
      <c r="F801" s="167"/>
      <c r="G801" s="133"/>
      <c r="H801" s="133"/>
    </row>
    <row r="802" spans="1:8" ht="48.6" customHeight="1" x14ac:dyDescent="0.25">
      <c r="A802" s="133"/>
      <c r="B802" s="167"/>
      <c r="C802" s="167"/>
      <c r="D802" s="167"/>
      <c r="E802" s="167"/>
      <c r="F802" s="167"/>
      <c r="G802" s="133"/>
      <c r="H802" s="133"/>
    </row>
    <row r="803" spans="1:8" ht="48.6" customHeight="1" x14ac:dyDescent="0.25">
      <c r="A803" s="133"/>
      <c r="B803" s="167"/>
      <c r="C803" s="167"/>
      <c r="D803" s="167"/>
      <c r="E803" s="167"/>
      <c r="F803" s="167"/>
      <c r="G803" s="133"/>
      <c r="H803" s="133"/>
    </row>
    <row r="804" spans="1:8" ht="48.6" customHeight="1" x14ac:dyDescent="0.25">
      <c r="A804" s="133"/>
      <c r="B804" s="167"/>
      <c r="C804" s="167"/>
      <c r="D804" s="167"/>
      <c r="E804" s="167"/>
      <c r="F804" s="167"/>
      <c r="G804" s="133"/>
      <c r="H804" s="133"/>
    </row>
    <row r="805" spans="1:8" ht="48.6" customHeight="1" x14ac:dyDescent="0.25">
      <c r="A805" s="133"/>
      <c r="B805" s="167"/>
      <c r="C805" s="167"/>
      <c r="D805" s="167"/>
      <c r="E805" s="167"/>
      <c r="F805" s="167"/>
      <c r="G805" s="133"/>
      <c r="H805" s="133"/>
    </row>
    <row r="806" spans="1:8" ht="48.6" customHeight="1" x14ac:dyDescent="0.25">
      <c r="A806" s="133"/>
      <c r="B806" s="167"/>
      <c r="C806" s="167"/>
      <c r="D806" s="167"/>
      <c r="E806" s="167"/>
      <c r="F806" s="167"/>
      <c r="G806" s="133"/>
      <c r="H806" s="133"/>
    </row>
    <row r="807" spans="1:8" ht="48.6" customHeight="1" x14ac:dyDescent="0.25">
      <c r="A807" s="133"/>
      <c r="B807" s="167"/>
      <c r="C807" s="167"/>
      <c r="D807" s="167"/>
      <c r="E807" s="167"/>
      <c r="F807" s="167"/>
      <c r="G807" s="133"/>
      <c r="H807" s="133"/>
    </row>
    <row r="808" spans="1:8" ht="48.6" customHeight="1" x14ac:dyDescent="0.25">
      <c r="A808" s="133"/>
      <c r="B808" s="167"/>
      <c r="C808" s="167"/>
      <c r="D808" s="167"/>
      <c r="E808" s="167"/>
      <c r="F808" s="167"/>
      <c r="G808" s="133"/>
      <c r="H808" s="133"/>
    </row>
    <row r="809" spans="1:8" ht="48.6" customHeight="1" x14ac:dyDescent="0.25">
      <c r="A809" s="133"/>
      <c r="B809" s="167"/>
      <c r="C809" s="167"/>
      <c r="D809" s="167"/>
      <c r="E809" s="167"/>
      <c r="F809" s="167"/>
      <c r="G809" s="133"/>
      <c r="H809" s="133"/>
    </row>
    <row r="810" spans="1:8" ht="48.6" customHeight="1" x14ac:dyDescent="0.25">
      <c r="A810" s="133"/>
      <c r="B810" s="167"/>
      <c r="C810" s="167"/>
      <c r="D810" s="167"/>
      <c r="E810" s="167"/>
      <c r="F810" s="167"/>
      <c r="G810" s="133"/>
      <c r="H810" s="133"/>
    </row>
    <row r="811" spans="1:8" ht="48.6" customHeight="1" x14ac:dyDescent="0.25">
      <c r="A811" s="133"/>
      <c r="B811" s="167"/>
      <c r="C811" s="167"/>
      <c r="D811" s="167"/>
      <c r="E811" s="167"/>
      <c r="F811" s="167"/>
      <c r="G811" s="133"/>
      <c r="H811" s="133"/>
    </row>
    <row r="812" spans="1:8" ht="48.6" customHeight="1" x14ac:dyDescent="0.25">
      <c r="A812" s="133"/>
      <c r="B812" s="167"/>
      <c r="C812" s="167"/>
      <c r="D812" s="167"/>
      <c r="E812" s="167"/>
      <c r="F812" s="167"/>
      <c r="G812" s="133"/>
      <c r="H812" s="133"/>
    </row>
    <row r="813" spans="1:8" ht="48.6" customHeight="1" x14ac:dyDescent="0.25">
      <c r="A813" s="133"/>
      <c r="B813" s="167"/>
      <c r="C813" s="167"/>
      <c r="D813" s="167"/>
      <c r="E813" s="167"/>
      <c r="F813" s="167"/>
      <c r="G813" s="133"/>
      <c r="H813" s="133"/>
    </row>
    <row r="814" spans="1:8" ht="48.6" customHeight="1" x14ac:dyDescent="0.25">
      <c r="A814" s="133"/>
      <c r="B814" s="167"/>
      <c r="C814" s="167"/>
      <c r="D814" s="167"/>
      <c r="E814" s="167"/>
      <c r="F814" s="167"/>
      <c r="G814" s="133"/>
      <c r="H814" s="133"/>
    </row>
    <row r="815" spans="1:8" ht="48.6" customHeight="1" x14ac:dyDescent="0.25">
      <c r="A815" s="133"/>
      <c r="B815" s="167"/>
      <c r="C815" s="167"/>
      <c r="D815" s="167"/>
      <c r="E815" s="167"/>
      <c r="F815" s="167"/>
      <c r="G815" s="133"/>
      <c r="H815" s="133"/>
    </row>
    <row r="816" spans="1:8" ht="48.6" customHeight="1" x14ac:dyDescent="0.25">
      <c r="A816" s="133"/>
      <c r="B816" s="167"/>
      <c r="C816" s="167"/>
      <c r="D816" s="167"/>
      <c r="E816" s="167"/>
      <c r="F816" s="167"/>
      <c r="G816" s="133"/>
      <c r="H816" s="133"/>
    </row>
    <row r="817" spans="1:8" ht="48.6" customHeight="1" x14ac:dyDescent="0.25">
      <c r="A817" s="133"/>
      <c r="B817" s="167"/>
      <c r="C817" s="167"/>
      <c r="D817" s="167"/>
      <c r="E817" s="167"/>
      <c r="F817" s="167"/>
      <c r="G817" s="133"/>
      <c r="H817" s="133"/>
    </row>
    <row r="818" spans="1:8" ht="48.6" customHeight="1" x14ac:dyDescent="0.25">
      <c r="A818" s="133"/>
      <c r="B818" s="167"/>
      <c r="C818" s="167"/>
      <c r="D818" s="167"/>
      <c r="E818" s="167"/>
      <c r="F818" s="167"/>
      <c r="G818" s="133"/>
      <c r="H818" s="133"/>
    </row>
    <row r="819" spans="1:8" ht="48.6" customHeight="1" x14ac:dyDescent="0.25">
      <c r="A819" s="133"/>
      <c r="B819" s="167"/>
      <c r="C819" s="167"/>
      <c r="D819" s="167"/>
      <c r="E819" s="167"/>
      <c r="F819" s="167"/>
      <c r="G819" s="133"/>
      <c r="H819" s="133"/>
    </row>
    <row r="820" spans="1:8" ht="48.6" customHeight="1" x14ac:dyDescent="0.25">
      <c r="A820" s="133"/>
      <c r="B820" s="167"/>
      <c r="C820" s="167"/>
      <c r="D820" s="167"/>
      <c r="E820" s="167"/>
      <c r="F820" s="167"/>
      <c r="G820" s="133"/>
      <c r="H820" s="133"/>
    </row>
    <row r="821" spans="1:8" ht="48.6" customHeight="1" x14ac:dyDescent="0.25">
      <c r="A821" s="133"/>
      <c r="B821" s="167"/>
      <c r="C821" s="167"/>
      <c r="D821" s="167"/>
      <c r="E821" s="167"/>
      <c r="F821" s="167"/>
      <c r="G821" s="133"/>
      <c r="H821" s="133"/>
    </row>
    <row r="822" spans="1:8" ht="48.6" customHeight="1" x14ac:dyDescent="0.25">
      <c r="A822" s="133"/>
      <c r="B822" s="167"/>
      <c r="C822" s="167"/>
      <c r="D822" s="167"/>
      <c r="E822" s="167"/>
      <c r="F822" s="167"/>
      <c r="G822" s="133"/>
      <c r="H822" s="133"/>
    </row>
    <row r="823" spans="1:8" ht="48.6" customHeight="1" x14ac:dyDescent="0.25">
      <c r="A823" s="133"/>
      <c r="B823" s="167"/>
      <c r="C823" s="167"/>
      <c r="D823" s="167"/>
      <c r="E823" s="167"/>
      <c r="F823" s="167"/>
      <c r="G823" s="133"/>
      <c r="H823" s="133"/>
    </row>
    <row r="824" spans="1:8" ht="48.6" customHeight="1" x14ac:dyDescent="0.25">
      <c r="A824" s="133"/>
      <c r="B824" s="167"/>
      <c r="C824" s="167"/>
      <c r="D824" s="167"/>
      <c r="E824" s="167"/>
      <c r="F824" s="167"/>
      <c r="G824" s="133"/>
      <c r="H824" s="133"/>
    </row>
    <row r="825" spans="1:8" ht="48.6" customHeight="1" x14ac:dyDescent="0.25">
      <c r="A825" s="133"/>
      <c r="B825" s="167"/>
      <c r="C825" s="167"/>
      <c r="D825" s="167"/>
      <c r="E825" s="167"/>
      <c r="F825" s="167"/>
      <c r="G825" s="133"/>
      <c r="H825" s="133"/>
    </row>
    <row r="826" spans="1:8" ht="48.6" customHeight="1" x14ac:dyDescent="0.25">
      <c r="A826" s="133"/>
      <c r="B826" s="167"/>
      <c r="C826" s="167"/>
      <c r="D826" s="167"/>
      <c r="E826" s="167"/>
      <c r="F826" s="167"/>
      <c r="G826" s="133"/>
      <c r="H826" s="133"/>
    </row>
    <row r="827" spans="1:8" ht="48.6" customHeight="1" x14ac:dyDescent="0.25">
      <c r="A827" s="133"/>
      <c r="B827" s="167"/>
      <c r="C827" s="167"/>
      <c r="D827" s="167"/>
      <c r="E827" s="167"/>
      <c r="F827" s="167"/>
      <c r="G827" s="133"/>
      <c r="H827" s="133"/>
    </row>
    <row r="828" spans="1:8" ht="48.6" customHeight="1" x14ac:dyDescent="0.25">
      <c r="A828" s="133"/>
      <c r="B828" s="167"/>
      <c r="C828" s="167"/>
      <c r="D828" s="167"/>
      <c r="E828" s="167"/>
      <c r="F828" s="167"/>
      <c r="G828" s="133"/>
      <c r="H828" s="133"/>
    </row>
    <row r="829" spans="1:8" ht="48.6" customHeight="1" x14ac:dyDescent="0.25">
      <c r="A829" s="133"/>
      <c r="B829" s="167"/>
      <c r="C829" s="167"/>
      <c r="D829" s="167"/>
      <c r="E829" s="167"/>
      <c r="F829" s="167"/>
      <c r="G829" s="133"/>
      <c r="H829" s="133"/>
    </row>
    <row r="830" spans="1:8" ht="48.6" customHeight="1" x14ac:dyDescent="0.25">
      <c r="A830" s="133"/>
      <c r="B830" s="167"/>
      <c r="C830" s="167"/>
      <c r="D830" s="167"/>
      <c r="E830" s="167"/>
      <c r="F830" s="167"/>
      <c r="G830" s="133"/>
      <c r="H830" s="133"/>
    </row>
    <row r="831" spans="1:8" ht="48.6" customHeight="1" x14ac:dyDescent="0.25">
      <c r="A831" s="133"/>
      <c r="B831" s="167"/>
      <c r="C831" s="167"/>
      <c r="D831" s="167"/>
      <c r="E831" s="167"/>
      <c r="F831" s="167"/>
      <c r="G831" s="133"/>
      <c r="H831" s="133"/>
    </row>
    <row r="832" spans="1:8" ht="48.6" customHeight="1" x14ac:dyDescent="0.25">
      <c r="A832" s="133"/>
      <c r="B832" s="167"/>
      <c r="C832" s="167"/>
      <c r="D832" s="167"/>
      <c r="E832" s="167"/>
      <c r="F832" s="167"/>
      <c r="G832" s="133"/>
      <c r="H832" s="133"/>
    </row>
    <row r="833" spans="1:8" ht="48.6" customHeight="1" x14ac:dyDescent="0.25">
      <c r="A833" s="133"/>
      <c r="B833" s="167"/>
      <c r="C833" s="167"/>
      <c r="D833" s="167"/>
      <c r="E833" s="167"/>
      <c r="F833" s="167"/>
      <c r="G833" s="133"/>
      <c r="H833" s="133"/>
    </row>
    <row r="834" spans="1:8" ht="48.6" customHeight="1" x14ac:dyDescent="0.25">
      <c r="A834" s="133"/>
      <c r="B834" s="167"/>
      <c r="C834" s="167"/>
      <c r="D834" s="167"/>
      <c r="E834" s="167"/>
      <c r="F834" s="167"/>
      <c r="G834" s="133"/>
      <c r="H834" s="133"/>
    </row>
    <row r="835" spans="1:8" ht="48.6" customHeight="1" x14ac:dyDescent="0.25">
      <c r="A835" s="133"/>
      <c r="B835" s="167"/>
      <c r="C835" s="167"/>
      <c r="D835" s="167"/>
      <c r="E835" s="167"/>
      <c r="F835" s="167"/>
      <c r="G835" s="133"/>
      <c r="H835" s="133"/>
    </row>
    <row r="836" spans="1:8" ht="48.6" customHeight="1" x14ac:dyDescent="0.25">
      <c r="A836" s="133"/>
      <c r="B836" s="167"/>
      <c r="C836" s="167"/>
      <c r="D836" s="167"/>
      <c r="E836" s="167"/>
      <c r="F836" s="167"/>
      <c r="G836" s="133"/>
      <c r="H836" s="133"/>
    </row>
    <row r="837" spans="1:8" ht="48.6" customHeight="1" x14ac:dyDescent="0.25">
      <c r="A837" s="133"/>
      <c r="B837" s="167"/>
      <c r="C837" s="167"/>
      <c r="D837" s="167"/>
      <c r="E837" s="167"/>
      <c r="F837" s="167"/>
      <c r="G837" s="133"/>
      <c r="H837" s="133"/>
    </row>
    <row r="838" spans="1:8" ht="48.6" customHeight="1" x14ac:dyDescent="0.25">
      <c r="A838" s="133"/>
      <c r="B838" s="167"/>
      <c r="C838" s="167"/>
      <c r="D838" s="167"/>
      <c r="E838" s="167"/>
      <c r="F838" s="167"/>
      <c r="G838" s="133"/>
      <c r="H838" s="133"/>
    </row>
    <row r="839" spans="1:8" ht="48.6" customHeight="1" x14ac:dyDescent="0.25">
      <c r="A839" s="133"/>
      <c r="B839" s="167"/>
      <c r="C839" s="167"/>
      <c r="D839" s="167"/>
      <c r="E839" s="167"/>
      <c r="F839" s="167"/>
      <c r="G839" s="133"/>
      <c r="H839" s="133"/>
    </row>
    <row r="840" spans="1:8" ht="48.6" customHeight="1" x14ac:dyDescent="0.25">
      <c r="A840" s="133"/>
      <c r="B840" s="167"/>
      <c r="C840" s="167"/>
      <c r="D840" s="167"/>
      <c r="E840" s="167"/>
      <c r="F840" s="167"/>
      <c r="G840" s="133"/>
      <c r="H840" s="133"/>
    </row>
    <row r="841" spans="1:8" ht="48.6" customHeight="1" x14ac:dyDescent="0.25">
      <c r="A841" s="133"/>
      <c r="B841" s="167"/>
      <c r="C841" s="167"/>
      <c r="D841" s="167"/>
      <c r="E841" s="167"/>
      <c r="F841" s="167"/>
      <c r="G841" s="133"/>
      <c r="H841" s="133"/>
    </row>
    <row r="842" spans="1:8" ht="48.6" customHeight="1" x14ac:dyDescent="0.25">
      <c r="A842" s="133"/>
      <c r="B842" s="167"/>
      <c r="C842" s="167"/>
      <c r="D842" s="167"/>
      <c r="E842" s="167"/>
      <c r="F842" s="167"/>
      <c r="G842" s="133"/>
      <c r="H842" s="133"/>
    </row>
    <row r="843" spans="1:8" ht="48.6" customHeight="1" x14ac:dyDescent="0.25">
      <c r="A843" s="133"/>
      <c r="B843" s="167"/>
      <c r="C843" s="167"/>
      <c r="D843" s="167"/>
      <c r="E843" s="167"/>
      <c r="F843" s="167"/>
      <c r="G843" s="133"/>
      <c r="H843" s="133"/>
    </row>
    <row r="844" spans="1:8" ht="48.6" customHeight="1" x14ac:dyDescent="0.25">
      <c r="A844" s="133"/>
      <c r="B844" s="167"/>
      <c r="C844" s="167"/>
      <c r="D844" s="167"/>
      <c r="E844" s="167"/>
      <c r="F844" s="167"/>
      <c r="G844" s="133"/>
      <c r="H844" s="133"/>
    </row>
    <row r="845" spans="1:8" ht="48.6" customHeight="1" x14ac:dyDescent="0.25">
      <c r="A845" s="133"/>
      <c r="B845" s="167"/>
      <c r="C845" s="167"/>
      <c r="D845" s="167"/>
      <c r="E845" s="167"/>
      <c r="F845" s="167"/>
      <c r="G845" s="133"/>
      <c r="H845" s="133"/>
    </row>
    <row r="846" spans="1:8" ht="48.6" customHeight="1" x14ac:dyDescent="0.25">
      <c r="A846" s="133"/>
      <c r="B846" s="167"/>
      <c r="C846" s="167"/>
      <c r="D846" s="167"/>
      <c r="E846" s="167"/>
      <c r="F846" s="167"/>
      <c r="G846" s="133"/>
      <c r="H846" s="133"/>
    </row>
    <row r="847" spans="1:8" ht="48.6" customHeight="1" x14ac:dyDescent="0.25">
      <c r="A847" s="133"/>
      <c r="B847" s="167"/>
      <c r="C847" s="167"/>
      <c r="D847" s="167"/>
      <c r="E847" s="167"/>
      <c r="F847" s="167"/>
      <c r="G847" s="133"/>
      <c r="H847" s="133"/>
    </row>
    <row r="848" spans="1:8" ht="48.6" customHeight="1" x14ac:dyDescent="0.25">
      <c r="A848" s="133"/>
      <c r="B848" s="167"/>
      <c r="C848" s="167"/>
      <c r="D848" s="167"/>
      <c r="E848" s="167"/>
      <c r="F848" s="167"/>
      <c r="G848" s="133"/>
      <c r="H848" s="133"/>
    </row>
    <row r="849" spans="1:8" ht="48.6" customHeight="1" x14ac:dyDescent="0.25">
      <c r="A849" s="133"/>
      <c r="B849" s="167"/>
      <c r="C849" s="167"/>
      <c r="D849" s="167"/>
      <c r="E849" s="167"/>
      <c r="F849" s="167"/>
      <c r="G849" s="133"/>
      <c r="H849" s="133"/>
    </row>
    <row r="850" spans="1:8" ht="48.6" customHeight="1" x14ac:dyDescent="0.25">
      <c r="A850" s="133"/>
      <c r="B850" s="167"/>
      <c r="C850" s="167"/>
      <c r="D850" s="167"/>
      <c r="E850" s="167"/>
      <c r="F850" s="167"/>
      <c r="G850" s="133"/>
      <c r="H850" s="133"/>
    </row>
    <row r="851" spans="1:8" ht="48.6" customHeight="1" x14ac:dyDescent="0.25">
      <c r="A851" s="133"/>
      <c r="B851" s="167"/>
      <c r="C851" s="167"/>
      <c r="D851" s="167"/>
      <c r="E851" s="167"/>
      <c r="F851" s="167"/>
      <c r="G851" s="133"/>
      <c r="H851" s="133"/>
    </row>
    <row r="852" spans="1:8" ht="48.6" customHeight="1" x14ac:dyDescent="0.25">
      <c r="A852" s="133"/>
      <c r="B852" s="167"/>
      <c r="C852" s="167"/>
      <c r="D852" s="167"/>
      <c r="E852" s="167"/>
      <c r="F852" s="167"/>
      <c r="G852" s="133"/>
      <c r="H852" s="133"/>
    </row>
    <row r="853" spans="1:8" ht="48.6" customHeight="1" x14ac:dyDescent="0.25">
      <c r="A853" s="133"/>
      <c r="B853" s="167"/>
      <c r="C853" s="167"/>
      <c r="D853" s="167"/>
      <c r="E853" s="167"/>
      <c r="F853" s="167"/>
      <c r="G853" s="133"/>
      <c r="H853" s="133"/>
    </row>
    <row r="854" spans="1:8" ht="48.6" customHeight="1" x14ac:dyDescent="0.25">
      <c r="A854" s="133"/>
      <c r="B854" s="167"/>
      <c r="C854" s="167"/>
      <c r="D854" s="167"/>
      <c r="E854" s="167"/>
      <c r="F854" s="167"/>
      <c r="G854" s="133"/>
      <c r="H854" s="133"/>
    </row>
    <row r="855" spans="1:8" ht="48.6" customHeight="1" x14ac:dyDescent="0.25">
      <c r="A855" s="133"/>
      <c r="B855" s="167"/>
      <c r="C855" s="167"/>
      <c r="D855" s="167"/>
      <c r="E855" s="167"/>
      <c r="F855" s="167"/>
      <c r="G855" s="133"/>
      <c r="H855" s="133"/>
    </row>
    <row r="856" spans="1:8" ht="48.6" customHeight="1" x14ac:dyDescent="0.25">
      <c r="A856" s="133"/>
      <c r="B856" s="167"/>
      <c r="C856" s="167"/>
      <c r="D856" s="167"/>
      <c r="E856" s="167"/>
      <c r="F856" s="167"/>
      <c r="G856" s="133"/>
      <c r="H856" s="133"/>
    </row>
    <row r="857" spans="1:8" ht="48.6" customHeight="1" x14ac:dyDescent="0.25">
      <c r="A857" s="133"/>
      <c r="B857" s="167"/>
      <c r="C857" s="167"/>
      <c r="D857" s="167"/>
      <c r="E857" s="167"/>
      <c r="F857" s="167"/>
      <c r="G857" s="133"/>
      <c r="H857" s="133"/>
    </row>
    <row r="858" spans="1:8" ht="48.6" customHeight="1" x14ac:dyDescent="0.25">
      <c r="A858" s="133"/>
      <c r="B858" s="167"/>
      <c r="C858" s="167"/>
      <c r="D858" s="167"/>
      <c r="E858" s="167"/>
      <c r="F858" s="167"/>
      <c r="G858" s="133"/>
      <c r="H858" s="133"/>
    </row>
    <row r="859" spans="1:8" ht="48.6" customHeight="1" x14ac:dyDescent="0.25">
      <c r="A859" s="133"/>
      <c r="B859" s="167"/>
      <c r="C859" s="167"/>
      <c r="D859" s="167"/>
      <c r="E859" s="167"/>
      <c r="F859" s="167"/>
      <c r="G859" s="133"/>
      <c r="H859" s="133"/>
    </row>
    <row r="860" spans="1:8" ht="48.6" customHeight="1" x14ac:dyDescent="0.25">
      <c r="A860" s="133"/>
      <c r="B860" s="167"/>
      <c r="C860" s="167"/>
      <c r="D860" s="167"/>
      <c r="E860" s="167"/>
      <c r="F860" s="167"/>
      <c r="G860" s="133"/>
      <c r="H860" s="133"/>
    </row>
    <row r="861" spans="1:8" ht="48.6" customHeight="1" x14ac:dyDescent="0.25">
      <c r="A861" s="133"/>
      <c r="B861" s="167"/>
      <c r="C861" s="167"/>
      <c r="D861" s="167"/>
      <c r="E861" s="167"/>
      <c r="F861" s="167"/>
      <c r="G861" s="133"/>
      <c r="H861" s="133"/>
    </row>
    <row r="862" spans="1:8" ht="48.6" customHeight="1" x14ac:dyDescent="0.25">
      <c r="A862" s="133"/>
      <c r="B862" s="167"/>
      <c r="C862" s="167"/>
      <c r="D862" s="167"/>
      <c r="E862" s="167"/>
      <c r="F862" s="167"/>
      <c r="G862" s="133"/>
      <c r="H862" s="133"/>
    </row>
    <row r="863" spans="1:8" ht="48.6" customHeight="1" x14ac:dyDescent="0.25">
      <c r="A863" s="133"/>
      <c r="B863" s="167"/>
      <c r="C863" s="167"/>
      <c r="D863" s="167"/>
      <c r="E863" s="167"/>
      <c r="F863" s="167"/>
      <c r="G863" s="133"/>
      <c r="H863" s="133"/>
    </row>
    <row r="864" spans="1:8" ht="48.6" customHeight="1" x14ac:dyDescent="0.25">
      <c r="A864" s="133"/>
      <c r="B864" s="167"/>
      <c r="C864" s="167"/>
      <c r="D864" s="167"/>
      <c r="E864" s="167"/>
      <c r="F864" s="167"/>
      <c r="G864" s="133"/>
      <c r="H864" s="133"/>
    </row>
    <row r="865" spans="1:8" ht="48.6" customHeight="1" x14ac:dyDescent="0.25">
      <c r="A865" s="133"/>
      <c r="B865" s="167"/>
      <c r="C865" s="167"/>
      <c r="D865" s="167"/>
      <c r="E865" s="167"/>
      <c r="F865" s="167"/>
      <c r="G865" s="133"/>
      <c r="H865" s="133"/>
    </row>
    <row r="866" spans="1:8" ht="48.6" customHeight="1" x14ac:dyDescent="0.25">
      <c r="A866" s="133"/>
      <c r="B866" s="167"/>
      <c r="C866" s="167"/>
      <c r="D866" s="167"/>
      <c r="E866" s="167"/>
      <c r="F866" s="167"/>
      <c r="G866" s="133"/>
      <c r="H866" s="133"/>
    </row>
    <row r="867" spans="1:8" ht="48.6" customHeight="1" x14ac:dyDescent="0.25">
      <c r="A867" s="133"/>
      <c r="B867" s="167"/>
      <c r="C867" s="167"/>
      <c r="D867" s="167"/>
      <c r="E867" s="167"/>
      <c r="F867" s="167"/>
      <c r="G867" s="133"/>
      <c r="H867" s="133"/>
    </row>
    <row r="868" spans="1:8" ht="48.6" customHeight="1" x14ac:dyDescent="0.25">
      <c r="A868" s="133"/>
      <c r="B868" s="167"/>
      <c r="C868" s="167"/>
      <c r="D868" s="167"/>
      <c r="E868" s="167"/>
      <c r="F868" s="167"/>
      <c r="G868" s="133"/>
      <c r="H868" s="133"/>
    </row>
    <row r="869" spans="1:8" ht="48.6" customHeight="1" x14ac:dyDescent="0.25">
      <c r="A869" s="133"/>
      <c r="B869" s="167"/>
      <c r="C869" s="167"/>
      <c r="D869" s="167"/>
      <c r="E869" s="167"/>
      <c r="F869" s="167"/>
      <c r="G869" s="133"/>
      <c r="H869" s="133"/>
    </row>
    <row r="870" spans="1:8" ht="48.6" customHeight="1" x14ac:dyDescent="0.25">
      <c r="A870" s="133"/>
      <c r="B870" s="167"/>
      <c r="C870" s="167"/>
      <c r="D870" s="167"/>
      <c r="E870" s="167"/>
      <c r="F870" s="167"/>
      <c r="G870" s="133"/>
      <c r="H870" s="133"/>
    </row>
    <row r="871" spans="1:8" ht="48.6" customHeight="1" x14ac:dyDescent="0.25">
      <c r="A871" s="133"/>
      <c r="B871" s="167"/>
      <c r="C871" s="167"/>
      <c r="D871" s="167"/>
      <c r="E871" s="167"/>
      <c r="F871" s="167"/>
      <c r="G871" s="133"/>
      <c r="H871" s="133"/>
    </row>
    <row r="872" spans="1:8" ht="48.6" customHeight="1" x14ac:dyDescent="0.25">
      <c r="A872" s="133"/>
      <c r="B872" s="167"/>
      <c r="C872" s="167"/>
      <c r="D872" s="167"/>
      <c r="E872" s="167"/>
      <c r="F872" s="167"/>
      <c r="G872" s="133"/>
      <c r="H872" s="133"/>
    </row>
    <row r="873" spans="1:8" ht="48.6" customHeight="1" x14ac:dyDescent="0.25">
      <c r="A873" s="133"/>
      <c r="B873" s="167"/>
      <c r="C873" s="167"/>
      <c r="D873" s="167"/>
      <c r="E873" s="167"/>
      <c r="F873" s="167"/>
      <c r="G873" s="133"/>
      <c r="H873" s="133"/>
    </row>
    <row r="874" spans="1:8" ht="48.6" customHeight="1" x14ac:dyDescent="0.25">
      <c r="A874" s="133"/>
      <c r="B874" s="167"/>
      <c r="C874" s="167"/>
      <c r="D874" s="167"/>
      <c r="E874" s="167"/>
      <c r="F874" s="167"/>
      <c r="G874" s="133"/>
      <c r="H874" s="133"/>
    </row>
    <row r="875" spans="1:8" ht="48.6" customHeight="1" x14ac:dyDescent="0.25">
      <c r="A875" s="133"/>
      <c r="B875" s="167"/>
      <c r="C875" s="167"/>
      <c r="D875" s="167"/>
      <c r="E875" s="167"/>
      <c r="F875" s="167"/>
      <c r="G875" s="133"/>
      <c r="H875" s="133"/>
    </row>
    <row r="876" spans="1:8" ht="48.6" customHeight="1" x14ac:dyDescent="0.25">
      <c r="A876" s="133"/>
      <c r="B876" s="167"/>
      <c r="C876" s="167"/>
      <c r="D876" s="167"/>
      <c r="E876" s="167"/>
      <c r="F876" s="167"/>
      <c r="G876" s="133"/>
      <c r="H876" s="133"/>
    </row>
    <row r="877" spans="1:8" ht="48.6" customHeight="1" x14ac:dyDescent="0.25">
      <c r="A877" s="133"/>
      <c r="B877" s="167"/>
      <c r="C877" s="167"/>
      <c r="D877" s="167"/>
      <c r="E877" s="167"/>
      <c r="F877" s="167"/>
      <c r="G877" s="133"/>
      <c r="H877" s="133"/>
    </row>
    <row r="878" spans="1:8" ht="48.6" customHeight="1" x14ac:dyDescent="0.25">
      <c r="A878" s="133"/>
      <c r="B878" s="167"/>
      <c r="C878" s="167"/>
      <c r="D878" s="167"/>
      <c r="E878" s="167"/>
      <c r="F878" s="167"/>
      <c r="G878" s="133"/>
      <c r="H878" s="133"/>
    </row>
    <row r="879" spans="1:8" ht="48.6" customHeight="1" x14ac:dyDescent="0.25">
      <c r="A879" s="133"/>
      <c r="B879" s="167"/>
      <c r="C879" s="167"/>
      <c r="D879" s="167"/>
      <c r="E879" s="167"/>
      <c r="F879" s="167"/>
      <c r="G879" s="133"/>
      <c r="H879" s="133"/>
    </row>
    <row r="880" spans="1:8" ht="48.6" customHeight="1" x14ac:dyDescent="0.25">
      <c r="A880" s="133"/>
      <c r="B880" s="167"/>
      <c r="C880" s="167"/>
      <c r="D880" s="167"/>
      <c r="E880" s="167"/>
      <c r="F880" s="167"/>
      <c r="G880" s="133"/>
      <c r="H880" s="133"/>
    </row>
    <row r="881" spans="1:8" ht="48.6" customHeight="1" x14ac:dyDescent="0.25">
      <c r="A881" s="133"/>
      <c r="B881" s="167"/>
      <c r="C881" s="167"/>
      <c r="D881" s="167"/>
      <c r="E881" s="167"/>
      <c r="F881" s="167"/>
      <c r="G881" s="133"/>
      <c r="H881" s="133"/>
    </row>
    <row r="882" spans="1:8" ht="48.6" customHeight="1" x14ac:dyDescent="0.25">
      <c r="A882" s="133"/>
      <c r="B882" s="167"/>
      <c r="C882" s="167"/>
      <c r="D882" s="167"/>
      <c r="E882" s="167"/>
      <c r="F882" s="167"/>
      <c r="G882" s="133"/>
      <c r="H882" s="133"/>
    </row>
    <row r="883" spans="1:8" ht="48.6" customHeight="1" x14ac:dyDescent="0.25">
      <c r="A883" s="133"/>
      <c r="B883" s="167"/>
      <c r="C883" s="167"/>
      <c r="D883" s="167"/>
      <c r="E883" s="167"/>
      <c r="F883" s="167"/>
      <c r="G883" s="133"/>
      <c r="H883" s="133"/>
    </row>
    <row r="884" spans="1:8" ht="48.6" customHeight="1" x14ac:dyDescent="0.25">
      <c r="A884" s="133"/>
      <c r="B884" s="167"/>
      <c r="C884" s="167"/>
      <c r="D884" s="167"/>
      <c r="E884" s="167"/>
      <c r="F884" s="167"/>
      <c r="G884" s="133"/>
      <c r="H884" s="133"/>
    </row>
    <row r="885" spans="1:8" ht="48.6" customHeight="1" x14ac:dyDescent="0.25">
      <c r="A885" s="133"/>
      <c r="B885" s="167"/>
      <c r="C885" s="167"/>
      <c r="D885" s="167"/>
      <c r="E885" s="167"/>
      <c r="F885" s="167"/>
      <c r="G885" s="133"/>
      <c r="H885" s="133"/>
    </row>
    <row r="886" spans="1:8" ht="48.6" customHeight="1" x14ac:dyDescent="0.25">
      <c r="A886" s="133"/>
      <c r="B886" s="167"/>
      <c r="C886" s="167"/>
      <c r="D886" s="167"/>
      <c r="E886" s="167"/>
      <c r="F886" s="167"/>
      <c r="G886" s="133"/>
      <c r="H886" s="133"/>
    </row>
    <row r="887" spans="1:8" ht="48.6" customHeight="1" x14ac:dyDescent="0.25">
      <c r="A887" s="133"/>
      <c r="B887" s="167"/>
      <c r="C887" s="167"/>
      <c r="D887" s="167"/>
      <c r="E887" s="167"/>
      <c r="F887" s="167"/>
      <c r="G887" s="133"/>
      <c r="H887" s="133"/>
    </row>
    <row r="888" spans="1:8" ht="48.6" customHeight="1" x14ac:dyDescent="0.25">
      <c r="A888" s="133"/>
      <c r="B888" s="167"/>
      <c r="C888" s="167"/>
      <c r="D888" s="167"/>
      <c r="E888" s="167"/>
      <c r="F888" s="167"/>
      <c r="G888" s="133"/>
      <c r="H888" s="133"/>
    </row>
    <row r="889" spans="1:8" ht="48.6" customHeight="1" x14ac:dyDescent="0.25">
      <c r="A889" s="133"/>
      <c r="B889" s="167"/>
      <c r="C889" s="167"/>
      <c r="D889" s="167"/>
      <c r="E889" s="167"/>
      <c r="F889" s="167"/>
      <c r="G889" s="133"/>
      <c r="H889" s="133"/>
    </row>
    <row r="890" spans="1:8" ht="48.6" customHeight="1" x14ac:dyDescent="0.25">
      <c r="A890" s="133"/>
      <c r="B890" s="167"/>
      <c r="C890" s="167"/>
      <c r="D890" s="167"/>
      <c r="E890" s="167"/>
      <c r="F890" s="167"/>
      <c r="G890" s="133"/>
      <c r="H890" s="133"/>
    </row>
    <row r="891" spans="1:8" ht="48.6" customHeight="1" x14ac:dyDescent="0.25">
      <c r="A891" s="133"/>
      <c r="B891" s="167"/>
      <c r="C891" s="167"/>
      <c r="D891" s="167"/>
      <c r="E891" s="167"/>
      <c r="F891" s="167"/>
      <c r="G891" s="133"/>
      <c r="H891" s="133"/>
    </row>
    <row r="892" spans="1:8" ht="48.6" customHeight="1" x14ac:dyDescent="0.25">
      <c r="A892" s="133"/>
      <c r="B892" s="167"/>
      <c r="C892" s="167"/>
      <c r="D892" s="167"/>
      <c r="E892" s="167"/>
      <c r="F892" s="167"/>
      <c r="G892" s="133"/>
      <c r="H892" s="133"/>
    </row>
    <row r="893" spans="1:8" ht="48.6" customHeight="1" x14ac:dyDescent="0.25">
      <c r="A893" s="133"/>
      <c r="B893" s="167"/>
      <c r="C893" s="167"/>
      <c r="D893" s="167"/>
      <c r="E893" s="167"/>
      <c r="F893" s="167"/>
      <c r="G893" s="133"/>
      <c r="H893" s="133"/>
    </row>
    <row r="894" spans="1:8" ht="48.6" customHeight="1" x14ac:dyDescent="0.25">
      <c r="A894" s="133"/>
      <c r="B894" s="167"/>
      <c r="C894" s="167"/>
      <c r="D894" s="167"/>
      <c r="E894" s="167"/>
      <c r="F894" s="167"/>
      <c r="G894" s="133"/>
      <c r="H894" s="133"/>
    </row>
    <row r="895" spans="1:8" ht="48.6" customHeight="1" x14ac:dyDescent="0.25">
      <c r="A895" s="133"/>
      <c r="B895" s="167"/>
      <c r="C895" s="167"/>
      <c r="D895" s="167"/>
      <c r="E895" s="167"/>
      <c r="F895" s="167"/>
      <c r="G895" s="133"/>
      <c r="H895" s="133"/>
    </row>
    <row r="896" spans="1:8" ht="48.6" customHeight="1" x14ac:dyDescent="0.25">
      <c r="A896" s="133"/>
      <c r="B896" s="167"/>
      <c r="C896" s="167"/>
      <c r="D896" s="167"/>
      <c r="E896" s="167"/>
      <c r="F896" s="167"/>
      <c r="G896" s="133"/>
      <c r="H896" s="133"/>
    </row>
    <row r="897" spans="1:8" ht="48.6" customHeight="1" x14ac:dyDescent="0.25">
      <c r="A897" s="133"/>
      <c r="B897" s="167"/>
      <c r="C897" s="167"/>
      <c r="D897" s="167"/>
      <c r="E897" s="167"/>
      <c r="F897" s="167"/>
      <c r="G897" s="133"/>
      <c r="H897" s="133"/>
    </row>
    <row r="898" spans="1:8" ht="48.6" customHeight="1" x14ac:dyDescent="0.25">
      <c r="A898" s="133"/>
      <c r="B898" s="167"/>
      <c r="C898" s="167"/>
      <c r="D898" s="167"/>
      <c r="E898" s="167"/>
      <c r="F898" s="167"/>
      <c r="G898" s="133"/>
      <c r="H898" s="133"/>
    </row>
    <row r="899" spans="1:8" ht="48.6" customHeight="1" x14ac:dyDescent="0.25">
      <c r="A899" s="133"/>
      <c r="B899" s="167"/>
      <c r="C899" s="167"/>
      <c r="D899" s="167"/>
      <c r="E899" s="167"/>
      <c r="F899" s="167"/>
      <c r="G899" s="133"/>
      <c r="H899" s="133"/>
    </row>
    <row r="900" spans="1:8" ht="48.6" customHeight="1" x14ac:dyDescent="0.25">
      <c r="A900" s="133"/>
      <c r="B900" s="167"/>
      <c r="C900" s="167"/>
      <c r="D900" s="167"/>
      <c r="E900" s="167"/>
      <c r="F900" s="167"/>
      <c r="G900" s="133"/>
      <c r="H900" s="133"/>
    </row>
    <row r="901" spans="1:8" ht="48.6" customHeight="1" x14ac:dyDescent="0.25">
      <c r="A901" s="133"/>
      <c r="B901" s="167"/>
      <c r="C901" s="167"/>
      <c r="D901" s="167"/>
      <c r="E901" s="167"/>
      <c r="F901" s="167"/>
      <c r="G901" s="133"/>
      <c r="H901" s="133"/>
    </row>
    <row r="902" spans="1:8" ht="48.6" customHeight="1" x14ac:dyDescent="0.25">
      <c r="A902" s="133"/>
      <c r="B902" s="167"/>
      <c r="C902" s="167"/>
      <c r="D902" s="167"/>
      <c r="E902" s="167"/>
      <c r="F902" s="167"/>
      <c r="G902" s="133"/>
      <c r="H902" s="133"/>
    </row>
    <row r="903" spans="1:8" ht="48.6" customHeight="1" x14ac:dyDescent="0.25">
      <c r="A903" s="133"/>
      <c r="B903" s="167"/>
      <c r="C903" s="167"/>
      <c r="D903" s="167"/>
      <c r="E903" s="167"/>
      <c r="F903" s="167"/>
      <c r="G903" s="133"/>
      <c r="H903" s="133"/>
    </row>
    <row r="904" spans="1:8" ht="48.6" customHeight="1" x14ac:dyDescent="0.25">
      <c r="A904" s="133"/>
      <c r="B904" s="167"/>
      <c r="C904" s="167"/>
      <c r="D904" s="167"/>
      <c r="E904" s="167"/>
      <c r="F904" s="167"/>
      <c r="G904" s="133"/>
      <c r="H904" s="133"/>
    </row>
    <row r="905" spans="1:8" ht="48.6" customHeight="1" x14ac:dyDescent="0.25">
      <c r="A905" s="133"/>
      <c r="B905" s="167"/>
      <c r="C905" s="167"/>
      <c r="D905" s="167"/>
      <c r="E905" s="167"/>
      <c r="F905" s="167"/>
      <c r="G905" s="133"/>
      <c r="H905" s="133"/>
    </row>
    <row r="906" spans="1:8" ht="48.6" customHeight="1" x14ac:dyDescent="0.25">
      <c r="A906" s="133"/>
      <c r="B906" s="167"/>
      <c r="C906" s="167"/>
      <c r="D906" s="167"/>
      <c r="E906" s="167"/>
      <c r="F906" s="167"/>
      <c r="G906" s="133"/>
      <c r="H906" s="133"/>
    </row>
    <row r="907" spans="1:8" ht="48.6" customHeight="1" x14ac:dyDescent="0.25">
      <c r="A907" s="133"/>
      <c r="B907" s="167"/>
      <c r="C907" s="167"/>
      <c r="D907" s="167"/>
      <c r="E907" s="167"/>
      <c r="F907" s="167"/>
      <c r="G907" s="133"/>
      <c r="H907" s="133"/>
    </row>
    <row r="908" spans="1:8" ht="48.6" customHeight="1" x14ac:dyDescent="0.25">
      <c r="A908" s="133"/>
      <c r="B908" s="167"/>
      <c r="C908" s="167"/>
      <c r="D908" s="167"/>
      <c r="E908" s="167"/>
      <c r="F908" s="167"/>
      <c r="G908" s="133"/>
      <c r="H908" s="133"/>
    </row>
    <row r="909" spans="1:8" ht="48.6" customHeight="1" x14ac:dyDescent="0.25">
      <c r="A909" s="133"/>
      <c r="B909" s="167"/>
      <c r="C909" s="167"/>
      <c r="D909" s="167"/>
      <c r="E909" s="167"/>
      <c r="F909" s="167"/>
      <c r="G909" s="133"/>
      <c r="H909" s="133"/>
    </row>
    <row r="910" spans="1:8" ht="48.6" customHeight="1" x14ac:dyDescent="0.25">
      <c r="A910" s="133"/>
      <c r="B910" s="167"/>
      <c r="C910" s="167"/>
      <c r="D910" s="167"/>
      <c r="E910" s="167"/>
      <c r="F910" s="167"/>
      <c r="G910" s="133"/>
      <c r="H910" s="133"/>
    </row>
    <row r="911" spans="1:8" ht="48.6" customHeight="1" x14ac:dyDescent="0.25">
      <c r="A911" s="133"/>
      <c r="B911" s="167"/>
      <c r="C911" s="167"/>
      <c r="D911" s="167"/>
      <c r="E911" s="167"/>
      <c r="F911" s="167"/>
      <c r="G911" s="133"/>
      <c r="H911" s="133"/>
    </row>
    <row r="912" spans="1:8" ht="48.6" customHeight="1" x14ac:dyDescent="0.25">
      <c r="A912" s="133"/>
      <c r="B912" s="167"/>
      <c r="C912" s="167"/>
      <c r="D912" s="167"/>
      <c r="E912" s="167"/>
      <c r="F912" s="167"/>
      <c r="G912" s="133"/>
      <c r="H912" s="133"/>
    </row>
    <row r="913" spans="1:8" ht="48.6" customHeight="1" x14ac:dyDescent="0.25">
      <c r="A913" s="133"/>
      <c r="B913" s="167"/>
      <c r="C913" s="167"/>
      <c r="D913" s="167"/>
      <c r="E913" s="167"/>
      <c r="F913" s="167"/>
      <c r="G913" s="133"/>
      <c r="H913" s="133"/>
    </row>
    <row r="914" spans="1:8" ht="48.6" customHeight="1" x14ac:dyDescent="0.25">
      <c r="A914" s="133"/>
      <c r="B914" s="167"/>
      <c r="C914" s="167"/>
      <c r="D914" s="167"/>
      <c r="E914" s="167"/>
      <c r="F914" s="167"/>
      <c r="G914" s="133"/>
      <c r="H914" s="133"/>
    </row>
    <row r="915" spans="1:8" ht="48.6" customHeight="1" x14ac:dyDescent="0.25">
      <c r="A915" s="133"/>
      <c r="B915" s="167"/>
      <c r="C915" s="167"/>
      <c r="D915" s="167"/>
      <c r="E915" s="167"/>
      <c r="F915" s="167"/>
      <c r="G915" s="133"/>
      <c r="H915" s="133"/>
    </row>
    <row r="916" spans="1:8" ht="48.6" customHeight="1" x14ac:dyDescent="0.25">
      <c r="A916" s="133"/>
      <c r="B916" s="167"/>
      <c r="C916" s="167"/>
      <c r="D916" s="167"/>
      <c r="E916" s="167"/>
      <c r="F916" s="167"/>
      <c r="G916" s="133"/>
      <c r="H916" s="133"/>
    </row>
    <row r="917" spans="1:8" ht="48.6" customHeight="1" x14ac:dyDescent="0.25">
      <c r="A917" s="133"/>
      <c r="B917" s="167"/>
      <c r="C917" s="167"/>
      <c r="D917" s="167"/>
      <c r="E917" s="167"/>
      <c r="F917" s="167"/>
      <c r="G917" s="133"/>
      <c r="H917" s="133"/>
    </row>
    <row r="918" spans="1:8" ht="48.6" customHeight="1" x14ac:dyDescent="0.25">
      <c r="A918" s="133"/>
      <c r="B918" s="167"/>
      <c r="C918" s="167"/>
      <c r="D918" s="167"/>
      <c r="E918" s="167"/>
      <c r="F918" s="167"/>
      <c r="G918" s="133"/>
      <c r="H918" s="133"/>
    </row>
    <row r="919" spans="1:8" ht="48.6" customHeight="1" x14ac:dyDescent="0.25">
      <c r="A919" s="133"/>
      <c r="B919" s="167"/>
      <c r="C919" s="167"/>
      <c r="D919" s="167"/>
      <c r="E919" s="167"/>
      <c r="F919" s="167"/>
      <c r="G919" s="133"/>
      <c r="H919" s="133"/>
    </row>
    <row r="920" spans="1:8" ht="48.6" customHeight="1" x14ac:dyDescent="0.25">
      <c r="A920" s="133"/>
      <c r="B920" s="167"/>
      <c r="C920" s="167"/>
      <c r="D920" s="167"/>
      <c r="E920" s="167"/>
      <c r="F920" s="167"/>
      <c r="G920" s="133"/>
      <c r="H920" s="133"/>
    </row>
    <row r="921" spans="1:8" ht="48.6" customHeight="1" x14ac:dyDescent="0.25">
      <c r="A921" s="133"/>
      <c r="B921" s="167"/>
      <c r="C921" s="167"/>
      <c r="D921" s="167"/>
      <c r="E921" s="167"/>
      <c r="F921" s="167"/>
      <c r="G921" s="133"/>
      <c r="H921" s="133"/>
    </row>
  </sheetData>
  <sheetProtection sheet="1" objects="1" scenarios="1" formatColumns="0" formatRows="0"/>
  <autoFilter ref="A8:K921" xr:uid="{9FCA055D-0502-49E7-8133-7A1A1516F65D}">
    <filterColumn colId="1" showButton="0"/>
    <filterColumn colId="3" showButton="0"/>
    <filterColumn colId="4" showButton="0"/>
  </autoFilter>
  <mergeCells count="1829">
    <mergeCell ref="D864:F864"/>
    <mergeCell ref="D865:F865"/>
    <mergeCell ref="D860:F860"/>
    <mergeCell ref="D861:F861"/>
    <mergeCell ref="D914:F914"/>
    <mergeCell ref="D915:F915"/>
    <mergeCell ref="D916:F916"/>
    <mergeCell ref="D917:F917"/>
    <mergeCell ref="D918:F918"/>
    <mergeCell ref="D919:F919"/>
    <mergeCell ref="D902:F902"/>
    <mergeCell ref="D903:F903"/>
    <mergeCell ref="D904:F904"/>
    <mergeCell ref="D905:F905"/>
    <mergeCell ref="D906:F906"/>
    <mergeCell ref="D907:F907"/>
    <mergeCell ref="D890:F890"/>
    <mergeCell ref="D891:F891"/>
    <mergeCell ref="D892:F892"/>
    <mergeCell ref="D893:F893"/>
    <mergeCell ref="D894:F894"/>
    <mergeCell ref="D895:F895"/>
    <mergeCell ref="D818:F818"/>
    <mergeCell ref="D819:F819"/>
    <mergeCell ref="D820:F820"/>
    <mergeCell ref="D821:F821"/>
    <mergeCell ref="D822:F822"/>
    <mergeCell ref="D823:F823"/>
    <mergeCell ref="D878:F878"/>
    <mergeCell ref="D879:F879"/>
    <mergeCell ref="D880:F880"/>
    <mergeCell ref="D881:F881"/>
    <mergeCell ref="D882:F882"/>
    <mergeCell ref="D883:F883"/>
    <mergeCell ref="D866:F866"/>
    <mergeCell ref="D867:F867"/>
    <mergeCell ref="D868:F868"/>
    <mergeCell ref="D869:F869"/>
    <mergeCell ref="D870:F870"/>
    <mergeCell ref="D871:F871"/>
    <mergeCell ref="D854:F854"/>
    <mergeCell ref="D855:F855"/>
    <mergeCell ref="D856:F856"/>
    <mergeCell ref="D857:F857"/>
    <mergeCell ref="D858:F858"/>
    <mergeCell ref="D859:F859"/>
    <mergeCell ref="D874:F874"/>
    <mergeCell ref="D875:F875"/>
    <mergeCell ref="D876:F876"/>
    <mergeCell ref="D877:F877"/>
    <mergeCell ref="D872:F872"/>
    <mergeCell ref="D873:F873"/>
    <mergeCell ref="D862:F862"/>
    <mergeCell ref="D863:F863"/>
    <mergeCell ref="D746:F746"/>
    <mergeCell ref="D747:F747"/>
    <mergeCell ref="D748:F748"/>
    <mergeCell ref="D749:F749"/>
    <mergeCell ref="D750:F750"/>
    <mergeCell ref="D751:F751"/>
    <mergeCell ref="D806:F806"/>
    <mergeCell ref="D807:F807"/>
    <mergeCell ref="D808:F808"/>
    <mergeCell ref="D809:F809"/>
    <mergeCell ref="D810:F810"/>
    <mergeCell ref="D811:F811"/>
    <mergeCell ref="D794:F794"/>
    <mergeCell ref="D795:F795"/>
    <mergeCell ref="D796:F796"/>
    <mergeCell ref="D797:F797"/>
    <mergeCell ref="D798:F798"/>
    <mergeCell ref="D799:F799"/>
    <mergeCell ref="D782:F782"/>
    <mergeCell ref="D783:F783"/>
    <mergeCell ref="D784:F784"/>
    <mergeCell ref="D785:F785"/>
    <mergeCell ref="D786:F786"/>
    <mergeCell ref="D787:F787"/>
    <mergeCell ref="D778:F778"/>
    <mergeCell ref="D779:F779"/>
    <mergeCell ref="D780:F780"/>
    <mergeCell ref="D781:F781"/>
    <mergeCell ref="D776:F776"/>
    <mergeCell ref="D777:F777"/>
    <mergeCell ref="D766:F766"/>
    <mergeCell ref="D767:F767"/>
    <mergeCell ref="D674:F674"/>
    <mergeCell ref="D675:F675"/>
    <mergeCell ref="D676:F676"/>
    <mergeCell ref="D677:F677"/>
    <mergeCell ref="D678:F678"/>
    <mergeCell ref="D679:F679"/>
    <mergeCell ref="D734:F734"/>
    <mergeCell ref="D735:F735"/>
    <mergeCell ref="D736:F736"/>
    <mergeCell ref="D737:F737"/>
    <mergeCell ref="D738:F738"/>
    <mergeCell ref="D739:F739"/>
    <mergeCell ref="D722:F722"/>
    <mergeCell ref="D723:F723"/>
    <mergeCell ref="D724:F724"/>
    <mergeCell ref="D725:F725"/>
    <mergeCell ref="D726:F726"/>
    <mergeCell ref="D727:F727"/>
    <mergeCell ref="D710:F710"/>
    <mergeCell ref="D711:F711"/>
    <mergeCell ref="D712:F712"/>
    <mergeCell ref="D713:F713"/>
    <mergeCell ref="D714:F714"/>
    <mergeCell ref="D715:F715"/>
    <mergeCell ref="D706:F706"/>
    <mergeCell ref="D707:F707"/>
    <mergeCell ref="D708:F708"/>
    <mergeCell ref="D709:F709"/>
    <mergeCell ref="D704:F704"/>
    <mergeCell ref="D705:F705"/>
    <mergeCell ref="D694:F694"/>
    <mergeCell ref="D695:F695"/>
    <mergeCell ref="D602:F602"/>
    <mergeCell ref="D603:F603"/>
    <mergeCell ref="D604:F604"/>
    <mergeCell ref="D605:F605"/>
    <mergeCell ref="D606:F606"/>
    <mergeCell ref="D607:F607"/>
    <mergeCell ref="D662:F662"/>
    <mergeCell ref="D663:F663"/>
    <mergeCell ref="D664:F664"/>
    <mergeCell ref="D665:F665"/>
    <mergeCell ref="D666:F666"/>
    <mergeCell ref="D667:F667"/>
    <mergeCell ref="D650:F650"/>
    <mergeCell ref="D651:F651"/>
    <mergeCell ref="D652:F652"/>
    <mergeCell ref="D653:F653"/>
    <mergeCell ref="D654:F654"/>
    <mergeCell ref="D655:F655"/>
    <mergeCell ref="D638:F638"/>
    <mergeCell ref="D639:F639"/>
    <mergeCell ref="D640:F640"/>
    <mergeCell ref="D641:F641"/>
    <mergeCell ref="D642:F642"/>
    <mergeCell ref="D643:F643"/>
    <mergeCell ref="D634:F634"/>
    <mergeCell ref="D635:F635"/>
    <mergeCell ref="D636:F636"/>
    <mergeCell ref="D637:F637"/>
    <mergeCell ref="D632:F632"/>
    <mergeCell ref="D633:F633"/>
    <mergeCell ref="D622:F622"/>
    <mergeCell ref="D623:F623"/>
    <mergeCell ref="D530:F530"/>
    <mergeCell ref="D531:F531"/>
    <mergeCell ref="D532:F532"/>
    <mergeCell ref="D533:F533"/>
    <mergeCell ref="D534:F534"/>
    <mergeCell ref="D535:F535"/>
    <mergeCell ref="D590:F590"/>
    <mergeCell ref="D591:F591"/>
    <mergeCell ref="D592:F592"/>
    <mergeCell ref="D593:F593"/>
    <mergeCell ref="D594:F594"/>
    <mergeCell ref="D595:F595"/>
    <mergeCell ref="D578:F578"/>
    <mergeCell ref="D579:F579"/>
    <mergeCell ref="D580:F580"/>
    <mergeCell ref="D581:F581"/>
    <mergeCell ref="D582:F582"/>
    <mergeCell ref="D583:F583"/>
    <mergeCell ref="D566:F566"/>
    <mergeCell ref="D567:F567"/>
    <mergeCell ref="D568:F568"/>
    <mergeCell ref="D569:F569"/>
    <mergeCell ref="D570:F570"/>
    <mergeCell ref="D571:F571"/>
    <mergeCell ref="D562:F562"/>
    <mergeCell ref="D563:F563"/>
    <mergeCell ref="D564:F564"/>
    <mergeCell ref="D565:F565"/>
    <mergeCell ref="D560:F560"/>
    <mergeCell ref="D561:F561"/>
    <mergeCell ref="D550:F550"/>
    <mergeCell ref="D551:F551"/>
    <mergeCell ref="D458:F458"/>
    <mergeCell ref="D459:F459"/>
    <mergeCell ref="D460:F460"/>
    <mergeCell ref="D461:F461"/>
    <mergeCell ref="D462:F462"/>
    <mergeCell ref="D463:F463"/>
    <mergeCell ref="D518:F518"/>
    <mergeCell ref="D519:F519"/>
    <mergeCell ref="D520:F520"/>
    <mergeCell ref="D521:F521"/>
    <mergeCell ref="D522:F522"/>
    <mergeCell ref="D523:F523"/>
    <mergeCell ref="D506:F506"/>
    <mergeCell ref="D507:F507"/>
    <mergeCell ref="D508:F508"/>
    <mergeCell ref="D509:F509"/>
    <mergeCell ref="D510:F510"/>
    <mergeCell ref="D511:F511"/>
    <mergeCell ref="D494:F494"/>
    <mergeCell ref="D495:F495"/>
    <mergeCell ref="D496:F496"/>
    <mergeCell ref="D497:F497"/>
    <mergeCell ref="D498:F498"/>
    <mergeCell ref="D499:F499"/>
    <mergeCell ref="D490:F490"/>
    <mergeCell ref="D491:F491"/>
    <mergeCell ref="D492:F492"/>
    <mergeCell ref="D493:F493"/>
    <mergeCell ref="D488:F488"/>
    <mergeCell ref="D489:F489"/>
    <mergeCell ref="D478:F478"/>
    <mergeCell ref="D479:F479"/>
    <mergeCell ref="D386:F386"/>
    <mergeCell ref="D387:F387"/>
    <mergeCell ref="D388:F388"/>
    <mergeCell ref="D389:F389"/>
    <mergeCell ref="D390:F390"/>
    <mergeCell ref="D391:F391"/>
    <mergeCell ref="D446:F446"/>
    <mergeCell ref="D447:F447"/>
    <mergeCell ref="D448:F448"/>
    <mergeCell ref="D449:F449"/>
    <mergeCell ref="D450:F450"/>
    <mergeCell ref="D451:F451"/>
    <mergeCell ref="D434:F434"/>
    <mergeCell ref="D435:F435"/>
    <mergeCell ref="D436:F436"/>
    <mergeCell ref="D437:F437"/>
    <mergeCell ref="D438:F438"/>
    <mergeCell ref="D439:F439"/>
    <mergeCell ref="D422:F422"/>
    <mergeCell ref="D423:F423"/>
    <mergeCell ref="D424:F424"/>
    <mergeCell ref="D425:F425"/>
    <mergeCell ref="D426:F426"/>
    <mergeCell ref="D427:F427"/>
    <mergeCell ref="D418:F418"/>
    <mergeCell ref="D419:F419"/>
    <mergeCell ref="D420:F420"/>
    <mergeCell ref="D421:F421"/>
    <mergeCell ref="D416:F416"/>
    <mergeCell ref="D417:F417"/>
    <mergeCell ref="D406:F406"/>
    <mergeCell ref="D407:F407"/>
    <mergeCell ref="D314:F314"/>
    <mergeCell ref="D315:F315"/>
    <mergeCell ref="D316:F316"/>
    <mergeCell ref="D317:F317"/>
    <mergeCell ref="D318:F318"/>
    <mergeCell ref="D319:F319"/>
    <mergeCell ref="D374:F374"/>
    <mergeCell ref="D375:F375"/>
    <mergeCell ref="D376:F376"/>
    <mergeCell ref="D377:F377"/>
    <mergeCell ref="D378:F378"/>
    <mergeCell ref="D379:F379"/>
    <mergeCell ref="D362:F362"/>
    <mergeCell ref="D363:F363"/>
    <mergeCell ref="D364:F364"/>
    <mergeCell ref="D365:F365"/>
    <mergeCell ref="D366:F366"/>
    <mergeCell ref="D367:F367"/>
    <mergeCell ref="D350:F350"/>
    <mergeCell ref="D351:F351"/>
    <mergeCell ref="D352:F352"/>
    <mergeCell ref="D353:F353"/>
    <mergeCell ref="D354:F354"/>
    <mergeCell ref="D355:F355"/>
    <mergeCell ref="D346:F346"/>
    <mergeCell ref="D347:F347"/>
    <mergeCell ref="D348:F348"/>
    <mergeCell ref="D349:F349"/>
    <mergeCell ref="D344:F344"/>
    <mergeCell ref="D345:F345"/>
    <mergeCell ref="D334:F334"/>
    <mergeCell ref="D335:F335"/>
    <mergeCell ref="D242:F242"/>
    <mergeCell ref="D243:F243"/>
    <mergeCell ref="D244:F244"/>
    <mergeCell ref="D245:F245"/>
    <mergeCell ref="D246:F246"/>
    <mergeCell ref="D247:F247"/>
    <mergeCell ref="D302:F302"/>
    <mergeCell ref="D303:F303"/>
    <mergeCell ref="D304:F304"/>
    <mergeCell ref="D305:F305"/>
    <mergeCell ref="D306:F306"/>
    <mergeCell ref="D307:F307"/>
    <mergeCell ref="D290:F290"/>
    <mergeCell ref="D291:F291"/>
    <mergeCell ref="D292:F292"/>
    <mergeCell ref="D293:F293"/>
    <mergeCell ref="D294:F294"/>
    <mergeCell ref="D295:F295"/>
    <mergeCell ref="D278:F278"/>
    <mergeCell ref="D279:F279"/>
    <mergeCell ref="D280:F280"/>
    <mergeCell ref="D281:F281"/>
    <mergeCell ref="D282:F282"/>
    <mergeCell ref="D283:F283"/>
    <mergeCell ref="D274:F274"/>
    <mergeCell ref="D275:F275"/>
    <mergeCell ref="D276:F276"/>
    <mergeCell ref="D277:F277"/>
    <mergeCell ref="D272:F272"/>
    <mergeCell ref="D273:F273"/>
    <mergeCell ref="D262:F262"/>
    <mergeCell ref="D263:F263"/>
    <mergeCell ref="D170:F170"/>
    <mergeCell ref="D171:F171"/>
    <mergeCell ref="D172:F172"/>
    <mergeCell ref="D173:F173"/>
    <mergeCell ref="D174:F174"/>
    <mergeCell ref="D175:F175"/>
    <mergeCell ref="D230:F230"/>
    <mergeCell ref="D231:F231"/>
    <mergeCell ref="D232:F232"/>
    <mergeCell ref="D233:F233"/>
    <mergeCell ref="D234:F234"/>
    <mergeCell ref="D235:F235"/>
    <mergeCell ref="D218:F218"/>
    <mergeCell ref="D219:F219"/>
    <mergeCell ref="D220:F220"/>
    <mergeCell ref="D221:F221"/>
    <mergeCell ref="D222:F222"/>
    <mergeCell ref="D223:F223"/>
    <mergeCell ref="D206:F206"/>
    <mergeCell ref="D207:F207"/>
    <mergeCell ref="D208:F208"/>
    <mergeCell ref="D209:F209"/>
    <mergeCell ref="D210:F210"/>
    <mergeCell ref="D211:F211"/>
    <mergeCell ref="D202:F202"/>
    <mergeCell ref="D203:F203"/>
    <mergeCell ref="D204:F204"/>
    <mergeCell ref="D205:F205"/>
    <mergeCell ref="D200:F200"/>
    <mergeCell ref="D201:F201"/>
    <mergeCell ref="D190:F190"/>
    <mergeCell ref="D191:F191"/>
    <mergeCell ref="D98:F98"/>
    <mergeCell ref="D99:F99"/>
    <mergeCell ref="D100:F100"/>
    <mergeCell ref="D101:F101"/>
    <mergeCell ref="D102:F102"/>
    <mergeCell ref="D103:F103"/>
    <mergeCell ref="D158:F158"/>
    <mergeCell ref="D159:F159"/>
    <mergeCell ref="D160:F160"/>
    <mergeCell ref="D161:F161"/>
    <mergeCell ref="D162:F162"/>
    <mergeCell ref="D163:F163"/>
    <mergeCell ref="D146:F146"/>
    <mergeCell ref="D147:F147"/>
    <mergeCell ref="D148:F148"/>
    <mergeCell ref="D149:F149"/>
    <mergeCell ref="D150:F150"/>
    <mergeCell ref="D151:F151"/>
    <mergeCell ref="D134:F134"/>
    <mergeCell ref="D135:F135"/>
    <mergeCell ref="D136:F136"/>
    <mergeCell ref="D137:F137"/>
    <mergeCell ref="D138:F138"/>
    <mergeCell ref="D139:F139"/>
    <mergeCell ref="D130:F130"/>
    <mergeCell ref="D131:F131"/>
    <mergeCell ref="D132:F132"/>
    <mergeCell ref="D133:F133"/>
    <mergeCell ref="D128:F128"/>
    <mergeCell ref="D129:F129"/>
    <mergeCell ref="D118:F118"/>
    <mergeCell ref="D119:F119"/>
    <mergeCell ref="D26:F26"/>
    <mergeCell ref="D27:F27"/>
    <mergeCell ref="D28:F28"/>
    <mergeCell ref="D29:F29"/>
    <mergeCell ref="D30:F30"/>
    <mergeCell ref="D31:F31"/>
    <mergeCell ref="D86:F86"/>
    <mergeCell ref="D87:F87"/>
    <mergeCell ref="D88:F88"/>
    <mergeCell ref="D89:F89"/>
    <mergeCell ref="D90:F90"/>
    <mergeCell ref="D91:F91"/>
    <mergeCell ref="D74:F74"/>
    <mergeCell ref="D75:F75"/>
    <mergeCell ref="D76:F76"/>
    <mergeCell ref="D77:F77"/>
    <mergeCell ref="D78:F78"/>
    <mergeCell ref="D79:F79"/>
    <mergeCell ref="D62:F62"/>
    <mergeCell ref="D63:F63"/>
    <mergeCell ref="D64:F64"/>
    <mergeCell ref="D65:F65"/>
    <mergeCell ref="D66:F66"/>
    <mergeCell ref="D67:F67"/>
    <mergeCell ref="D58:F58"/>
    <mergeCell ref="D59:F59"/>
    <mergeCell ref="D60:F60"/>
    <mergeCell ref="D61:F61"/>
    <mergeCell ref="D56:F56"/>
    <mergeCell ref="D57:F57"/>
    <mergeCell ref="D46:F46"/>
    <mergeCell ref="D47:F47"/>
    <mergeCell ref="D14:F14"/>
    <mergeCell ref="D15:F15"/>
    <mergeCell ref="D16:F16"/>
    <mergeCell ref="D17:F17"/>
    <mergeCell ref="D18:F18"/>
    <mergeCell ref="D19:F19"/>
    <mergeCell ref="D8:F8"/>
    <mergeCell ref="D9:F9"/>
    <mergeCell ref="D10:F10"/>
    <mergeCell ref="D11:F11"/>
    <mergeCell ref="D12:F12"/>
    <mergeCell ref="D13:F13"/>
    <mergeCell ref="D920:F920"/>
    <mergeCell ref="D921:F921"/>
    <mergeCell ref="D910:F910"/>
    <mergeCell ref="D911:F911"/>
    <mergeCell ref="D912:F912"/>
    <mergeCell ref="D913:F913"/>
    <mergeCell ref="D908:F908"/>
    <mergeCell ref="D909:F909"/>
    <mergeCell ref="D898:F898"/>
    <mergeCell ref="D899:F899"/>
    <mergeCell ref="D900:F900"/>
    <mergeCell ref="D901:F901"/>
    <mergeCell ref="D896:F896"/>
    <mergeCell ref="D897:F897"/>
    <mergeCell ref="D886:F886"/>
    <mergeCell ref="D887:F887"/>
    <mergeCell ref="D888:F888"/>
    <mergeCell ref="D889:F889"/>
    <mergeCell ref="D884:F884"/>
    <mergeCell ref="D885:F885"/>
    <mergeCell ref="D850:F850"/>
    <mergeCell ref="D851:F851"/>
    <mergeCell ref="D852:F852"/>
    <mergeCell ref="D853:F853"/>
    <mergeCell ref="D848:F848"/>
    <mergeCell ref="D849:F849"/>
    <mergeCell ref="D838:F838"/>
    <mergeCell ref="D839:F839"/>
    <mergeCell ref="D840:F840"/>
    <mergeCell ref="D841:F841"/>
    <mergeCell ref="D836:F836"/>
    <mergeCell ref="D837:F837"/>
    <mergeCell ref="D826:F826"/>
    <mergeCell ref="D827:F827"/>
    <mergeCell ref="D828:F828"/>
    <mergeCell ref="D829:F829"/>
    <mergeCell ref="D824:F824"/>
    <mergeCell ref="D825:F825"/>
    <mergeCell ref="D842:F842"/>
    <mergeCell ref="D843:F843"/>
    <mergeCell ref="D844:F844"/>
    <mergeCell ref="D845:F845"/>
    <mergeCell ref="D846:F846"/>
    <mergeCell ref="D847:F847"/>
    <mergeCell ref="D830:F830"/>
    <mergeCell ref="D831:F831"/>
    <mergeCell ref="D832:F832"/>
    <mergeCell ref="D833:F833"/>
    <mergeCell ref="D834:F834"/>
    <mergeCell ref="D835:F835"/>
    <mergeCell ref="D814:F814"/>
    <mergeCell ref="D815:F815"/>
    <mergeCell ref="D816:F816"/>
    <mergeCell ref="D817:F817"/>
    <mergeCell ref="D812:F812"/>
    <mergeCell ref="D813:F813"/>
    <mergeCell ref="D802:F802"/>
    <mergeCell ref="D803:F803"/>
    <mergeCell ref="D804:F804"/>
    <mergeCell ref="D805:F805"/>
    <mergeCell ref="D800:F800"/>
    <mergeCell ref="D801:F801"/>
    <mergeCell ref="D790:F790"/>
    <mergeCell ref="D791:F791"/>
    <mergeCell ref="D792:F792"/>
    <mergeCell ref="D793:F793"/>
    <mergeCell ref="D788:F788"/>
    <mergeCell ref="D789:F789"/>
    <mergeCell ref="D768:F768"/>
    <mergeCell ref="D769:F769"/>
    <mergeCell ref="D764:F764"/>
    <mergeCell ref="D765:F765"/>
    <mergeCell ref="D754:F754"/>
    <mergeCell ref="D755:F755"/>
    <mergeCell ref="D756:F756"/>
    <mergeCell ref="D757:F757"/>
    <mergeCell ref="D752:F752"/>
    <mergeCell ref="D753:F753"/>
    <mergeCell ref="D770:F770"/>
    <mergeCell ref="D771:F771"/>
    <mergeCell ref="D772:F772"/>
    <mergeCell ref="D773:F773"/>
    <mergeCell ref="D774:F774"/>
    <mergeCell ref="D775:F775"/>
    <mergeCell ref="D758:F758"/>
    <mergeCell ref="D759:F759"/>
    <mergeCell ref="D760:F760"/>
    <mergeCell ref="D761:F761"/>
    <mergeCell ref="D762:F762"/>
    <mergeCell ref="D763:F763"/>
    <mergeCell ref="D742:F742"/>
    <mergeCell ref="D743:F743"/>
    <mergeCell ref="D744:F744"/>
    <mergeCell ref="D745:F745"/>
    <mergeCell ref="D740:F740"/>
    <mergeCell ref="D741:F741"/>
    <mergeCell ref="D730:F730"/>
    <mergeCell ref="D731:F731"/>
    <mergeCell ref="D732:F732"/>
    <mergeCell ref="D733:F733"/>
    <mergeCell ref="D728:F728"/>
    <mergeCell ref="D729:F729"/>
    <mergeCell ref="D718:F718"/>
    <mergeCell ref="D719:F719"/>
    <mergeCell ref="D720:F720"/>
    <mergeCell ref="D721:F721"/>
    <mergeCell ref="D716:F716"/>
    <mergeCell ref="D717:F717"/>
    <mergeCell ref="D696:F696"/>
    <mergeCell ref="D697:F697"/>
    <mergeCell ref="D692:F692"/>
    <mergeCell ref="D693:F693"/>
    <mergeCell ref="D682:F682"/>
    <mergeCell ref="D683:F683"/>
    <mergeCell ref="D684:F684"/>
    <mergeCell ref="D685:F685"/>
    <mergeCell ref="D680:F680"/>
    <mergeCell ref="D681:F681"/>
    <mergeCell ref="D698:F698"/>
    <mergeCell ref="D699:F699"/>
    <mergeCell ref="D700:F700"/>
    <mergeCell ref="D701:F701"/>
    <mergeCell ref="D702:F702"/>
    <mergeCell ref="D703:F703"/>
    <mergeCell ref="D686:F686"/>
    <mergeCell ref="D687:F687"/>
    <mergeCell ref="D688:F688"/>
    <mergeCell ref="D689:F689"/>
    <mergeCell ref="D690:F690"/>
    <mergeCell ref="D691:F691"/>
    <mergeCell ref="D670:F670"/>
    <mergeCell ref="D671:F671"/>
    <mergeCell ref="D672:F672"/>
    <mergeCell ref="D673:F673"/>
    <mergeCell ref="D668:F668"/>
    <mergeCell ref="D669:F669"/>
    <mergeCell ref="D658:F658"/>
    <mergeCell ref="D659:F659"/>
    <mergeCell ref="D660:F660"/>
    <mergeCell ref="D661:F661"/>
    <mergeCell ref="D656:F656"/>
    <mergeCell ref="D657:F657"/>
    <mergeCell ref="D646:F646"/>
    <mergeCell ref="D647:F647"/>
    <mergeCell ref="D648:F648"/>
    <mergeCell ref="D649:F649"/>
    <mergeCell ref="D644:F644"/>
    <mergeCell ref="D645:F645"/>
    <mergeCell ref="D624:F624"/>
    <mergeCell ref="D625:F625"/>
    <mergeCell ref="D620:F620"/>
    <mergeCell ref="D621:F621"/>
    <mergeCell ref="D610:F610"/>
    <mergeCell ref="D611:F611"/>
    <mergeCell ref="D612:F612"/>
    <mergeCell ref="D613:F613"/>
    <mergeCell ref="D608:F608"/>
    <mergeCell ref="D609:F609"/>
    <mergeCell ref="D626:F626"/>
    <mergeCell ref="D627:F627"/>
    <mergeCell ref="D628:F628"/>
    <mergeCell ref="D629:F629"/>
    <mergeCell ref="D630:F630"/>
    <mergeCell ref="D631:F631"/>
    <mergeCell ref="D614:F614"/>
    <mergeCell ref="D615:F615"/>
    <mergeCell ref="D616:F616"/>
    <mergeCell ref="D617:F617"/>
    <mergeCell ref="D618:F618"/>
    <mergeCell ref="D619:F619"/>
    <mergeCell ref="D598:F598"/>
    <mergeCell ref="D599:F599"/>
    <mergeCell ref="D600:F600"/>
    <mergeCell ref="D601:F601"/>
    <mergeCell ref="D596:F596"/>
    <mergeCell ref="D597:F597"/>
    <mergeCell ref="D586:F586"/>
    <mergeCell ref="D587:F587"/>
    <mergeCell ref="D588:F588"/>
    <mergeCell ref="D589:F589"/>
    <mergeCell ref="D584:F584"/>
    <mergeCell ref="D585:F585"/>
    <mergeCell ref="D574:F574"/>
    <mergeCell ref="D575:F575"/>
    <mergeCell ref="D576:F576"/>
    <mergeCell ref="D577:F577"/>
    <mergeCell ref="D572:F572"/>
    <mergeCell ref="D573:F573"/>
    <mergeCell ref="D552:F552"/>
    <mergeCell ref="D553:F553"/>
    <mergeCell ref="D548:F548"/>
    <mergeCell ref="D549:F549"/>
    <mergeCell ref="D538:F538"/>
    <mergeCell ref="D539:F539"/>
    <mergeCell ref="D540:F540"/>
    <mergeCell ref="D541:F541"/>
    <mergeCell ref="D536:F536"/>
    <mergeCell ref="D537:F537"/>
    <mergeCell ref="D554:F554"/>
    <mergeCell ref="D555:F555"/>
    <mergeCell ref="D556:F556"/>
    <mergeCell ref="D557:F557"/>
    <mergeCell ref="D558:F558"/>
    <mergeCell ref="D559:F559"/>
    <mergeCell ref="D542:F542"/>
    <mergeCell ref="D543:F543"/>
    <mergeCell ref="D544:F544"/>
    <mergeCell ref="D545:F545"/>
    <mergeCell ref="D546:F546"/>
    <mergeCell ref="D547:F547"/>
    <mergeCell ref="D526:F526"/>
    <mergeCell ref="D527:F527"/>
    <mergeCell ref="D528:F528"/>
    <mergeCell ref="D529:F529"/>
    <mergeCell ref="D524:F524"/>
    <mergeCell ref="D525:F525"/>
    <mergeCell ref="D514:F514"/>
    <mergeCell ref="D515:F515"/>
    <mergeCell ref="D516:F516"/>
    <mergeCell ref="D517:F517"/>
    <mergeCell ref="D512:F512"/>
    <mergeCell ref="D513:F513"/>
    <mergeCell ref="D502:F502"/>
    <mergeCell ref="D503:F503"/>
    <mergeCell ref="D504:F504"/>
    <mergeCell ref="D505:F505"/>
    <mergeCell ref="D500:F500"/>
    <mergeCell ref="D501:F501"/>
    <mergeCell ref="D480:F480"/>
    <mergeCell ref="D481:F481"/>
    <mergeCell ref="D476:F476"/>
    <mergeCell ref="D477:F477"/>
    <mergeCell ref="D466:F466"/>
    <mergeCell ref="D467:F467"/>
    <mergeCell ref="D468:F468"/>
    <mergeCell ref="D469:F469"/>
    <mergeCell ref="D464:F464"/>
    <mergeCell ref="D465:F465"/>
    <mergeCell ref="D482:F482"/>
    <mergeCell ref="D483:F483"/>
    <mergeCell ref="D484:F484"/>
    <mergeCell ref="D485:F485"/>
    <mergeCell ref="D486:F486"/>
    <mergeCell ref="D487:F487"/>
    <mergeCell ref="D470:F470"/>
    <mergeCell ref="D471:F471"/>
    <mergeCell ref="D472:F472"/>
    <mergeCell ref="D473:F473"/>
    <mergeCell ref="D474:F474"/>
    <mergeCell ref="D475:F475"/>
    <mergeCell ref="D454:F454"/>
    <mergeCell ref="D455:F455"/>
    <mergeCell ref="D456:F456"/>
    <mergeCell ref="D457:F457"/>
    <mergeCell ref="D452:F452"/>
    <mergeCell ref="D453:F453"/>
    <mergeCell ref="D442:F442"/>
    <mergeCell ref="D443:F443"/>
    <mergeCell ref="D444:F444"/>
    <mergeCell ref="D445:F445"/>
    <mergeCell ref="D440:F440"/>
    <mergeCell ref="D441:F441"/>
    <mergeCell ref="D430:F430"/>
    <mergeCell ref="D431:F431"/>
    <mergeCell ref="D432:F432"/>
    <mergeCell ref="D433:F433"/>
    <mergeCell ref="D428:F428"/>
    <mergeCell ref="D429:F429"/>
    <mergeCell ref="D408:F408"/>
    <mergeCell ref="D409:F409"/>
    <mergeCell ref="D404:F404"/>
    <mergeCell ref="D405:F405"/>
    <mergeCell ref="D394:F394"/>
    <mergeCell ref="D395:F395"/>
    <mergeCell ref="D396:F396"/>
    <mergeCell ref="D397:F397"/>
    <mergeCell ref="D392:F392"/>
    <mergeCell ref="D393:F393"/>
    <mergeCell ref="D410:F410"/>
    <mergeCell ref="D411:F411"/>
    <mergeCell ref="D412:F412"/>
    <mergeCell ref="D413:F413"/>
    <mergeCell ref="D414:F414"/>
    <mergeCell ref="D415:F415"/>
    <mergeCell ref="D398:F398"/>
    <mergeCell ref="D399:F399"/>
    <mergeCell ref="D400:F400"/>
    <mergeCell ref="D401:F401"/>
    <mergeCell ref="D402:F402"/>
    <mergeCell ref="D403:F403"/>
    <mergeCell ref="D382:F382"/>
    <mergeCell ref="D383:F383"/>
    <mergeCell ref="D384:F384"/>
    <mergeCell ref="D385:F385"/>
    <mergeCell ref="D380:F380"/>
    <mergeCell ref="D381:F381"/>
    <mergeCell ref="D370:F370"/>
    <mergeCell ref="D371:F371"/>
    <mergeCell ref="D372:F372"/>
    <mergeCell ref="D373:F373"/>
    <mergeCell ref="D368:F368"/>
    <mergeCell ref="D369:F369"/>
    <mergeCell ref="D358:F358"/>
    <mergeCell ref="D359:F359"/>
    <mergeCell ref="D360:F360"/>
    <mergeCell ref="D361:F361"/>
    <mergeCell ref="D356:F356"/>
    <mergeCell ref="D357:F357"/>
    <mergeCell ref="D336:F336"/>
    <mergeCell ref="D337:F337"/>
    <mergeCell ref="D332:F332"/>
    <mergeCell ref="D333:F333"/>
    <mergeCell ref="D322:F322"/>
    <mergeCell ref="D323:F323"/>
    <mergeCell ref="D324:F324"/>
    <mergeCell ref="D325:F325"/>
    <mergeCell ref="D320:F320"/>
    <mergeCell ref="D321:F321"/>
    <mergeCell ref="D338:F338"/>
    <mergeCell ref="D339:F339"/>
    <mergeCell ref="D340:F340"/>
    <mergeCell ref="D341:F341"/>
    <mergeCell ref="D342:F342"/>
    <mergeCell ref="D343:F343"/>
    <mergeCell ref="D326:F326"/>
    <mergeCell ref="D327:F327"/>
    <mergeCell ref="D328:F328"/>
    <mergeCell ref="D329:F329"/>
    <mergeCell ref="D330:F330"/>
    <mergeCell ref="D331:F331"/>
    <mergeCell ref="D310:F310"/>
    <mergeCell ref="D311:F311"/>
    <mergeCell ref="D312:F312"/>
    <mergeCell ref="D313:F313"/>
    <mergeCell ref="D308:F308"/>
    <mergeCell ref="D309:F309"/>
    <mergeCell ref="D298:F298"/>
    <mergeCell ref="D299:F299"/>
    <mergeCell ref="D300:F300"/>
    <mergeCell ref="D301:F301"/>
    <mergeCell ref="D296:F296"/>
    <mergeCell ref="D297:F297"/>
    <mergeCell ref="D286:F286"/>
    <mergeCell ref="D287:F287"/>
    <mergeCell ref="D288:F288"/>
    <mergeCell ref="D289:F289"/>
    <mergeCell ref="D284:F284"/>
    <mergeCell ref="D285:F285"/>
    <mergeCell ref="D264:F264"/>
    <mergeCell ref="D265:F265"/>
    <mergeCell ref="D260:F260"/>
    <mergeCell ref="D261:F261"/>
    <mergeCell ref="D250:F250"/>
    <mergeCell ref="D251:F251"/>
    <mergeCell ref="D252:F252"/>
    <mergeCell ref="D253:F253"/>
    <mergeCell ref="D248:F248"/>
    <mergeCell ref="D249:F249"/>
    <mergeCell ref="D266:F266"/>
    <mergeCell ref="D267:F267"/>
    <mergeCell ref="D268:F268"/>
    <mergeCell ref="D269:F269"/>
    <mergeCell ref="D270:F270"/>
    <mergeCell ref="D271:F271"/>
    <mergeCell ref="D254:F254"/>
    <mergeCell ref="D255:F255"/>
    <mergeCell ref="D256:F256"/>
    <mergeCell ref="D257:F257"/>
    <mergeCell ref="D258:F258"/>
    <mergeCell ref="D259:F259"/>
    <mergeCell ref="D238:F238"/>
    <mergeCell ref="D239:F239"/>
    <mergeCell ref="D240:F240"/>
    <mergeCell ref="D241:F241"/>
    <mergeCell ref="D236:F236"/>
    <mergeCell ref="D237:F237"/>
    <mergeCell ref="D226:F226"/>
    <mergeCell ref="D227:F227"/>
    <mergeCell ref="D228:F228"/>
    <mergeCell ref="D229:F229"/>
    <mergeCell ref="D224:F224"/>
    <mergeCell ref="D225:F225"/>
    <mergeCell ref="D214:F214"/>
    <mergeCell ref="D215:F215"/>
    <mergeCell ref="D216:F216"/>
    <mergeCell ref="D217:F217"/>
    <mergeCell ref="D212:F212"/>
    <mergeCell ref="D213:F213"/>
    <mergeCell ref="D192:F192"/>
    <mergeCell ref="D193:F193"/>
    <mergeCell ref="D188:F188"/>
    <mergeCell ref="D189:F189"/>
    <mergeCell ref="D178:F178"/>
    <mergeCell ref="D179:F179"/>
    <mergeCell ref="D180:F180"/>
    <mergeCell ref="D181:F181"/>
    <mergeCell ref="D176:F176"/>
    <mergeCell ref="D177:F177"/>
    <mergeCell ref="D194:F194"/>
    <mergeCell ref="D195:F195"/>
    <mergeCell ref="D196:F196"/>
    <mergeCell ref="D197:F197"/>
    <mergeCell ref="D198:F198"/>
    <mergeCell ref="D199:F199"/>
    <mergeCell ref="D182:F182"/>
    <mergeCell ref="D183:F183"/>
    <mergeCell ref="D184:F184"/>
    <mergeCell ref="D185:F185"/>
    <mergeCell ref="D186:F186"/>
    <mergeCell ref="D187:F187"/>
    <mergeCell ref="D166:F166"/>
    <mergeCell ref="D167:F167"/>
    <mergeCell ref="D168:F168"/>
    <mergeCell ref="D169:F169"/>
    <mergeCell ref="D164:F164"/>
    <mergeCell ref="D165:F165"/>
    <mergeCell ref="D154:F154"/>
    <mergeCell ref="D155:F155"/>
    <mergeCell ref="D156:F156"/>
    <mergeCell ref="D157:F157"/>
    <mergeCell ref="D152:F152"/>
    <mergeCell ref="D153:F153"/>
    <mergeCell ref="D142:F142"/>
    <mergeCell ref="D143:F143"/>
    <mergeCell ref="D144:F144"/>
    <mergeCell ref="D145:F145"/>
    <mergeCell ref="D140:F140"/>
    <mergeCell ref="D141:F141"/>
    <mergeCell ref="D120:F120"/>
    <mergeCell ref="D121:F121"/>
    <mergeCell ref="D116:F116"/>
    <mergeCell ref="D117:F117"/>
    <mergeCell ref="D106:F106"/>
    <mergeCell ref="D107:F107"/>
    <mergeCell ref="D108:F108"/>
    <mergeCell ref="D109:F109"/>
    <mergeCell ref="D104:F104"/>
    <mergeCell ref="D105:F105"/>
    <mergeCell ref="D122:F122"/>
    <mergeCell ref="D123:F123"/>
    <mergeCell ref="D124:F124"/>
    <mergeCell ref="D125:F125"/>
    <mergeCell ref="D126:F126"/>
    <mergeCell ref="D127:F127"/>
    <mergeCell ref="D110:F110"/>
    <mergeCell ref="D111:F111"/>
    <mergeCell ref="D112:F112"/>
    <mergeCell ref="D113:F113"/>
    <mergeCell ref="D114:F114"/>
    <mergeCell ref="D115:F115"/>
    <mergeCell ref="D94:F94"/>
    <mergeCell ref="D95:F95"/>
    <mergeCell ref="D96:F96"/>
    <mergeCell ref="D97:F97"/>
    <mergeCell ref="D92:F92"/>
    <mergeCell ref="D93:F93"/>
    <mergeCell ref="D82:F82"/>
    <mergeCell ref="D83:F83"/>
    <mergeCell ref="D84:F84"/>
    <mergeCell ref="D85:F85"/>
    <mergeCell ref="D80:F80"/>
    <mergeCell ref="D81:F81"/>
    <mergeCell ref="D70:F70"/>
    <mergeCell ref="D71:F71"/>
    <mergeCell ref="D72:F72"/>
    <mergeCell ref="D73:F73"/>
    <mergeCell ref="D68:F68"/>
    <mergeCell ref="D69:F69"/>
    <mergeCell ref="D48:F48"/>
    <mergeCell ref="D49:F49"/>
    <mergeCell ref="D44:F44"/>
    <mergeCell ref="D45:F45"/>
    <mergeCell ref="D34:F34"/>
    <mergeCell ref="D35:F35"/>
    <mergeCell ref="D36:F36"/>
    <mergeCell ref="D37:F37"/>
    <mergeCell ref="D32:F32"/>
    <mergeCell ref="D33:F33"/>
    <mergeCell ref="D50:F50"/>
    <mergeCell ref="D51:F51"/>
    <mergeCell ref="D52:F52"/>
    <mergeCell ref="D53:F53"/>
    <mergeCell ref="D54:F54"/>
    <mergeCell ref="D55:F55"/>
    <mergeCell ref="D38:F38"/>
    <mergeCell ref="D39:F39"/>
    <mergeCell ref="D40:F40"/>
    <mergeCell ref="D41:F41"/>
    <mergeCell ref="D42:F42"/>
    <mergeCell ref="D43:F43"/>
    <mergeCell ref="D22:F22"/>
    <mergeCell ref="D23:F23"/>
    <mergeCell ref="D24:F24"/>
    <mergeCell ref="D25:F25"/>
    <mergeCell ref="D20:F20"/>
    <mergeCell ref="D21:F21"/>
    <mergeCell ref="B920:C920"/>
    <mergeCell ref="B921:C921"/>
    <mergeCell ref="B914:C914"/>
    <mergeCell ref="B915:C915"/>
    <mergeCell ref="B916:C916"/>
    <mergeCell ref="B917:C917"/>
    <mergeCell ref="B918:C918"/>
    <mergeCell ref="B919:C919"/>
    <mergeCell ref="B908:C908"/>
    <mergeCell ref="B909:C909"/>
    <mergeCell ref="B910:C910"/>
    <mergeCell ref="B911:C911"/>
    <mergeCell ref="B912:C912"/>
    <mergeCell ref="B913:C913"/>
    <mergeCell ref="B902:C902"/>
    <mergeCell ref="B903:C903"/>
    <mergeCell ref="B904:C904"/>
    <mergeCell ref="B905:C905"/>
    <mergeCell ref="B906:C906"/>
    <mergeCell ref="B907:C907"/>
    <mergeCell ref="B896:C896"/>
    <mergeCell ref="B897:C897"/>
    <mergeCell ref="B898:C898"/>
    <mergeCell ref="B899:C899"/>
    <mergeCell ref="B900:C900"/>
    <mergeCell ref="B901:C901"/>
    <mergeCell ref="B890:C890"/>
    <mergeCell ref="B891:C891"/>
    <mergeCell ref="B892:C892"/>
    <mergeCell ref="B893:C893"/>
    <mergeCell ref="B894:C894"/>
    <mergeCell ref="B895:C895"/>
    <mergeCell ref="B884:C884"/>
    <mergeCell ref="B885:C885"/>
    <mergeCell ref="B886:C886"/>
    <mergeCell ref="B887:C887"/>
    <mergeCell ref="B888:C888"/>
    <mergeCell ref="B889:C889"/>
    <mergeCell ref="B878:C878"/>
    <mergeCell ref="B879:C879"/>
    <mergeCell ref="B880:C880"/>
    <mergeCell ref="B881:C881"/>
    <mergeCell ref="B882:C882"/>
    <mergeCell ref="B883:C883"/>
    <mergeCell ref="B872:C872"/>
    <mergeCell ref="B873:C873"/>
    <mergeCell ref="B874:C874"/>
    <mergeCell ref="B875:C875"/>
    <mergeCell ref="B876:C876"/>
    <mergeCell ref="B877:C877"/>
    <mergeCell ref="B866:C866"/>
    <mergeCell ref="B867:C867"/>
    <mergeCell ref="B868:C868"/>
    <mergeCell ref="B869:C869"/>
    <mergeCell ref="B870:C870"/>
    <mergeCell ref="B871:C871"/>
    <mergeCell ref="B860:C860"/>
    <mergeCell ref="B861:C861"/>
    <mergeCell ref="B862:C862"/>
    <mergeCell ref="B863:C863"/>
    <mergeCell ref="B864:C864"/>
    <mergeCell ref="B865:C865"/>
    <mergeCell ref="B854:C854"/>
    <mergeCell ref="B855:C855"/>
    <mergeCell ref="B856:C856"/>
    <mergeCell ref="B857:C857"/>
    <mergeCell ref="B858:C858"/>
    <mergeCell ref="B859:C859"/>
    <mergeCell ref="B848:C848"/>
    <mergeCell ref="B849:C849"/>
    <mergeCell ref="B850:C850"/>
    <mergeCell ref="B851:C851"/>
    <mergeCell ref="B852:C852"/>
    <mergeCell ref="B853:C853"/>
    <mergeCell ref="B842:C842"/>
    <mergeCell ref="B843:C843"/>
    <mergeCell ref="B844:C844"/>
    <mergeCell ref="B845:C845"/>
    <mergeCell ref="B846:C846"/>
    <mergeCell ref="B847:C847"/>
    <mergeCell ref="B836:C836"/>
    <mergeCell ref="B837:C837"/>
    <mergeCell ref="B838:C838"/>
    <mergeCell ref="B839:C839"/>
    <mergeCell ref="B840:C840"/>
    <mergeCell ref="B841:C841"/>
    <mergeCell ref="B830:C830"/>
    <mergeCell ref="B831:C831"/>
    <mergeCell ref="B832:C832"/>
    <mergeCell ref="B833:C833"/>
    <mergeCell ref="B834:C834"/>
    <mergeCell ref="B835:C835"/>
    <mergeCell ref="B824:C824"/>
    <mergeCell ref="B825:C825"/>
    <mergeCell ref="B826:C826"/>
    <mergeCell ref="B827:C827"/>
    <mergeCell ref="B828:C828"/>
    <mergeCell ref="B829:C829"/>
    <mergeCell ref="B818:C818"/>
    <mergeCell ref="B819:C819"/>
    <mergeCell ref="B820:C820"/>
    <mergeCell ref="B821:C821"/>
    <mergeCell ref="B822:C822"/>
    <mergeCell ref="B823:C823"/>
    <mergeCell ref="B812:C812"/>
    <mergeCell ref="B813:C813"/>
    <mergeCell ref="B814:C814"/>
    <mergeCell ref="B815:C815"/>
    <mergeCell ref="B816:C816"/>
    <mergeCell ref="B817:C817"/>
    <mergeCell ref="B806:C806"/>
    <mergeCell ref="B807:C807"/>
    <mergeCell ref="B808:C808"/>
    <mergeCell ref="B809:C809"/>
    <mergeCell ref="B810:C810"/>
    <mergeCell ref="B811:C811"/>
    <mergeCell ref="B800:C800"/>
    <mergeCell ref="B801:C801"/>
    <mergeCell ref="B802:C802"/>
    <mergeCell ref="B803:C803"/>
    <mergeCell ref="B804:C804"/>
    <mergeCell ref="B805:C805"/>
    <mergeCell ref="B794:C794"/>
    <mergeCell ref="B795:C795"/>
    <mergeCell ref="B796:C796"/>
    <mergeCell ref="B797:C797"/>
    <mergeCell ref="B798:C798"/>
    <mergeCell ref="B799:C799"/>
    <mergeCell ref="B788:C788"/>
    <mergeCell ref="B789:C789"/>
    <mergeCell ref="B790:C790"/>
    <mergeCell ref="B791:C791"/>
    <mergeCell ref="B792:C792"/>
    <mergeCell ref="B793:C793"/>
    <mergeCell ref="B782:C782"/>
    <mergeCell ref="B783:C783"/>
    <mergeCell ref="B784:C784"/>
    <mergeCell ref="B785:C785"/>
    <mergeCell ref="B786:C786"/>
    <mergeCell ref="B787:C787"/>
    <mergeCell ref="B776:C776"/>
    <mergeCell ref="B777:C777"/>
    <mergeCell ref="B778:C778"/>
    <mergeCell ref="B779:C779"/>
    <mergeCell ref="B780:C780"/>
    <mergeCell ref="B781:C781"/>
    <mergeCell ref="B770:C770"/>
    <mergeCell ref="B771:C771"/>
    <mergeCell ref="B772:C772"/>
    <mergeCell ref="B773:C773"/>
    <mergeCell ref="B774:C774"/>
    <mergeCell ref="B775:C775"/>
    <mergeCell ref="B764:C764"/>
    <mergeCell ref="B765:C765"/>
    <mergeCell ref="B766:C766"/>
    <mergeCell ref="B767:C767"/>
    <mergeCell ref="B768:C768"/>
    <mergeCell ref="B769:C769"/>
    <mergeCell ref="B758:C758"/>
    <mergeCell ref="B759:C759"/>
    <mergeCell ref="B760:C760"/>
    <mergeCell ref="B761:C761"/>
    <mergeCell ref="B762:C762"/>
    <mergeCell ref="B763:C763"/>
    <mergeCell ref="B752:C752"/>
    <mergeCell ref="B753:C753"/>
    <mergeCell ref="B754:C754"/>
    <mergeCell ref="B755:C755"/>
    <mergeCell ref="B756:C756"/>
    <mergeCell ref="B757:C757"/>
    <mergeCell ref="B746:C746"/>
    <mergeCell ref="B747:C747"/>
    <mergeCell ref="B748:C748"/>
    <mergeCell ref="B749:C749"/>
    <mergeCell ref="B750:C750"/>
    <mergeCell ref="B751:C751"/>
    <mergeCell ref="B740:C740"/>
    <mergeCell ref="B741:C741"/>
    <mergeCell ref="B742:C742"/>
    <mergeCell ref="B743:C743"/>
    <mergeCell ref="B744:C744"/>
    <mergeCell ref="B745:C745"/>
    <mergeCell ref="B734:C734"/>
    <mergeCell ref="B735:C735"/>
    <mergeCell ref="B736:C736"/>
    <mergeCell ref="B737:C737"/>
    <mergeCell ref="B738:C738"/>
    <mergeCell ref="B739:C739"/>
    <mergeCell ref="B728:C728"/>
    <mergeCell ref="B729:C729"/>
    <mergeCell ref="B730:C730"/>
    <mergeCell ref="B731:C731"/>
    <mergeCell ref="B732:C732"/>
    <mergeCell ref="B733:C733"/>
    <mergeCell ref="B722:C722"/>
    <mergeCell ref="B723:C723"/>
    <mergeCell ref="B724:C724"/>
    <mergeCell ref="B725:C725"/>
    <mergeCell ref="B726:C726"/>
    <mergeCell ref="B727:C727"/>
    <mergeCell ref="B716:C716"/>
    <mergeCell ref="B717:C717"/>
    <mergeCell ref="B718:C718"/>
    <mergeCell ref="B719:C719"/>
    <mergeCell ref="B720:C720"/>
    <mergeCell ref="B721:C721"/>
    <mergeCell ref="B710:C710"/>
    <mergeCell ref="B711:C711"/>
    <mergeCell ref="B712:C712"/>
    <mergeCell ref="B713:C713"/>
    <mergeCell ref="B714:C714"/>
    <mergeCell ref="B715:C715"/>
    <mergeCell ref="B704:C704"/>
    <mergeCell ref="B705:C705"/>
    <mergeCell ref="B706:C706"/>
    <mergeCell ref="B707:C707"/>
    <mergeCell ref="B708:C708"/>
    <mergeCell ref="B709:C709"/>
    <mergeCell ref="B698:C698"/>
    <mergeCell ref="B699:C699"/>
    <mergeCell ref="B700:C700"/>
    <mergeCell ref="B701:C701"/>
    <mergeCell ref="B702:C702"/>
    <mergeCell ref="B703:C703"/>
    <mergeCell ref="B692:C692"/>
    <mergeCell ref="B693:C693"/>
    <mergeCell ref="B694:C694"/>
    <mergeCell ref="B695:C695"/>
    <mergeCell ref="B696:C696"/>
    <mergeCell ref="B697:C697"/>
    <mergeCell ref="B686:C686"/>
    <mergeCell ref="B687:C687"/>
    <mergeCell ref="B688:C688"/>
    <mergeCell ref="B689:C689"/>
    <mergeCell ref="B690:C690"/>
    <mergeCell ref="B691:C691"/>
    <mergeCell ref="B680:C680"/>
    <mergeCell ref="B681:C681"/>
    <mergeCell ref="B682:C682"/>
    <mergeCell ref="B683:C683"/>
    <mergeCell ref="B684:C684"/>
    <mergeCell ref="B685:C685"/>
    <mergeCell ref="B674:C674"/>
    <mergeCell ref="B675:C675"/>
    <mergeCell ref="B676:C676"/>
    <mergeCell ref="B677:C677"/>
    <mergeCell ref="B678:C678"/>
    <mergeCell ref="B679:C679"/>
    <mergeCell ref="B668:C668"/>
    <mergeCell ref="B669:C669"/>
    <mergeCell ref="B670:C670"/>
    <mergeCell ref="B671:C671"/>
    <mergeCell ref="B672:C672"/>
    <mergeCell ref="B673:C673"/>
    <mergeCell ref="B662:C662"/>
    <mergeCell ref="B663:C663"/>
    <mergeCell ref="B664:C664"/>
    <mergeCell ref="B665:C665"/>
    <mergeCell ref="B666:C666"/>
    <mergeCell ref="B667:C667"/>
    <mergeCell ref="B656:C656"/>
    <mergeCell ref="B657:C657"/>
    <mergeCell ref="B658:C658"/>
    <mergeCell ref="B659:C659"/>
    <mergeCell ref="B660:C660"/>
    <mergeCell ref="B661:C661"/>
    <mergeCell ref="B650:C650"/>
    <mergeCell ref="B651:C651"/>
    <mergeCell ref="B652:C652"/>
    <mergeCell ref="B653:C653"/>
    <mergeCell ref="B654:C654"/>
    <mergeCell ref="B655:C655"/>
    <mergeCell ref="B644:C644"/>
    <mergeCell ref="B645:C645"/>
    <mergeCell ref="B646:C646"/>
    <mergeCell ref="B647:C647"/>
    <mergeCell ref="B648:C648"/>
    <mergeCell ref="B649:C649"/>
    <mergeCell ref="B638:C638"/>
    <mergeCell ref="B639:C639"/>
    <mergeCell ref="B640:C640"/>
    <mergeCell ref="B641:C641"/>
    <mergeCell ref="B642:C642"/>
    <mergeCell ref="B643:C643"/>
    <mergeCell ref="B632:C632"/>
    <mergeCell ref="B633:C633"/>
    <mergeCell ref="B634:C634"/>
    <mergeCell ref="B635:C635"/>
    <mergeCell ref="B636:C636"/>
    <mergeCell ref="B637:C637"/>
    <mergeCell ref="B626:C626"/>
    <mergeCell ref="B627:C627"/>
    <mergeCell ref="B628:C628"/>
    <mergeCell ref="B629:C629"/>
    <mergeCell ref="B630:C630"/>
    <mergeCell ref="B631:C631"/>
    <mergeCell ref="B620:C620"/>
    <mergeCell ref="B621:C621"/>
    <mergeCell ref="B622:C622"/>
    <mergeCell ref="B623:C623"/>
    <mergeCell ref="B624:C624"/>
    <mergeCell ref="B625:C625"/>
    <mergeCell ref="B614:C614"/>
    <mergeCell ref="B615:C615"/>
    <mergeCell ref="B616:C616"/>
    <mergeCell ref="B617:C617"/>
    <mergeCell ref="B618:C618"/>
    <mergeCell ref="B619:C619"/>
    <mergeCell ref="B608:C608"/>
    <mergeCell ref="B609:C609"/>
    <mergeCell ref="B610:C610"/>
    <mergeCell ref="B611:C611"/>
    <mergeCell ref="B612:C612"/>
    <mergeCell ref="B613:C613"/>
    <mergeCell ref="B602:C602"/>
    <mergeCell ref="B603:C603"/>
    <mergeCell ref="B604:C604"/>
    <mergeCell ref="B605:C605"/>
    <mergeCell ref="B606:C606"/>
    <mergeCell ref="B607:C607"/>
    <mergeCell ref="B596:C596"/>
    <mergeCell ref="B597:C597"/>
    <mergeCell ref="B598:C598"/>
    <mergeCell ref="B599:C599"/>
    <mergeCell ref="B600:C600"/>
    <mergeCell ref="B601:C601"/>
    <mergeCell ref="B590:C590"/>
    <mergeCell ref="B591:C591"/>
    <mergeCell ref="B592:C592"/>
    <mergeCell ref="B593:C593"/>
    <mergeCell ref="B594:C594"/>
    <mergeCell ref="B595:C595"/>
    <mergeCell ref="B584:C584"/>
    <mergeCell ref="B585:C585"/>
    <mergeCell ref="B586:C586"/>
    <mergeCell ref="B587:C587"/>
    <mergeCell ref="B588:C588"/>
    <mergeCell ref="B589:C589"/>
    <mergeCell ref="B578:C578"/>
    <mergeCell ref="B579:C579"/>
    <mergeCell ref="B580:C580"/>
    <mergeCell ref="B581:C581"/>
    <mergeCell ref="B582:C582"/>
    <mergeCell ref="B583:C583"/>
    <mergeCell ref="B572:C572"/>
    <mergeCell ref="B573:C573"/>
    <mergeCell ref="B574:C574"/>
    <mergeCell ref="B575:C575"/>
    <mergeCell ref="B576:C576"/>
    <mergeCell ref="B577:C577"/>
    <mergeCell ref="B566:C566"/>
    <mergeCell ref="B567:C567"/>
    <mergeCell ref="B568:C568"/>
    <mergeCell ref="B569:C569"/>
    <mergeCell ref="B570:C570"/>
    <mergeCell ref="B571:C571"/>
    <mergeCell ref="B560:C560"/>
    <mergeCell ref="B561:C561"/>
    <mergeCell ref="B562:C562"/>
    <mergeCell ref="B563:C563"/>
    <mergeCell ref="B564:C564"/>
    <mergeCell ref="B565:C565"/>
    <mergeCell ref="B554:C554"/>
    <mergeCell ref="B555:C555"/>
    <mergeCell ref="B556:C556"/>
    <mergeCell ref="B557:C557"/>
    <mergeCell ref="B558:C558"/>
    <mergeCell ref="B559:C559"/>
    <mergeCell ref="B548:C548"/>
    <mergeCell ref="B549:C549"/>
    <mergeCell ref="B550:C550"/>
    <mergeCell ref="B551:C551"/>
    <mergeCell ref="B552:C552"/>
    <mergeCell ref="B553:C553"/>
    <mergeCell ref="B542:C542"/>
    <mergeCell ref="B543:C543"/>
    <mergeCell ref="B544:C544"/>
    <mergeCell ref="B545:C545"/>
    <mergeCell ref="B546:C546"/>
    <mergeCell ref="B547:C547"/>
    <mergeCell ref="B536:C536"/>
    <mergeCell ref="B537:C537"/>
    <mergeCell ref="B538:C538"/>
    <mergeCell ref="B539:C539"/>
    <mergeCell ref="B540:C540"/>
    <mergeCell ref="B541:C541"/>
    <mergeCell ref="B530:C530"/>
    <mergeCell ref="B531:C531"/>
    <mergeCell ref="B532:C532"/>
    <mergeCell ref="B533:C533"/>
    <mergeCell ref="B534:C534"/>
    <mergeCell ref="B535:C535"/>
    <mergeCell ref="B524:C524"/>
    <mergeCell ref="B525:C525"/>
    <mergeCell ref="B526:C526"/>
    <mergeCell ref="B527:C527"/>
    <mergeCell ref="B528:C528"/>
    <mergeCell ref="B529:C529"/>
    <mergeCell ref="B518:C518"/>
    <mergeCell ref="B519:C519"/>
    <mergeCell ref="B520:C520"/>
    <mergeCell ref="B521:C521"/>
    <mergeCell ref="B522:C522"/>
    <mergeCell ref="B523:C523"/>
    <mergeCell ref="B512:C512"/>
    <mergeCell ref="B513:C513"/>
    <mergeCell ref="B514:C514"/>
    <mergeCell ref="B515:C515"/>
    <mergeCell ref="B516:C516"/>
    <mergeCell ref="B517:C517"/>
    <mergeCell ref="B506:C506"/>
    <mergeCell ref="B507:C507"/>
    <mergeCell ref="B508:C508"/>
    <mergeCell ref="B509:C509"/>
    <mergeCell ref="B510:C510"/>
    <mergeCell ref="B511:C511"/>
    <mergeCell ref="B500:C500"/>
    <mergeCell ref="B501:C501"/>
    <mergeCell ref="B502:C502"/>
    <mergeCell ref="B503:C503"/>
    <mergeCell ref="B504:C504"/>
    <mergeCell ref="B505:C505"/>
    <mergeCell ref="B494:C494"/>
    <mergeCell ref="B495:C495"/>
    <mergeCell ref="B496:C496"/>
    <mergeCell ref="B497:C497"/>
    <mergeCell ref="B498:C498"/>
    <mergeCell ref="B499:C499"/>
    <mergeCell ref="B488:C488"/>
    <mergeCell ref="B489:C489"/>
    <mergeCell ref="B490:C490"/>
    <mergeCell ref="B491:C491"/>
    <mergeCell ref="B492:C492"/>
    <mergeCell ref="B493:C493"/>
    <mergeCell ref="B482:C482"/>
    <mergeCell ref="B483:C483"/>
    <mergeCell ref="B484:C484"/>
    <mergeCell ref="B485:C485"/>
    <mergeCell ref="B486:C486"/>
    <mergeCell ref="B487:C487"/>
    <mergeCell ref="B476:C476"/>
    <mergeCell ref="B477:C477"/>
    <mergeCell ref="B478:C478"/>
    <mergeCell ref="B479:C479"/>
    <mergeCell ref="B480:C480"/>
    <mergeCell ref="B481:C481"/>
    <mergeCell ref="B470:C470"/>
    <mergeCell ref="B471:C471"/>
    <mergeCell ref="B472:C472"/>
    <mergeCell ref="B473:C473"/>
    <mergeCell ref="B474:C474"/>
    <mergeCell ref="B475:C475"/>
    <mergeCell ref="B464:C464"/>
    <mergeCell ref="B465:C465"/>
    <mergeCell ref="B466:C466"/>
    <mergeCell ref="B467:C467"/>
    <mergeCell ref="B468:C468"/>
    <mergeCell ref="B469:C469"/>
    <mergeCell ref="B458:C458"/>
    <mergeCell ref="B459:C459"/>
    <mergeCell ref="B460:C460"/>
    <mergeCell ref="B461:C461"/>
    <mergeCell ref="B462:C462"/>
    <mergeCell ref="B463:C463"/>
    <mergeCell ref="B452:C452"/>
    <mergeCell ref="B453:C453"/>
    <mergeCell ref="B454:C454"/>
    <mergeCell ref="B455:C455"/>
    <mergeCell ref="B456:C456"/>
    <mergeCell ref="B457:C457"/>
    <mergeCell ref="B446:C446"/>
    <mergeCell ref="B447:C447"/>
    <mergeCell ref="B448:C448"/>
    <mergeCell ref="B449:C449"/>
    <mergeCell ref="B450:C450"/>
    <mergeCell ref="B451:C451"/>
    <mergeCell ref="B440:C440"/>
    <mergeCell ref="B441:C441"/>
    <mergeCell ref="B442:C442"/>
    <mergeCell ref="B443:C443"/>
    <mergeCell ref="B444:C444"/>
    <mergeCell ref="B445:C445"/>
    <mergeCell ref="B434:C434"/>
    <mergeCell ref="B435:C435"/>
    <mergeCell ref="B436:C436"/>
    <mergeCell ref="B437:C437"/>
    <mergeCell ref="B438:C438"/>
    <mergeCell ref="B439:C439"/>
    <mergeCell ref="B428:C428"/>
    <mergeCell ref="B429:C429"/>
    <mergeCell ref="B430:C430"/>
    <mergeCell ref="B431:C431"/>
    <mergeCell ref="B432:C432"/>
    <mergeCell ref="B433:C433"/>
    <mergeCell ref="B422:C422"/>
    <mergeCell ref="B423:C423"/>
    <mergeCell ref="B424:C424"/>
    <mergeCell ref="B425:C425"/>
    <mergeCell ref="B426:C426"/>
    <mergeCell ref="B427:C427"/>
    <mergeCell ref="B416:C416"/>
    <mergeCell ref="B417:C417"/>
    <mergeCell ref="B418:C418"/>
    <mergeCell ref="B419:C419"/>
    <mergeCell ref="B420:C420"/>
    <mergeCell ref="B421:C421"/>
    <mergeCell ref="B410:C410"/>
    <mergeCell ref="B411:C411"/>
    <mergeCell ref="B412:C412"/>
    <mergeCell ref="B413:C413"/>
    <mergeCell ref="B414:C414"/>
    <mergeCell ref="B415:C415"/>
    <mergeCell ref="B404:C404"/>
    <mergeCell ref="B405:C405"/>
    <mergeCell ref="B406:C406"/>
    <mergeCell ref="B407:C407"/>
    <mergeCell ref="B408:C408"/>
    <mergeCell ref="B409:C409"/>
    <mergeCell ref="B398:C398"/>
    <mergeCell ref="B399:C399"/>
    <mergeCell ref="B400:C400"/>
    <mergeCell ref="B401:C401"/>
    <mergeCell ref="B402:C402"/>
    <mergeCell ref="B403:C403"/>
    <mergeCell ref="B392:C392"/>
    <mergeCell ref="B393:C393"/>
    <mergeCell ref="B394:C394"/>
    <mergeCell ref="B395:C395"/>
    <mergeCell ref="B396:C396"/>
    <mergeCell ref="B397:C397"/>
    <mergeCell ref="B386:C386"/>
    <mergeCell ref="B387:C387"/>
    <mergeCell ref="B388:C388"/>
    <mergeCell ref="B389:C389"/>
    <mergeCell ref="B390:C390"/>
    <mergeCell ref="B391:C391"/>
    <mergeCell ref="B380:C380"/>
    <mergeCell ref="B381:C381"/>
    <mergeCell ref="B382:C382"/>
    <mergeCell ref="B383:C383"/>
    <mergeCell ref="B384:C384"/>
    <mergeCell ref="B385:C385"/>
    <mergeCell ref="B374:C374"/>
    <mergeCell ref="B375:C375"/>
    <mergeCell ref="B376:C376"/>
    <mergeCell ref="B377:C377"/>
    <mergeCell ref="B378:C378"/>
    <mergeCell ref="B379:C379"/>
    <mergeCell ref="B368:C368"/>
    <mergeCell ref="B369:C369"/>
    <mergeCell ref="B370:C370"/>
    <mergeCell ref="B371:C371"/>
    <mergeCell ref="B372:C372"/>
    <mergeCell ref="B373:C373"/>
    <mergeCell ref="B362:C362"/>
    <mergeCell ref="B363:C363"/>
    <mergeCell ref="B364:C364"/>
    <mergeCell ref="B365:C365"/>
    <mergeCell ref="B366:C366"/>
    <mergeCell ref="B367:C367"/>
    <mergeCell ref="B356:C356"/>
    <mergeCell ref="B357:C357"/>
    <mergeCell ref="B358:C358"/>
    <mergeCell ref="B359:C359"/>
    <mergeCell ref="B360:C360"/>
    <mergeCell ref="B361:C361"/>
    <mergeCell ref="B350:C350"/>
    <mergeCell ref="B351:C351"/>
    <mergeCell ref="B352:C352"/>
    <mergeCell ref="B353:C353"/>
    <mergeCell ref="B354:C354"/>
    <mergeCell ref="B355:C355"/>
    <mergeCell ref="B344:C344"/>
    <mergeCell ref="B345:C345"/>
    <mergeCell ref="B346:C346"/>
    <mergeCell ref="B347:C347"/>
    <mergeCell ref="B348:C348"/>
    <mergeCell ref="B349:C349"/>
    <mergeCell ref="B338:C338"/>
    <mergeCell ref="B339:C339"/>
    <mergeCell ref="B340:C340"/>
    <mergeCell ref="B341:C341"/>
    <mergeCell ref="B342:C342"/>
    <mergeCell ref="B343:C343"/>
    <mergeCell ref="B332:C332"/>
    <mergeCell ref="B333:C333"/>
    <mergeCell ref="B334:C334"/>
    <mergeCell ref="B335:C335"/>
    <mergeCell ref="B336:C336"/>
    <mergeCell ref="B337:C337"/>
    <mergeCell ref="B326:C326"/>
    <mergeCell ref="B327:C327"/>
    <mergeCell ref="B328:C328"/>
    <mergeCell ref="B329:C329"/>
    <mergeCell ref="B330:C330"/>
    <mergeCell ref="B331:C331"/>
    <mergeCell ref="B320:C320"/>
    <mergeCell ref="B321:C321"/>
    <mergeCell ref="B322:C322"/>
    <mergeCell ref="B323:C323"/>
    <mergeCell ref="B324:C324"/>
    <mergeCell ref="B325:C325"/>
    <mergeCell ref="B314:C314"/>
    <mergeCell ref="B315:C315"/>
    <mergeCell ref="B316:C316"/>
    <mergeCell ref="B317:C317"/>
    <mergeCell ref="B318:C318"/>
    <mergeCell ref="B319:C319"/>
    <mergeCell ref="B308:C308"/>
    <mergeCell ref="B309:C309"/>
    <mergeCell ref="B310:C310"/>
    <mergeCell ref="B311:C311"/>
    <mergeCell ref="B312:C312"/>
    <mergeCell ref="B313:C313"/>
    <mergeCell ref="B302:C302"/>
    <mergeCell ref="B303:C303"/>
    <mergeCell ref="B304:C304"/>
    <mergeCell ref="B305:C305"/>
    <mergeCell ref="B306:C306"/>
    <mergeCell ref="B307:C307"/>
    <mergeCell ref="B296:C296"/>
    <mergeCell ref="B297:C297"/>
    <mergeCell ref="B298:C298"/>
    <mergeCell ref="B299:C299"/>
    <mergeCell ref="B300:C300"/>
    <mergeCell ref="B301:C301"/>
    <mergeCell ref="B290:C290"/>
    <mergeCell ref="B291:C291"/>
    <mergeCell ref="B292:C292"/>
    <mergeCell ref="B293:C293"/>
    <mergeCell ref="B294:C294"/>
    <mergeCell ref="B295:C295"/>
    <mergeCell ref="B284:C284"/>
    <mergeCell ref="B285:C285"/>
    <mergeCell ref="B286:C286"/>
    <mergeCell ref="B287:C287"/>
    <mergeCell ref="B288:C288"/>
    <mergeCell ref="B289:C289"/>
    <mergeCell ref="B278:C278"/>
    <mergeCell ref="B279:C279"/>
    <mergeCell ref="B280:C280"/>
    <mergeCell ref="B281:C281"/>
    <mergeCell ref="B282:C282"/>
    <mergeCell ref="B283:C283"/>
    <mergeCell ref="B272:C272"/>
    <mergeCell ref="B273:C273"/>
    <mergeCell ref="B274:C274"/>
    <mergeCell ref="B275:C275"/>
    <mergeCell ref="B276:C276"/>
    <mergeCell ref="B277:C277"/>
    <mergeCell ref="B266:C266"/>
    <mergeCell ref="B267:C267"/>
    <mergeCell ref="B268:C268"/>
    <mergeCell ref="B269:C269"/>
    <mergeCell ref="B270:C270"/>
    <mergeCell ref="B271:C271"/>
    <mergeCell ref="B260:C260"/>
    <mergeCell ref="B261:C261"/>
    <mergeCell ref="B262:C262"/>
    <mergeCell ref="B263:C263"/>
    <mergeCell ref="B264:C264"/>
    <mergeCell ref="B265:C265"/>
    <mergeCell ref="B254:C254"/>
    <mergeCell ref="B255:C255"/>
    <mergeCell ref="B256:C256"/>
    <mergeCell ref="B257:C257"/>
    <mergeCell ref="B258:C258"/>
    <mergeCell ref="B259:C259"/>
    <mergeCell ref="B248:C248"/>
    <mergeCell ref="B249:C249"/>
    <mergeCell ref="B250:C250"/>
    <mergeCell ref="B251:C251"/>
    <mergeCell ref="B252:C252"/>
    <mergeCell ref="B253:C253"/>
    <mergeCell ref="B242:C242"/>
    <mergeCell ref="B243:C243"/>
    <mergeCell ref="B244:C244"/>
    <mergeCell ref="B245:C245"/>
    <mergeCell ref="B246:C246"/>
    <mergeCell ref="B247:C247"/>
    <mergeCell ref="B236:C236"/>
    <mergeCell ref="B237:C237"/>
    <mergeCell ref="B238:C238"/>
    <mergeCell ref="B239:C239"/>
    <mergeCell ref="B240:C240"/>
    <mergeCell ref="B241:C241"/>
    <mergeCell ref="B230:C230"/>
    <mergeCell ref="B231:C231"/>
    <mergeCell ref="B232:C232"/>
    <mergeCell ref="B233:C233"/>
    <mergeCell ref="B234:C234"/>
    <mergeCell ref="B235:C235"/>
    <mergeCell ref="B224:C224"/>
    <mergeCell ref="B225:C225"/>
    <mergeCell ref="B226:C226"/>
    <mergeCell ref="B227:C227"/>
    <mergeCell ref="B228:C228"/>
    <mergeCell ref="B229:C229"/>
    <mergeCell ref="B218:C218"/>
    <mergeCell ref="B219:C219"/>
    <mergeCell ref="B220:C220"/>
    <mergeCell ref="B221:C221"/>
    <mergeCell ref="B222:C222"/>
    <mergeCell ref="B223:C223"/>
    <mergeCell ref="B212:C212"/>
    <mergeCell ref="B213:C213"/>
    <mergeCell ref="B214:C214"/>
    <mergeCell ref="B215:C215"/>
    <mergeCell ref="B216:C216"/>
    <mergeCell ref="B217:C217"/>
    <mergeCell ref="B206:C206"/>
    <mergeCell ref="B207:C207"/>
    <mergeCell ref="B208:C208"/>
    <mergeCell ref="B209:C209"/>
    <mergeCell ref="B210:C210"/>
    <mergeCell ref="B211:C211"/>
    <mergeCell ref="B200:C200"/>
    <mergeCell ref="B201:C201"/>
    <mergeCell ref="B202:C202"/>
    <mergeCell ref="B203:C203"/>
    <mergeCell ref="B204:C204"/>
    <mergeCell ref="B205:C205"/>
    <mergeCell ref="B194:C194"/>
    <mergeCell ref="B195:C195"/>
    <mergeCell ref="B196:C196"/>
    <mergeCell ref="B197:C197"/>
    <mergeCell ref="B198:C198"/>
    <mergeCell ref="B199:C199"/>
    <mergeCell ref="B188:C188"/>
    <mergeCell ref="B189:C189"/>
    <mergeCell ref="B190:C190"/>
    <mergeCell ref="B191:C191"/>
    <mergeCell ref="B192:C192"/>
    <mergeCell ref="B193:C193"/>
    <mergeCell ref="B182:C182"/>
    <mergeCell ref="B183:C183"/>
    <mergeCell ref="B184:C184"/>
    <mergeCell ref="B185:C185"/>
    <mergeCell ref="B186:C186"/>
    <mergeCell ref="B187:C187"/>
    <mergeCell ref="B176:C176"/>
    <mergeCell ref="B177:C177"/>
    <mergeCell ref="B178:C178"/>
    <mergeCell ref="B179:C179"/>
    <mergeCell ref="B180:C180"/>
    <mergeCell ref="B181:C181"/>
    <mergeCell ref="B170:C170"/>
    <mergeCell ref="B171:C171"/>
    <mergeCell ref="B172:C172"/>
    <mergeCell ref="B173:C173"/>
    <mergeCell ref="B174:C174"/>
    <mergeCell ref="B175:C175"/>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8:C8"/>
    <mergeCell ref="B9:C9"/>
    <mergeCell ref="B10:C10"/>
    <mergeCell ref="B11:C11"/>
    <mergeCell ref="B12:C12"/>
    <mergeCell ref="B13:C13"/>
    <mergeCell ref="A3:B6"/>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s>
  <phoneticPr fontId="7" type="noConversion"/>
  <conditionalFormatting sqref="A3:B6">
    <cfRule type="containsBlanks" dxfId="17" priority="3">
      <formula>LEN(TRIM(A3))=0</formula>
    </cfRule>
  </conditionalFormatting>
  <conditionalFormatting sqref="F7">
    <cfRule type="containsText" dxfId="16" priority="1" operator="containsText" text="greater">
      <formula>NOT(ISERROR(SEARCH("greater",F7)))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D55211-2920-4D10-B4DA-BF3B4B09923F}">
          <x14:formula1>
            <xm:f>Sheet1!$R$1:$R$5</xm:f>
          </x14:formula1>
          <xm:sqref>A9:A374</xm:sqref>
        </x14:dataValidation>
        <x14:dataValidation type="list" allowBlank="1" showInputMessage="1" showErrorMessage="1" xr:uid="{209AA052-5916-40F8-AAA8-7D3779DF1CA1}">
          <x14:formula1>
            <xm:f>Sheet3!$B$4:$B$16</xm:f>
          </x14:formula1>
          <xm:sqref>D9:D1048576 E922:F1048576</xm:sqref>
        </x14:dataValidation>
        <x14:dataValidation type="list" allowBlank="1" showInputMessage="1" showErrorMessage="1" xr:uid="{8E697E65-FAE2-49BF-B446-859317498A5F}">
          <x14:formula1>
            <xm:f>Sheet1!$S$1:$S$2</xm:f>
          </x14:formula1>
          <xm:sqref>G2:G5</xm:sqref>
        </x14:dataValidation>
        <x14:dataValidation type="list" allowBlank="1" showInputMessage="1" showErrorMessage="1" xr:uid="{83F9CBA9-366B-4FE0-B1CA-14C2316BB88A}">
          <x14:formula1>
            <xm:f>Sheet1!$Q$1:$Q$33</xm:f>
          </x14:formula1>
          <xm:sqref>C42:C921 B9:B921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62e6cc-25a7-48db-9a41-d7bf78120c8c">
      <Terms xmlns="http://schemas.microsoft.com/office/infopath/2007/PartnerControls"/>
    </lcf76f155ced4ddcb4097134ff3c332f>
    <TaxCatchAll xmlns="06a0b0f5-ab3f-4382-8730-459fb424e4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338B202DF9D7408EE4E989603ED3F1" ma:contentTypeVersion="15" ma:contentTypeDescription="Create a new document." ma:contentTypeScope="" ma:versionID="461ccb7d062a0a9445a83df8aab67d1c">
  <xsd:schema xmlns:xsd="http://www.w3.org/2001/XMLSchema" xmlns:xs="http://www.w3.org/2001/XMLSchema" xmlns:p="http://schemas.microsoft.com/office/2006/metadata/properties" xmlns:ns2="e862e6cc-25a7-48db-9a41-d7bf78120c8c" xmlns:ns3="3f139343-0308-4228-91b0-b729914d92b9" xmlns:ns4="06a0b0f5-ab3f-4382-8730-459fb424e421" targetNamespace="http://schemas.microsoft.com/office/2006/metadata/properties" ma:root="true" ma:fieldsID="aada34ea74c127a4b9163b50d4f7d1a6" ns2:_="" ns3:_="" ns4:_="">
    <xsd:import namespace="e862e6cc-25a7-48db-9a41-d7bf78120c8c"/>
    <xsd:import namespace="3f139343-0308-4228-91b0-b729914d92b9"/>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2e6cc-25a7-48db-9a41-d7bf78120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139343-0308-4228-91b0-b729914d92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7c9c4fd-1183-4526-a16e-7030445790be}" ma:internalName="TaxCatchAll" ma:showField="CatchAllData" ma:web="3f139343-0308-4228-91b0-b729914d92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E31A5-14D5-4690-87DA-FDB488EDD917}">
  <ds:schemaRefs>
    <ds:schemaRef ds:uri="http://schemas.microsoft.com/office/2006/metadata/properties"/>
    <ds:schemaRef ds:uri="http://purl.org/dc/elements/1.1/"/>
    <ds:schemaRef ds:uri="http://schemas.openxmlformats.org/package/2006/metadata/core-properties"/>
    <ds:schemaRef ds:uri="06a0b0f5-ab3f-4382-8730-459fb424e421"/>
    <ds:schemaRef ds:uri="http://www.w3.org/XML/1998/namespace"/>
    <ds:schemaRef ds:uri="3f139343-0308-4228-91b0-b729914d92b9"/>
    <ds:schemaRef ds:uri="http://schemas.microsoft.com/office/2006/documentManagement/types"/>
    <ds:schemaRef ds:uri="http://purl.org/dc/dcmitype/"/>
    <ds:schemaRef ds:uri="http://purl.org/dc/terms/"/>
    <ds:schemaRef ds:uri="http://schemas.microsoft.com/office/infopath/2007/PartnerControls"/>
    <ds:schemaRef ds:uri="e862e6cc-25a7-48db-9a41-d7bf78120c8c"/>
  </ds:schemaRefs>
</ds:datastoreItem>
</file>

<file path=customXml/itemProps2.xml><?xml version="1.0" encoding="utf-8"?>
<ds:datastoreItem xmlns:ds="http://schemas.openxmlformats.org/officeDocument/2006/customXml" ds:itemID="{BD55125C-61E4-4FCF-8F01-14600C4B2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2e6cc-25a7-48db-9a41-d7bf78120c8c"/>
    <ds:schemaRef ds:uri="3f139343-0308-4228-91b0-b729914d92b9"/>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F7704A-5E4C-4AD9-B247-8E0231E2C7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Table of Contents</vt:lpstr>
      <vt:lpstr>Allowable Expenses</vt:lpstr>
      <vt:lpstr>USAS codes</vt:lpstr>
      <vt:lpstr>Total Request</vt:lpstr>
      <vt:lpstr>Total Budget</vt:lpstr>
      <vt:lpstr>Errors</vt:lpstr>
      <vt:lpstr>Grades K-5 Budget</vt:lpstr>
      <vt:lpstr>Grades K-5 Narrative</vt:lpstr>
      <vt:lpstr>Grades 6-8 Budget</vt:lpstr>
      <vt:lpstr>Grades 6-8 Narrative</vt:lpstr>
      <vt:lpstr>Grades 9-12 Budget</vt:lpstr>
      <vt:lpstr>Grades 9-12 Narrative</vt: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 KATIE</dc:creator>
  <cp:keywords/>
  <dc:description/>
  <cp:lastModifiedBy>Diniz de Faria, Jennifer</cp:lastModifiedBy>
  <cp:revision/>
  <dcterms:created xsi:type="dcterms:W3CDTF">2024-10-08T14:29:06Z</dcterms:created>
  <dcterms:modified xsi:type="dcterms:W3CDTF">2025-01-21T20:29:02Z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0x01010096338B202DF9D7408EE4E989603ED3F1</vt:lpwstr>
  </property>
  <property fmtid="{D5CDD505-2E9C-101B-9397-08002B2CF9AE}" pid="3" name="MediaServiceImageTags">
    <vt:lpwstr/>
  </property>
</Properties>
</file>