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76B243C1-3AC9-475D-B2BD-F3C040071B8D}" xr6:coauthVersionLast="47" xr6:coauthVersionMax="47" xr10:uidLastSave="{00000000-0000-0000-0000-000000000000}"/>
  <bookViews>
    <workbookView xWindow="680" yWindow="590" windowWidth="17530" windowHeight="9550" tabRatio="702" xr2:uid="{00000000-000D-0000-FFFF-FFFF00000000}"/>
  </bookViews>
  <sheets>
    <sheet name="Data Notes" sheetId="12" r:id="rId1"/>
    <sheet name="Cleveland" sheetId="3" r:id="rId2"/>
    <sheet name="EdChoice (Traditional)" sheetId="6" r:id="rId3"/>
    <sheet name="Autism" sheetId="11" r:id="rId4"/>
    <sheet name="JPSN" sheetId="15" r:id="rId5"/>
    <sheet name="Income Definitions"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 i="6" l="1"/>
  <c r="D9" i="6"/>
  <c r="I19" i="3"/>
  <c r="D19" i="3"/>
  <c r="D5" i="3" l="1"/>
  <c r="B5" i="3" s="1"/>
  <c r="D6" i="3"/>
  <c r="B6" i="3" s="1"/>
  <c r="D7" i="3"/>
  <c r="B7" i="3" s="1"/>
  <c r="D8" i="3"/>
  <c r="B8" i="3" s="1"/>
  <c r="D9" i="3"/>
  <c r="B9" i="3" s="1"/>
  <c r="D10" i="3"/>
  <c r="B10" i="3" s="1"/>
  <c r="D11" i="3"/>
  <c r="B11" i="3" s="1"/>
  <c r="D12" i="3"/>
  <c r="B12" i="3" s="1"/>
  <c r="D13" i="3"/>
  <c r="B13" i="3" s="1"/>
  <c r="D14" i="3"/>
  <c r="B14" i="3" s="1"/>
  <c r="D15" i="3"/>
  <c r="B15" i="3" s="1"/>
  <c r="D4" i="3"/>
  <c r="B4" i="3" s="1"/>
  <c r="I5" i="3"/>
  <c r="I6" i="3"/>
  <c r="I7" i="3"/>
  <c r="I8" i="3"/>
  <c r="I9" i="3"/>
  <c r="I10" i="3"/>
  <c r="I11" i="3"/>
  <c r="I12" i="3"/>
  <c r="I13" i="3"/>
  <c r="I14" i="3"/>
  <c r="I15" i="3"/>
  <c r="I4" i="3"/>
  <c r="E15" i="3"/>
  <c r="E14" i="3"/>
  <c r="E13" i="3"/>
  <c r="E12" i="3"/>
  <c r="E11" i="3"/>
  <c r="E10" i="3"/>
  <c r="E9" i="3"/>
  <c r="E8" i="3"/>
  <c r="E7" i="3"/>
  <c r="E6" i="3"/>
  <c r="E4" i="3"/>
  <c r="E5" i="3"/>
  <c r="E3" i="3"/>
  <c r="I4" i="6"/>
  <c r="I5" i="6"/>
  <c r="I6" i="6"/>
  <c r="I7" i="6"/>
  <c r="I8" i="6"/>
  <c r="I3" i="6"/>
  <c r="D3" i="3"/>
  <c r="I17" i="3"/>
  <c r="I18" i="3"/>
  <c r="I16" i="3"/>
  <c r="D17" i="3"/>
  <c r="D18" i="3"/>
  <c r="D16" i="3"/>
  <c r="D4" i="6"/>
  <c r="D5" i="6"/>
  <c r="D6" i="6"/>
  <c r="D7" i="6"/>
  <c r="D8" i="6"/>
  <c r="D3" i="6"/>
</calcChain>
</file>

<file path=xl/sharedStrings.xml><?xml version="1.0" encoding="utf-8"?>
<sst xmlns="http://schemas.openxmlformats.org/spreadsheetml/2006/main" count="86" uniqueCount="42">
  <si>
    <t>FY 1997</t>
  </si>
  <si>
    <t>FY 1998</t>
  </si>
  <si>
    <t>FY 1999</t>
  </si>
  <si>
    <t>FY 2000</t>
  </si>
  <si>
    <t>FY 2001</t>
  </si>
  <si>
    <t>FY 2002</t>
  </si>
  <si>
    <t>FY 2003</t>
  </si>
  <si>
    <t>FY 2004</t>
  </si>
  <si>
    <t>FY 2005</t>
  </si>
  <si>
    <t>FY 2006</t>
  </si>
  <si>
    <t>FY 2007</t>
  </si>
  <si>
    <t>FY 2008</t>
  </si>
  <si>
    <t>FY 2009</t>
  </si>
  <si>
    <t>FY 2010</t>
  </si>
  <si>
    <t>FY 2011</t>
  </si>
  <si>
    <t>FY 2012</t>
  </si>
  <si>
    <t xml:space="preserve">Cleveland Scholarship </t>
  </si>
  <si>
    <t>Total</t>
  </si>
  <si>
    <t>New</t>
  </si>
  <si>
    <t>Renewal</t>
  </si>
  <si>
    <t>New and Qualified as Low Income</t>
  </si>
  <si>
    <t>Renewal and Qualified as Low Income</t>
  </si>
  <si>
    <t>Scholarships Used (At least 1 payment made)</t>
  </si>
  <si>
    <t xml:space="preserve">EdChoice - School Based Scholarship </t>
  </si>
  <si>
    <t xml:space="preserve">Autism Scholarship </t>
  </si>
  <si>
    <t>NA</t>
  </si>
  <si>
    <t>Application Count</t>
  </si>
  <si>
    <t>Tutoring Program</t>
  </si>
  <si>
    <t>Income Status</t>
  </si>
  <si>
    <t>Qualified:</t>
  </si>
  <si>
    <t>Not Qualified - Over Income:</t>
  </si>
  <si>
    <t xml:space="preserve">Not Qualified - Incomplete: </t>
  </si>
  <si>
    <t>Not Started:</t>
  </si>
  <si>
    <t>The family requested low income priority on their EdChoice Scholarship Request Form, returned paperwork, and was qualified as Low Income that particular year.</t>
  </si>
  <si>
    <t>Over Income: The family requested low income priority on their EdChoice Scholarship Request Form, returned paperwork, and was NOT qualified as Low Income that particular year.</t>
  </si>
  <si>
    <t>The family indicated on their EdChoice Scholarship Request Form that they would like their income status checked, but no further paperwork was done.</t>
  </si>
  <si>
    <t>The family did not indicate on their EdChoice Scholarship Request Form that they would like their income status checked.</t>
  </si>
  <si>
    <t>*Previous application system did not distinguish between new and renewal applicants</t>
  </si>
  <si>
    <t>Scholarships Used 
(At least 1 payment made)</t>
  </si>
  <si>
    <t>FY 2013</t>
  </si>
  <si>
    <t xml:space="preserve">JPSN Scholarship </t>
  </si>
  <si>
    <r>
      <t xml:space="preserve">Data prepared for posting 10/23/2018.
</t>
    </r>
    <r>
      <rPr>
        <i/>
        <sz val="11"/>
        <color theme="1"/>
        <rFont val="Calibri"/>
        <family val="2"/>
        <scheme val="minor"/>
      </rPr>
      <t xml:space="preserve">Data retrieved from archive of historical scholarship application and usage data prior to the creation of the new Enterprise Application System. Archived data are only available in aggregate for the state and reflect the data business rules used at the time of archival (school years 2012 and older). 
</t>
    </r>
    <r>
      <rPr>
        <sz val="11"/>
        <color theme="1"/>
        <rFont val="Calibri"/>
        <family val="2"/>
        <scheme val="minor"/>
      </rPr>
      <t>Update 3/2/2022: Added tab containing paid participant numbers for the Jon Peterson Special Needs (JPSN) Scholarship. Note that the JPSN Scholarship first started in FY2013.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</si>
</sst>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C0000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3" fontId="0" fillId="0" borderId="0" xfId="0" applyNumberFormat="1" applyAlignment="1">
      <alignment horizontal="center"/>
    </xf>
    <xf numFmtId="3" fontId="2" fillId="0" borderId="0" xfId="0" applyNumberFormat="1" applyFont="1" applyAlignment="1">
      <alignment horizontal="center"/>
    </xf>
    <xf numFmtId="0" fontId="3" fillId="0" borderId="0" xfId="0" applyFont="1" applyAlignment="1">
      <alignment vertical="top"/>
    </xf>
    <xf numFmtId="49" fontId="0" fillId="0" borderId="0" xfId="0" applyNumberFormat="1" applyAlignment="1">
      <alignment vertical="top" wrapText="1"/>
    </xf>
    <xf numFmtId="0" fontId="3" fillId="0" borderId="1" xfId="0" applyFont="1" applyBorder="1"/>
    <xf numFmtId="0" fontId="0" fillId="0" borderId="1" xfId="0" applyBorder="1"/>
    <xf numFmtId="3" fontId="0" fillId="0" borderId="0" xfId="0" applyNumberFormat="1" applyFill="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xf numFmtId="0" fontId="0" fillId="0" borderId="0" xfId="0" applyAlignment="1">
      <alignment horizontal="center" vertical="center"/>
    </xf>
    <xf numFmtId="0" fontId="1" fillId="2" borderId="2"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6336-DFA8-446E-9FB0-2495D88EBBF5}">
  <dimension ref="A1:J11"/>
  <sheetViews>
    <sheetView tabSelected="1" workbookViewId="0">
      <selection sqref="A1:G10"/>
    </sheetView>
  </sheetViews>
  <sheetFormatPr defaultRowHeight="14.5" x14ac:dyDescent="0.35"/>
  <cols>
    <col min="1" max="1" width="34.36328125" customWidth="1"/>
    <col min="9" max="9" width="8.7265625" customWidth="1"/>
  </cols>
  <sheetData>
    <row r="1" spans="1:10" s="11" customFormat="1" ht="18" customHeight="1" x14ac:dyDescent="0.35">
      <c r="A1" s="18" t="s">
        <v>41</v>
      </c>
      <c r="B1" s="18"/>
      <c r="C1" s="18"/>
      <c r="D1" s="18"/>
      <c r="E1" s="18"/>
      <c r="F1" s="18"/>
      <c r="G1" s="18"/>
      <c r="H1" s="17"/>
      <c r="I1" s="17"/>
      <c r="J1" s="10"/>
    </row>
    <row r="2" spans="1:10" x14ac:dyDescent="0.35">
      <c r="A2" s="18"/>
      <c r="B2" s="18"/>
      <c r="C2" s="18"/>
      <c r="D2" s="18"/>
      <c r="E2" s="18"/>
      <c r="F2" s="18"/>
      <c r="G2" s="18"/>
      <c r="H2" s="17"/>
      <c r="I2" s="17"/>
      <c r="J2" s="10"/>
    </row>
    <row r="3" spans="1:10" x14ac:dyDescent="0.35">
      <c r="A3" s="18"/>
      <c r="B3" s="18"/>
      <c r="C3" s="18"/>
      <c r="D3" s="18"/>
      <c r="E3" s="18"/>
      <c r="F3" s="18"/>
      <c r="G3" s="18"/>
      <c r="H3" s="17"/>
      <c r="I3" s="17"/>
      <c r="J3" s="10"/>
    </row>
    <row r="4" spans="1:10" x14ac:dyDescent="0.35">
      <c r="A4" s="18"/>
      <c r="B4" s="18"/>
      <c r="C4" s="18"/>
      <c r="D4" s="18"/>
      <c r="E4" s="18"/>
      <c r="F4" s="18"/>
      <c r="G4" s="18"/>
      <c r="H4" s="17"/>
      <c r="I4" s="17"/>
      <c r="J4" s="10"/>
    </row>
    <row r="5" spans="1:10" x14ac:dyDescent="0.35">
      <c r="A5" s="18"/>
      <c r="B5" s="18"/>
      <c r="C5" s="18"/>
      <c r="D5" s="18"/>
      <c r="E5" s="18"/>
      <c r="F5" s="18"/>
      <c r="G5" s="18"/>
      <c r="H5" s="17"/>
      <c r="I5" s="17"/>
      <c r="J5" s="10"/>
    </row>
    <row r="6" spans="1:10" x14ac:dyDescent="0.35">
      <c r="A6" s="18"/>
      <c r="B6" s="18"/>
      <c r="C6" s="18"/>
      <c r="D6" s="18"/>
      <c r="E6" s="18"/>
      <c r="F6" s="18"/>
      <c r="G6" s="18"/>
      <c r="H6" s="17"/>
      <c r="I6" s="17"/>
      <c r="J6" s="10"/>
    </row>
    <row r="7" spans="1:10" x14ac:dyDescent="0.35">
      <c r="A7" s="18"/>
      <c r="B7" s="18"/>
      <c r="C7" s="18"/>
      <c r="D7" s="18"/>
      <c r="E7" s="18"/>
      <c r="F7" s="18"/>
      <c r="G7" s="18"/>
      <c r="H7" s="17"/>
      <c r="I7" s="17"/>
      <c r="J7" s="10"/>
    </row>
    <row r="8" spans="1:10" x14ac:dyDescent="0.35">
      <c r="A8" s="18"/>
      <c r="B8" s="18"/>
      <c r="C8" s="18"/>
      <c r="D8" s="18"/>
      <c r="E8" s="18"/>
      <c r="F8" s="18"/>
      <c r="G8" s="18"/>
      <c r="H8" s="10"/>
      <c r="I8" s="10"/>
      <c r="J8" s="10"/>
    </row>
    <row r="9" spans="1:10" x14ac:dyDescent="0.35">
      <c r="A9" s="18"/>
      <c r="B9" s="18"/>
      <c r="C9" s="18"/>
      <c r="D9" s="18"/>
      <c r="E9" s="18"/>
      <c r="F9" s="18"/>
      <c r="G9" s="18"/>
      <c r="H9" s="10"/>
      <c r="I9" s="10"/>
      <c r="J9" s="10"/>
    </row>
    <row r="10" spans="1:10" x14ac:dyDescent="0.35">
      <c r="A10" s="18"/>
      <c r="B10" s="18"/>
      <c r="C10" s="18"/>
      <c r="D10" s="18"/>
      <c r="E10" s="18"/>
      <c r="F10" s="18"/>
      <c r="G10" s="18"/>
      <c r="H10" s="10"/>
      <c r="I10" s="10"/>
      <c r="J10" s="10"/>
    </row>
    <row r="11" spans="1:10" x14ac:dyDescent="0.35">
      <c r="A11" s="10"/>
      <c r="B11" s="10"/>
      <c r="C11" s="10"/>
      <c r="D11" s="10"/>
      <c r="E11" s="10"/>
      <c r="F11" s="10"/>
      <c r="G11" s="10"/>
      <c r="H11" s="10"/>
      <c r="I11" s="10"/>
      <c r="J11" s="10"/>
    </row>
  </sheetData>
  <mergeCells count="1">
    <mergeCell ref="A1:G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workbookViewId="0">
      <pane xSplit="1" ySplit="2" topLeftCell="B3" activePane="bottomRight" state="frozen"/>
      <selection pane="topRight" activeCell="B1" sqref="B1"/>
      <selection pane="bottomLeft" activeCell="A3" sqref="A3"/>
      <selection pane="bottomRight" activeCell="B1" sqref="B1:F1"/>
    </sheetView>
  </sheetViews>
  <sheetFormatPr defaultRowHeight="14.5" x14ac:dyDescent="0.35"/>
  <cols>
    <col min="1" max="1" width="12" style="8" customWidth="1"/>
    <col min="2" max="2" width="9.453125" style="8" customWidth="1"/>
    <col min="3" max="3" width="10" style="8" customWidth="1"/>
    <col min="4" max="4" width="12.81640625" style="8" customWidth="1"/>
    <col min="5" max="5" width="14.453125" style="8" customWidth="1"/>
    <col min="6" max="6" width="12.453125" style="8" bestFit="1" customWidth="1"/>
    <col min="7" max="7" width="10.453125" style="8" customWidth="1"/>
    <col min="8" max="8" width="10.81640625" style="8" customWidth="1"/>
    <col min="9" max="9" width="11.7265625" style="8" customWidth="1"/>
    <col min="10" max="11" width="15.7265625" style="8" bestFit="1" customWidth="1"/>
    <col min="12" max="12" width="11.26953125" style="8" customWidth="1"/>
  </cols>
  <sheetData>
    <row r="1" spans="1:12" ht="40.5" customHeight="1" x14ac:dyDescent="0.35">
      <c r="A1" s="27" t="s">
        <v>16</v>
      </c>
      <c r="B1" s="19" t="s">
        <v>26</v>
      </c>
      <c r="C1" s="20"/>
      <c r="D1" s="20"/>
      <c r="E1" s="20"/>
      <c r="F1" s="21"/>
      <c r="G1" s="22" t="s">
        <v>38</v>
      </c>
      <c r="H1" s="23"/>
      <c r="I1" s="23"/>
      <c r="J1" s="23"/>
      <c r="K1" s="24"/>
      <c r="L1" s="25" t="s">
        <v>27</v>
      </c>
    </row>
    <row r="2" spans="1:12" s="9" customFormat="1" ht="55.5" customHeight="1" x14ac:dyDescent="0.35">
      <c r="A2" s="28"/>
      <c r="B2" s="16" t="s">
        <v>17</v>
      </c>
      <c r="C2" s="16" t="s">
        <v>18</v>
      </c>
      <c r="D2" s="16" t="s">
        <v>19</v>
      </c>
      <c r="E2" s="16" t="s">
        <v>20</v>
      </c>
      <c r="F2" s="16" t="s">
        <v>21</v>
      </c>
      <c r="G2" s="16" t="s">
        <v>17</v>
      </c>
      <c r="H2" s="16" t="s">
        <v>18</v>
      </c>
      <c r="I2" s="16" t="s">
        <v>19</v>
      </c>
      <c r="J2" s="16" t="s">
        <v>20</v>
      </c>
      <c r="K2" s="16" t="s">
        <v>21</v>
      </c>
      <c r="L2" s="26"/>
    </row>
    <row r="3" spans="1:12" x14ac:dyDescent="0.35">
      <c r="A3" s="8" t="s">
        <v>0</v>
      </c>
      <c r="B3" s="1">
        <v>6233</v>
      </c>
      <c r="C3" s="1">
        <v>6233</v>
      </c>
      <c r="D3" s="1">
        <f t="shared" ref="D3" si="0">B3-C3</f>
        <v>0</v>
      </c>
      <c r="E3" s="1">
        <f>2772+885</f>
        <v>3657</v>
      </c>
      <c r="F3" s="1"/>
      <c r="G3" s="1">
        <v>1994</v>
      </c>
      <c r="H3" s="1">
        <v>1994</v>
      </c>
      <c r="I3" s="1">
        <v>0</v>
      </c>
      <c r="J3" s="2"/>
      <c r="K3" s="1">
        <v>0</v>
      </c>
      <c r="L3" s="1">
        <v>124</v>
      </c>
    </row>
    <row r="4" spans="1:12" x14ac:dyDescent="0.35">
      <c r="A4" s="8" t="s">
        <v>1</v>
      </c>
      <c r="B4" s="2">
        <f>C4+D4</f>
        <v>8805</v>
      </c>
      <c r="C4" s="1">
        <v>6811</v>
      </c>
      <c r="D4" s="2">
        <f>G3</f>
        <v>1994</v>
      </c>
      <c r="E4" s="1">
        <f>3926+1743</f>
        <v>5669</v>
      </c>
      <c r="F4" s="1"/>
      <c r="G4" s="1">
        <v>2914</v>
      </c>
      <c r="H4" s="1">
        <v>1289</v>
      </c>
      <c r="I4" s="1">
        <f>G4-H4</f>
        <v>1625</v>
      </c>
      <c r="J4" s="1"/>
      <c r="K4" s="1"/>
      <c r="L4" s="1">
        <v>913</v>
      </c>
    </row>
    <row r="5" spans="1:12" x14ac:dyDescent="0.35">
      <c r="A5" s="8" t="s">
        <v>2</v>
      </c>
      <c r="B5" s="2">
        <f t="shared" ref="B5:B15" si="1">C5+D5</f>
        <v>7343</v>
      </c>
      <c r="C5" s="1">
        <v>4429</v>
      </c>
      <c r="D5" s="2">
        <f t="shared" ref="D5:D15" si="2">G4</f>
        <v>2914</v>
      </c>
      <c r="E5" s="1">
        <f>1714+944</f>
        <v>2658</v>
      </c>
      <c r="F5" s="1"/>
      <c r="G5" s="1">
        <v>3674</v>
      </c>
      <c r="H5" s="1">
        <v>1318</v>
      </c>
      <c r="I5" s="1">
        <f t="shared" ref="I5:I15" si="3">G5-H5</f>
        <v>2356</v>
      </c>
      <c r="J5" s="1"/>
      <c r="K5" s="1"/>
      <c r="L5" s="1">
        <v>1360</v>
      </c>
    </row>
    <row r="6" spans="1:12" x14ac:dyDescent="0.35">
      <c r="A6" s="8" t="s">
        <v>3</v>
      </c>
      <c r="B6" s="2">
        <f t="shared" si="1"/>
        <v>7355</v>
      </c>
      <c r="C6" s="1">
        <v>3681</v>
      </c>
      <c r="D6" s="2">
        <f t="shared" si="2"/>
        <v>3674</v>
      </c>
      <c r="E6" s="1">
        <f>1524+1147</f>
        <v>2671</v>
      </c>
      <c r="F6" s="1"/>
      <c r="G6" s="1">
        <v>3404</v>
      </c>
      <c r="H6" s="1">
        <v>587</v>
      </c>
      <c r="I6" s="1">
        <f t="shared" si="3"/>
        <v>2817</v>
      </c>
      <c r="J6" s="1"/>
      <c r="K6" s="1"/>
      <c r="L6" s="1">
        <v>2421</v>
      </c>
    </row>
    <row r="7" spans="1:12" x14ac:dyDescent="0.35">
      <c r="A7" s="8" t="s">
        <v>4</v>
      </c>
      <c r="B7" s="2">
        <f t="shared" si="1"/>
        <v>5011</v>
      </c>
      <c r="C7" s="1">
        <v>1607</v>
      </c>
      <c r="D7" s="2">
        <f t="shared" si="2"/>
        <v>3404</v>
      </c>
      <c r="E7" s="1">
        <f>459+659</f>
        <v>1118</v>
      </c>
      <c r="F7" s="1"/>
      <c r="G7" s="1">
        <v>3797</v>
      </c>
      <c r="H7" s="1">
        <v>989</v>
      </c>
      <c r="I7" s="1">
        <f t="shared" si="3"/>
        <v>2808</v>
      </c>
      <c r="J7" s="1"/>
      <c r="K7" s="1"/>
      <c r="L7" s="1">
        <v>1997</v>
      </c>
    </row>
    <row r="8" spans="1:12" x14ac:dyDescent="0.35">
      <c r="A8" s="8" t="s">
        <v>5</v>
      </c>
      <c r="B8" s="2">
        <f t="shared" si="1"/>
        <v>5897</v>
      </c>
      <c r="C8" s="1">
        <v>2100</v>
      </c>
      <c r="D8" s="2">
        <f t="shared" si="2"/>
        <v>3797</v>
      </c>
      <c r="E8" s="1">
        <f>648+855</f>
        <v>1503</v>
      </c>
      <c r="F8" s="1"/>
      <c r="G8" s="1">
        <v>4523</v>
      </c>
      <c r="H8" s="1">
        <v>1276</v>
      </c>
      <c r="I8" s="1">
        <f t="shared" si="3"/>
        <v>3247</v>
      </c>
      <c r="J8" s="1"/>
      <c r="K8" s="1"/>
      <c r="L8" s="1">
        <v>2313</v>
      </c>
    </row>
    <row r="9" spans="1:12" x14ac:dyDescent="0.35">
      <c r="A9" s="8" t="s">
        <v>6</v>
      </c>
      <c r="B9" s="2">
        <f t="shared" si="1"/>
        <v>7243</v>
      </c>
      <c r="C9" s="1">
        <v>2720</v>
      </c>
      <c r="D9" s="2">
        <f t="shared" si="2"/>
        <v>4523</v>
      </c>
      <c r="E9" s="1">
        <f>781+1049</f>
        <v>1830</v>
      </c>
      <c r="F9" s="1"/>
      <c r="G9" s="1">
        <v>5281</v>
      </c>
      <c r="H9" s="1">
        <v>1165</v>
      </c>
      <c r="I9" s="1">
        <f t="shared" si="3"/>
        <v>4116</v>
      </c>
      <c r="J9" s="1"/>
      <c r="K9" s="1"/>
      <c r="L9" s="1">
        <v>2925</v>
      </c>
    </row>
    <row r="10" spans="1:12" x14ac:dyDescent="0.35">
      <c r="A10" s="8" t="s">
        <v>7</v>
      </c>
      <c r="B10" s="2">
        <f t="shared" si="1"/>
        <v>8474</v>
      </c>
      <c r="C10" s="1">
        <v>3193</v>
      </c>
      <c r="D10" s="2">
        <f t="shared" si="2"/>
        <v>5281</v>
      </c>
      <c r="E10" s="1">
        <f>870+1157</f>
        <v>2027</v>
      </c>
      <c r="F10" s="1"/>
      <c r="G10" s="1">
        <v>5887</v>
      </c>
      <c r="H10" s="1">
        <v>1644</v>
      </c>
      <c r="I10" s="1">
        <f t="shared" si="3"/>
        <v>4243</v>
      </c>
      <c r="J10" s="1"/>
      <c r="K10" s="1"/>
      <c r="L10" s="1">
        <v>2736</v>
      </c>
    </row>
    <row r="11" spans="1:12" x14ac:dyDescent="0.35">
      <c r="A11" s="8" t="s">
        <v>8</v>
      </c>
      <c r="B11" s="2">
        <f t="shared" si="1"/>
        <v>8600</v>
      </c>
      <c r="C11" s="1">
        <v>2713</v>
      </c>
      <c r="D11" s="2">
        <f t="shared" si="2"/>
        <v>5887</v>
      </c>
      <c r="E11" s="1">
        <f>707+852</f>
        <v>1559</v>
      </c>
      <c r="F11" s="1"/>
      <c r="G11" s="1">
        <v>5710</v>
      </c>
      <c r="H11" s="1">
        <v>912</v>
      </c>
      <c r="I11" s="1">
        <f t="shared" si="3"/>
        <v>4798</v>
      </c>
      <c r="J11" s="1"/>
      <c r="K11" s="1"/>
      <c r="L11" s="1">
        <v>3014</v>
      </c>
    </row>
    <row r="12" spans="1:12" x14ac:dyDescent="0.35">
      <c r="A12" s="8" t="s">
        <v>9</v>
      </c>
      <c r="B12" s="2">
        <f t="shared" si="1"/>
        <v>8686</v>
      </c>
      <c r="C12" s="1">
        <v>2976</v>
      </c>
      <c r="D12" s="2">
        <f t="shared" si="2"/>
        <v>5710</v>
      </c>
      <c r="E12" s="1">
        <f>780+921</f>
        <v>1701</v>
      </c>
      <c r="F12" s="1"/>
      <c r="G12" s="1">
        <v>5813</v>
      </c>
      <c r="H12" s="1">
        <v>1119</v>
      </c>
      <c r="I12" s="1">
        <f t="shared" si="3"/>
        <v>4694</v>
      </c>
      <c r="J12" s="1"/>
      <c r="K12" s="1"/>
      <c r="L12" s="1">
        <v>2919</v>
      </c>
    </row>
    <row r="13" spans="1:12" x14ac:dyDescent="0.35">
      <c r="A13" s="8" t="s">
        <v>10</v>
      </c>
      <c r="B13" s="2">
        <f t="shared" si="1"/>
        <v>8498</v>
      </c>
      <c r="C13" s="1">
        <v>2685</v>
      </c>
      <c r="D13" s="2">
        <f t="shared" si="2"/>
        <v>5813</v>
      </c>
      <c r="E13" s="1">
        <f>731+838</f>
        <v>1569</v>
      </c>
      <c r="F13" s="1"/>
      <c r="G13" s="1">
        <v>6116</v>
      </c>
      <c r="H13" s="1">
        <v>1275</v>
      </c>
      <c r="I13" s="1">
        <f t="shared" si="3"/>
        <v>4841</v>
      </c>
      <c r="J13" s="1"/>
      <c r="K13" s="1"/>
      <c r="L13" s="1">
        <v>3047</v>
      </c>
    </row>
    <row r="14" spans="1:12" x14ac:dyDescent="0.35">
      <c r="A14" s="8" t="s">
        <v>11</v>
      </c>
      <c r="B14" s="2">
        <f t="shared" si="1"/>
        <v>8764</v>
      </c>
      <c r="C14" s="1">
        <v>2648</v>
      </c>
      <c r="D14" s="2">
        <f t="shared" si="2"/>
        <v>6116</v>
      </c>
      <c r="E14" s="1">
        <f>813+898</f>
        <v>1711</v>
      </c>
      <c r="F14" s="1"/>
      <c r="G14" s="1">
        <v>6272</v>
      </c>
      <c r="H14" s="1">
        <v>1264</v>
      </c>
      <c r="I14" s="1">
        <f t="shared" si="3"/>
        <v>5008</v>
      </c>
      <c r="J14" s="1"/>
      <c r="K14" s="1"/>
      <c r="L14" s="1">
        <v>2778</v>
      </c>
    </row>
    <row r="15" spans="1:12" x14ac:dyDescent="0.35">
      <c r="A15" s="8" t="s">
        <v>12</v>
      </c>
      <c r="B15" s="2">
        <f t="shared" si="1"/>
        <v>8458</v>
      </c>
      <c r="C15" s="1">
        <v>2186</v>
      </c>
      <c r="D15" s="2">
        <f t="shared" si="2"/>
        <v>6272</v>
      </c>
      <c r="E15" s="1">
        <f>632+719</f>
        <v>1351</v>
      </c>
      <c r="F15" s="1"/>
      <c r="G15" s="1">
        <v>5562</v>
      </c>
      <c r="H15" s="1">
        <v>648</v>
      </c>
      <c r="I15" s="1">
        <f t="shared" si="3"/>
        <v>4914</v>
      </c>
      <c r="J15" s="1"/>
      <c r="K15" s="1"/>
      <c r="L15" s="1">
        <v>3173</v>
      </c>
    </row>
    <row r="16" spans="1:12" x14ac:dyDescent="0.35">
      <c r="A16" s="8" t="s">
        <v>13</v>
      </c>
      <c r="B16" s="1">
        <v>7376</v>
      </c>
      <c r="C16" s="1">
        <v>2351</v>
      </c>
      <c r="D16" s="1">
        <f>B16-C16</f>
        <v>5025</v>
      </c>
      <c r="E16" s="1">
        <v>1142</v>
      </c>
      <c r="F16" s="1">
        <v>3545</v>
      </c>
      <c r="G16" s="1">
        <v>5525</v>
      </c>
      <c r="H16" s="1">
        <v>941</v>
      </c>
      <c r="I16" s="1">
        <f>G16-H16</f>
        <v>4584</v>
      </c>
      <c r="J16" s="1">
        <v>941</v>
      </c>
      <c r="K16" s="1">
        <v>3303</v>
      </c>
      <c r="L16" s="1" t="s">
        <v>25</v>
      </c>
    </row>
    <row r="17" spans="1:12" x14ac:dyDescent="0.35">
      <c r="A17" s="8" t="s">
        <v>14</v>
      </c>
      <c r="B17" s="1">
        <v>6629</v>
      </c>
      <c r="C17" s="1">
        <v>1837</v>
      </c>
      <c r="D17" s="1">
        <f t="shared" ref="D17:D19" si="4">B17-C17</f>
        <v>4792</v>
      </c>
      <c r="E17" s="1">
        <v>1096</v>
      </c>
      <c r="F17" s="1">
        <v>3209</v>
      </c>
      <c r="G17" s="1">
        <v>5319</v>
      </c>
      <c r="H17" s="1">
        <v>902</v>
      </c>
      <c r="I17" s="1">
        <f>G17-H17</f>
        <v>4417</v>
      </c>
      <c r="J17" s="1">
        <v>902</v>
      </c>
      <c r="K17" s="1">
        <v>3033</v>
      </c>
      <c r="L17" s="1" t="s">
        <v>25</v>
      </c>
    </row>
    <row r="18" spans="1:12" x14ac:dyDescent="0.35">
      <c r="A18" s="8" t="s">
        <v>15</v>
      </c>
      <c r="B18" s="1">
        <v>6220</v>
      </c>
      <c r="C18" s="1">
        <v>1612</v>
      </c>
      <c r="D18" s="1">
        <f t="shared" si="4"/>
        <v>4608</v>
      </c>
      <c r="E18" s="1">
        <v>1035</v>
      </c>
      <c r="F18" s="1">
        <v>3119</v>
      </c>
      <c r="G18" s="1">
        <v>5078</v>
      </c>
      <c r="H18" s="1">
        <v>848</v>
      </c>
      <c r="I18" s="1">
        <f>G18-H18</f>
        <v>4230</v>
      </c>
      <c r="J18" s="1">
        <v>848</v>
      </c>
      <c r="K18" s="1">
        <v>2942</v>
      </c>
      <c r="L18" s="1" t="s">
        <v>25</v>
      </c>
    </row>
    <row r="19" spans="1:12" x14ac:dyDescent="0.35">
      <c r="A19" s="8" t="s">
        <v>39</v>
      </c>
      <c r="B19" s="1">
        <v>6602</v>
      </c>
      <c r="C19" s="1">
        <v>2243</v>
      </c>
      <c r="D19" s="1">
        <f t="shared" si="4"/>
        <v>4359</v>
      </c>
      <c r="E19" s="1">
        <v>1315</v>
      </c>
      <c r="F19" s="1">
        <v>3091</v>
      </c>
      <c r="G19" s="1">
        <v>5964</v>
      </c>
      <c r="H19" s="1">
        <v>1913</v>
      </c>
      <c r="I19" s="1">
        <f>G19-H19</f>
        <v>4051</v>
      </c>
      <c r="J19" s="1">
        <v>1122</v>
      </c>
      <c r="K19" s="1">
        <v>2918</v>
      </c>
      <c r="L19" s="1" t="s">
        <v>25</v>
      </c>
    </row>
  </sheetData>
  <mergeCells count="4">
    <mergeCell ref="B1:F1"/>
    <mergeCell ref="G1:K1"/>
    <mergeCell ref="L1:L2"/>
    <mergeCell ref="A1:A2"/>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workbookViewId="0">
      <pane xSplit="1" ySplit="2" topLeftCell="B3" activePane="bottomRight" state="frozen"/>
      <selection pane="topRight" activeCell="B1" sqref="B1"/>
      <selection pane="bottomLeft" activeCell="A3" sqref="A3"/>
      <selection pane="bottomRight" activeCell="B1" sqref="B1:F1"/>
    </sheetView>
  </sheetViews>
  <sheetFormatPr defaultRowHeight="14.5" x14ac:dyDescent="0.35"/>
  <cols>
    <col min="1" max="1" width="18.7265625" style="8" customWidth="1"/>
    <col min="2" max="3" width="9" customWidth="1"/>
    <col min="4" max="4" width="8.81640625" bestFit="1" customWidth="1"/>
    <col min="5" max="5" width="11.54296875" bestFit="1" customWidth="1"/>
    <col min="6" max="6" width="12.453125" bestFit="1" customWidth="1"/>
    <col min="7" max="7" width="9.26953125" customWidth="1"/>
    <col min="8" max="8" width="9.453125" customWidth="1"/>
    <col min="9" max="9" width="8.7265625" bestFit="1" customWidth="1"/>
    <col min="10" max="10" width="13.54296875" customWidth="1"/>
    <col min="11" max="11" width="13.81640625" customWidth="1"/>
  </cols>
  <sheetData>
    <row r="1" spans="1:11" ht="48.75" customHeight="1" x14ac:dyDescent="0.35">
      <c r="A1" s="27" t="s">
        <v>23</v>
      </c>
      <c r="B1" s="19" t="s">
        <v>26</v>
      </c>
      <c r="C1" s="20"/>
      <c r="D1" s="20"/>
      <c r="E1" s="20"/>
      <c r="F1" s="21"/>
      <c r="G1" s="19" t="s">
        <v>22</v>
      </c>
      <c r="H1" s="20"/>
      <c r="I1" s="20"/>
      <c r="J1" s="20"/>
      <c r="K1" s="21"/>
    </row>
    <row r="2" spans="1:11" ht="43.5" x14ac:dyDescent="0.35">
      <c r="A2" s="28"/>
      <c r="B2" s="15" t="s">
        <v>17</v>
      </c>
      <c r="C2" s="15" t="s">
        <v>18</v>
      </c>
      <c r="D2" s="15" t="s">
        <v>19</v>
      </c>
      <c r="E2" s="15" t="s">
        <v>20</v>
      </c>
      <c r="F2" s="15" t="s">
        <v>21</v>
      </c>
      <c r="G2" s="15" t="s">
        <v>17</v>
      </c>
      <c r="H2" s="15" t="s">
        <v>18</v>
      </c>
      <c r="I2" s="15" t="s">
        <v>19</v>
      </c>
      <c r="J2" s="15" t="s">
        <v>20</v>
      </c>
      <c r="K2" s="15" t="s">
        <v>21</v>
      </c>
    </row>
    <row r="3" spans="1:11" x14ac:dyDescent="0.35">
      <c r="A3" s="8" t="s">
        <v>10</v>
      </c>
      <c r="B3" s="1">
        <v>3655</v>
      </c>
      <c r="C3" s="1">
        <v>3655</v>
      </c>
      <c r="D3" s="1">
        <f t="shared" ref="D3:D9" si="0">B3-C3</f>
        <v>0</v>
      </c>
      <c r="E3" s="1">
        <v>1516</v>
      </c>
      <c r="F3" s="1">
        <v>0</v>
      </c>
      <c r="G3" s="1">
        <v>3071</v>
      </c>
      <c r="H3" s="1">
        <v>3071</v>
      </c>
      <c r="I3" s="1">
        <f t="shared" ref="I3:I9" si="1">G3-H3</f>
        <v>0</v>
      </c>
      <c r="J3" s="1">
        <v>713</v>
      </c>
      <c r="K3" s="1">
        <v>0</v>
      </c>
    </row>
    <row r="4" spans="1:11" x14ac:dyDescent="0.35">
      <c r="A4" s="8" t="s">
        <v>11</v>
      </c>
      <c r="B4" s="1">
        <v>8125</v>
      </c>
      <c r="C4" s="1">
        <v>5550</v>
      </c>
      <c r="D4" s="1">
        <f t="shared" si="0"/>
        <v>2575</v>
      </c>
      <c r="E4" s="1">
        <v>2334</v>
      </c>
      <c r="F4" s="1">
        <v>462</v>
      </c>
      <c r="G4" s="1">
        <v>7033</v>
      </c>
      <c r="H4" s="1">
        <v>4655</v>
      </c>
      <c r="I4" s="1">
        <f t="shared" si="1"/>
        <v>2378</v>
      </c>
      <c r="J4" s="1">
        <v>861</v>
      </c>
      <c r="K4" s="1">
        <v>454</v>
      </c>
    </row>
    <row r="5" spans="1:11" x14ac:dyDescent="0.35">
      <c r="A5" s="8" t="s">
        <v>12</v>
      </c>
      <c r="B5" s="1">
        <v>10917</v>
      </c>
      <c r="C5" s="1">
        <v>4717</v>
      </c>
      <c r="D5" s="1">
        <f t="shared" si="0"/>
        <v>6200</v>
      </c>
      <c r="E5" s="1">
        <v>1874</v>
      </c>
      <c r="F5" s="1">
        <v>951</v>
      </c>
      <c r="G5" s="1">
        <v>9845</v>
      </c>
      <c r="H5" s="1">
        <v>4087</v>
      </c>
      <c r="I5" s="1">
        <f t="shared" si="1"/>
        <v>5758</v>
      </c>
      <c r="J5" s="1">
        <v>754</v>
      </c>
      <c r="K5" s="1">
        <v>935</v>
      </c>
    </row>
    <row r="6" spans="1:11" x14ac:dyDescent="0.35">
      <c r="A6" s="8" t="s">
        <v>13</v>
      </c>
      <c r="B6" s="1">
        <v>13196</v>
      </c>
      <c r="C6" s="1">
        <v>4375</v>
      </c>
      <c r="D6" s="1">
        <f t="shared" si="0"/>
        <v>8821</v>
      </c>
      <c r="E6" s="1">
        <v>1020</v>
      </c>
      <c r="F6" s="1">
        <v>1313</v>
      </c>
      <c r="G6" s="1">
        <v>11886</v>
      </c>
      <c r="H6" s="1">
        <v>3606</v>
      </c>
      <c r="I6" s="1">
        <f t="shared" si="1"/>
        <v>8280</v>
      </c>
      <c r="J6" s="1">
        <v>893</v>
      </c>
      <c r="K6" s="1">
        <v>1258</v>
      </c>
    </row>
    <row r="7" spans="1:11" x14ac:dyDescent="0.35">
      <c r="A7" s="8" t="s">
        <v>14</v>
      </c>
      <c r="B7" s="1">
        <v>14724</v>
      </c>
      <c r="C7" s="1">
        <v>4078</v>
      </c>
      <c r="D7" s="1">
        <f t="shared" si="0"/>
        <v>10646</v>
      </c>
      <c r="E7" s="1">
        <v>777</v>
      </c>
      <c r="F7" s="1">
        <v>2181</v>
      </c>
      <c r="G7" s="1">
        <v>13395</v>
      </c>
      <c r="H7" s="1">
        <v>3428</v>
      </c>
      <c r="I7" s="1">
        <f t="shared" si="1"/>
        <v>9967</v>
      </c>
      <c r="J7" s="1">
        <v>1649</v>
      </c>
      <c r="K7" s="1">
        <v>2076</v>
      </c>
    </row>
    <row r="8" spans="1:11" x14ac:dyDescent="0.35">
      <c r="A8" s="8" t="s">
        <v>15</v>
      </c>
      <c r="B8" s="1">
        <v>17160</v>
      </c>
      <c r="C8" s="1">
        <v>5155</v>
      </c>
      <c r="D8" s="1">
        <f t="shared" si="0"/>
        <v>12005</v>
      </c>
      <c r="E8" s="1">
        <v>889</v>
      </c>
      <c r="F8" s="1">
        <v>3441</v>
      </c>
      <c r="G8" s="1">
        <v>15574</v>
      </c>
      <c r="H8" s="1">
        <v>4341</v>
      </c>
      <c r="I8" s="1">
        <f t="shared" si="1"/>
        <v>11233</v>
      </c>
      <c r="J8" s="1">
        <v>1999</v>
      </c>
      <c r="K8" s="1">
        <v>3244</v>
      </c>
    </row>
    <row r="9" spans="1:11" x14ac:dyDescent="0.35">
      <c r="A9" s="8" t="s">
        <v>39</v>
      </c>
      <c r="B9" s="1">
        <v>17516</v>
      </c>
      <c r="C9" s="1">
        <v>3855</v>
      </c>
      <c r="D9" s="1">
        <f t="shared" si="0"/>
        <v>13661</v>
      </c>
      <c r="E9" s="1">
        <v>713</v>
      </c>
      <c r="F9" s="1">
        <v>3340</v>
      </c>
      <c r="G9" s="1">
        <v>16065</v>
      </c>
      <c r="H9" s="1">
        <v>3262</v>
      </c>
      <c r="I9" s="1">
        <f t="shared" si="1"/>
        <v>12803</v>
      </c>
      <c r="J9" s="1">
        <v>1310</v>
      </c>
      <c r="K9" s="1">
        <v>3155</v>
      </c>
    </row>
    <row r="10" spans="1:11" x14ac:dyDescent="0.35">
      <c r="B10" s="1"/>
      <c r="C10" s="1"/>
      <c r="D10" s="1"/>
      <c r="E10" s="1"/>
      <c r="F10" s="1"/>
      <c r="G10" s="1"/>
      <c r="H10" s="1"/>
      <c r="I10" s="1"/>
      <c r="J10" s="1"/>
      <c r="K10" s="1"/>
    </row>
    <row r="11" spans="1:11" x14ac:dyDescent="0.35">
      <c r="B11" s="1"/>
      <c r="C11" s="1"/>
      <c r="D11" s="1"/>
      <c r="E11" s="1"/>
      <c r="F11" s="1"/>
      <c r="G11" s="1"/>
      <c r="H11" s="1"/>
      <c r="I11" s="1"/>
      <c r="J11" s="1"/>
      <c r="K11" s="1"/>
    </row>
    <row r="12" spans="1:11" x14ac:dyDescent="0.35">
      <c r="B12" s="1"/>
      <c r="C12" s="1"/>
      <c r="D12" s="1"/>
      <c r="E12" s="1"/>
      <c r="F12" s="1"/>
      <c r="G12" s="1"/>
      <c r="H12" s="1"/>
      <c r="I12" s="1"/>
      <c r="J12" s="1"/>
      <c r="K12" s="1"/>
    </row>
    <row r="13" spans="1:11" x14ac:dyDescent="0.35">
      <c r="B13" s="1"/>
      <c r="C13" s="1"/>
      <c r="D13" s="1"/>
      <c r="E13" s="7"/>
      <c r="F13" s="7"/>
      <c r="G13" s="1"/>
      <c r="H13" s="1"/>
      <c r="I13" s="1"/>
      <c r="J13" s="1"/>
      <c r="K13" s="1"/>
    </row>
    <row r="14" spans="1:11" x14ac:dyDescent="0.35">
      <c r="E14" s="1"/>
      <c r="F14" s="1"/>
    </row>
  </sheetData>
  <mergeCells count="3">
    <mergeCell ref="B1:F1"/>
    <mergeCell ref="G1:K1"/>
    <mergeCell ref="A1:A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BB47-E861-4D8B-883C-82ED11380E15}">
  <dimension ref="A1:C11"/>
  <sheetViews>
    <sheetView workbookViewId="0"/>
  </sheetViews>
  <sheetFormatPr defaultRowHeight="14.5" x14ac:dyDescent="0.35"/>
  <cols>
    <col min="1" max="1" width="11.26953125" customWidth="1"/>
    <col min="2" max="2" width="36.54296875" style="8" customWidth="1"/>
  </cols>
  <sheetData>
    <row r="1" spans="1:3" s="12" customFormat="1" ht="36.75" customHeight="1" x14ac:dyDescent="0.35">
      <c r="A1" s="14" t="s">
        <v>24</v>
      </c>
      <c r="B1" s="13" t="s">
        <v>38</v>
      </c>
    </row>
    <row r="2" spans="1:3" x14ac:dyDescent="0.35">
      <c r="A2" t="s">
        <v>7</v>
      </c>
      <c r="B2" s="1">
        <v>70</v>
      </c>
      <c r="C2" t="s">
        <v>37</v>
      </c>
    </row>
    <row r="3" spans="1:3" x14ac:dyDescent="0.35">
      <c r="A3" t="s">
        <v>8</v>
      </c>
      <c r="B3" s="1">
        <v>300</v>
      </c>
    </row>
    <row r="4" spans="1:3" x14ac:dyDescent="0.35">
      <c r="A4" t="s">
        <v>9</v>
      </c>
      <c r="B4" s="1">
        <v>475</v>
      </c>
    </row>
    <row r="5" spans="1:3" x14ac:dyDescent="0.35">
      <c r="A5" t="s">
        <v>10</v>
      </c>
      <c r="B5" s="1">
        <v>734</v>
      </c>
    </row>
    <row r="6" spans="1:3" x14ac:dyDescent="0.35">
      <c r="A6" t="s">
        <v>11</v>
      </c>
      <c r="B6" s="1">
        <v>900</v>
      </c>
    </row>
    <row r="7" spans="1:3" x14ac:dyDescent="0.35">
      <c r="A7" t="s">
        <v>12</v>
      </c>
      <c r="B7" s="1">
        <v>1449</v>
      </c>
    </row>
    <row r="8" spans="1:3" x14ac:dyDescent="0.35">
      <c r="A8" t="s">
        <v>13</v>
      </c>
      <c r="B8" s="1">
        <v>1781</v>
      </c>
    </row>
    <row r="9" spans="1:3" x14ac:dyDescent="0.35">
      <c r="A9" t="s">
        <v>14</v>
      </c>
      <c r="B9" s="1">
        <v>2121</v>
      </c>
    </row>
    <row r="10" spans="1:3" x14ac:dyDescent="0.35">
      <c r="A10" t="s">
        <v>15</v>
      </c>
      <c r="B10" s="1">
        <v>2413</v>
      </c>
    </row>
    <row r="11" spans="1:3" x14ac:dyDescent="0.35">
      <c r="A11" t="s">
        <v>39</v>
      </c>
      <c r="B11" s="1">
        <v>2622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12BB-4523-4535-99D5-6AF57AB2AC89}">
  <dimension ref="A1:E7"/>
  <sheetViews>
    <sheetView workbookViewId="0">
      <pane xSplit="1" ySplit="2" topLeftCell="B3" activePane="bottomRight" state="frozen"/>
      <selection pane="topRight" activeCell="B1" sqref="B1"/>
      <selection pane="bottomLeft" activeCell="A3" sqref="A3"/>
      <selection pane="bottomRight" activeCell="B1" sqref="B1:C1"/>
    </sheetView>
  </sheetViews>
  <sheetFormatPr defaultRowHeight="14.5" x14ac:dyDescent="0.35"/>
  <cols>
    <col min="1" max="1" width="18.7265625" style="8" customWidth="1"/>
    <col min="2" max="2" width="9" customWidth="1"/>
    <col min="3" max="3" width="12.08984375" customWidth="1"/>
    <col min="4" max="4" width="9.26953125" customWidth="1"/>
    <col min="5" max="5" width="30.26953125" customWidth="1"/>
  </cols>
  <sheetData>
    <row r="1" spans="1:5" ht="48.75" customHeight="1" x14ac:dyDescent="0.35">
      <c r="A1" s="27" t="s">
        <v>40</v>
      </c>
      <c r="B1" s="19" t="s">
        <v>26</v>
      </c>
      <c r="C1" s="20"/>
      <c r="D1" s="19" t="s">
        <v>22</v>
      </c>
      <c r="E1" s="20"/>
    </row>
    <row r="2" spans="1:5" x14ac:dyDescent="0.35">
      <c r="A2" s="28"/>
      <c r="B2" s="15" t="s">
        <v>17</v>
      </c>
      <c r="C2" s="15" t="s">
        <v>18</v>
      </c>
      <c r="D2" s="15" t="s">
        <v>17</v>
      </c>
      <c r="E2" s="15" t="s">
        <v>18</v>
      </c>
    </row>
    <row r="3" spans="1:5" x14ac:dyDescent="0.35">
      <c r="A3" s="8" t="s">
        <v>39</v>
      </c>
      <c r="B3" s="1">
        <v>2129</v>
      </c>
      <c r="C3" s="1">
        <v>2129</v>
      </c>
      <c r="D3" s="1">
        <v>1779</v>
      </c>
      <c r="E3" s="1">
        <v>1779</v>
      </c>
    </row>
    <row r="4" spans="1:5" x14ac:dyDescent="0.35">
      <c r="B4" s="1"/>
      <c r="C4" s="1"/>
      <c r="D4" s="1"/>
      <c r="E4" s="1"/>
    </row>
    <row r="5" spans="1:5" x14ac:dyDescent="0.35">
      <c r="B5" s="1"/>
      <c r="C5" s="1"/>
      <c r="D5" s="1"/>
      <c r="E5" s="1"/>
    </row>
    <row r="6" spans="1:5" x14ac:dyDescent="0.35">
      <c r="B6" s="1"/>
      <c r="C6" s="1"/>
      <c r="D6" s="1"/>
      <c r="E6" s="1"/>
    </row>
    <row r="7" spans="1:5" x14ac:dyDescent="0.35">
      <c r="B7" s="1"/>
      <c r="C7" s="1"/>
      <c r="D7" s="1"/>
      <c r="E7" s="1"/>
    </row>
  </sheetData>
  <mergeCells count="3">
    <mergeCell ref="A1:A2"/>
    <mergeCell ref="B1:C1"/>
    <mergeCell ref="D1:E1"/>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heetViews>
  <sheetFormatPr defaultRowHeight="14.5" x14ac:dyDescent="0.35"/>
  <cols>
    <col min="1" max="1" width="27" bestFit="1" customWidth="1"/>
    <col min="2" max="2" width="127.81640625" customWidth="1"/>
  </cols>
  <sheetData>
    <row r="1" spans="1:2" x14ac:dyDescent="0.35">
      <c r="A1" s="5" t="s">
        <v>28</v>
      </c>
      <c r="B1" s="6"/>
    </row>
    <row r="2" spans="1:2" ht="29" x14ac:dyDescent="0.35">
      <c r="A2" s="3" t="s">
        <v>29</v>
      </c>
      <c r="B2" s="4" t="s">
        <v>33</v>
      </c>
    </row>
    <row r="3" spans="1:2" ht="29" x14ac:dyDescent="0.35">
      <c r="A3" s="3" t="s">
        <v>30</v>
      </c>
      <c r="B3" s="4" t="s">
        <v>34</v>
      </c>
    </row>
    <row r="4" spans="1:2" ht="29" x14ac:dyDescent="0.35">
      <c r="A4" s="3" t="s">
        <v>31</v>
      </c>
      <c r="B4" s="4" t="s">
        <v>35</v>
      </c>
    </row>
    <row r="5" spans="1:2" x14ac:dyDescent="0.35">
      <c r="A5" s="3" t="s">
        <v>32</v>
      </c>
      <c r="B5" s="4" t="s">
        <v>36</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 Notes</vt:lpstr>
      <vt:lpstr>Cleveland</vt:lpstr>
      <vt:lpstr>EdChoice (Traditional)</vt:lpstr>
      <vt:lpstr>Autism</vt:lpstr>
      <vt:lpstr>JPSN</vt:lpstr>
      <vt:lpstr>Income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2022-03-02T15:21:53Z</dcterms:modified>
</cp:coreProperties>
</file>