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28"/>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m_moczydlowski_usda_gov/Documents/Desktop/To upload/"/>
    </mc:Choice>
  </mc:AlternateContent>
  <xr:revisionPtr revIDLastSave="0" documentId="8_{F7DA8DCB-8047-4CA8-92F8-386160570C1B}" xr6:coauthVersionLast="47" xr6:coauthVersionMax="47" xr10:uidLastSave="{00000000-0000-0000-0000-000000000000}"/>
  <workbookProtection workbookPassword="CD5A" lockStructure="1"/>
  <bookViews>
    <workbookView xWindow="-120" yWindow="-120" windowWidth="29040" windowHeight="15840" firstSheet="1" activeTab="1" xr2:uid="{00000000-000D-0000-FFFF-FFFF00000000}"/>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Instructions!$A$1:$A$46</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5" l="1"/>
  <c r="X10" i="5"/>
  <c r="X17" i="5" s="1"/>
  <c r="E12" i="4"/>
  <c r="E20" i="4"/>
  <c r="E18" i="4"/>
  <c r="E11" i="4"/>
  <c r="E11" i="5" l="1"/>
  <c r="E13" i="5" s="1"/>
  <c r="D22" i="5" s="1"/>
  <c r="W12" i="5" l="1"/>
  <c r="W26" i="5"/>
  <c r="W25" i="5"/>
  <c r="W24" i="5"/>
  <c r="W23" i="5"/>
  <c r="W22" i="5"/>
  <c r="W19" i="5"/>
  <c r="W17" i="5"/>
  <c r="W16" i="5"/>
  <c r="W14" i="5"/>
  <c r="W13" i="5"/>
  <c r="E19" i="5"/>
  <c r="D19" i="5"/>
  <c r="E12" i="5"/>
  <c r="E7" i="1"/>
  <c r="E8" i="1" s="1"/>
  <c r="D17" i="3"/>
  <c r="D18" i="3"/>
  <c r="D19" i="3"/>
  <c r="D20" i="3"/>
  <c r="D16" i="3"/>
  <c r="D10" i="3"/>
  <c r="E14" i="1"/>
  <c r="D14" i="1"/>
  <c r="E9" i="1" l="1"/>
  <c r="K17" i="1" s="1"/>
  <c r="K20" i="1" s="1"/>
  <c r="D19" i="1"/>
  <c r="D20" i="1" s="1"/>
  <c r="K13" i="1" s="1"/>
  <c r="D17" i="1"/>
  <c r="D18" i="1" s="1"/>
  <c r="D24" i="5"/>
  <c r="E14" i="5"/>
  <c r="K21" i="5" s="1"/>
  <c r="K16" i="1" l="1"/>
  <c r="K19" i="1" s="1"/>
  <c r="K21" i="1" s="1"/>
  <c r="K12" i="1"/>
  <c r="K14" i="1" s="1"/>
  <c r="K22" i="5"/>
  <c r="D25" i="5"/>
  <c r="K18" i="5" s="1"/>
  <c r="J27" i="5" s="1"/>
  <c r="D23" i="5"/>
  <c r="K17" i="5" s="1"/>
  <c r="J26" i="5" l="1"/>
  <c r="K27" i="5" s="1"/>
  <c r="K19" i="5"/>
</calcChain>
</file>

<file path=xl/sharedStrings.xml><?xml version="1.0" encoding="utf-8"?>
<sst xmlns="http://schemas.openxmlformats.org/spreadsheetml/2006/main" count="255" uniqueCount="168">
  <si>
    <t>Instructions for CEP Monthly Federal Reimbursement Estimator</t>
  </si>
  <si>
    <t>Step 1: Calculating the Identified Student Percentage (ISP) reflective of April 1*</t>
  </si>
  <si>
    <r>
      <rPr>
        <b/>
        <sz val="11"/>
        <color theme="1"/>
        <rFont val="Calibri"/>
        <family val="2"/>
        <scheme val="minor"/>
      </rPr>
      <t>Step 1.1</t>
    </r>
    <r>
      <rPr>
        <sz val="11"/>
        <color theme="1"/>
        <rFont val="Calibri"/>
        <family val="2"/>
        <scheme val="minor"/>
      </rPr>
      <t>: 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</si>
  <si>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t>Students who are categorically eligible based on submission of a free and reduced price application (e.g., submitted an application with a SNAP number on it) may be included in the identified student count if LEA staff can verify the case number with the appropriate agency and convert code the student to as “directly certified” in the LEA’s certification system.</t>
  </si>
  <si>
    <t>In States approved to participate in the Direct Certification with Medicaid Demonstration Project, students who are certified to receive free school meals through data matching with Medicaid must be included in the school’s/local education agency’s (LEA) CEP ISP. However, students who are certified as eligible to receive reduced price school meals through data matching with Medicaid must not be included in the ISP, since the ISP is defined the percentage of students certified for free meals without an application.</t>
  </si>
  <si>
    <r>
      <t xml:space="preserve">Step 1.2: </t>
    </r>
    <r>
      <rPr>
        <sz val="11"/>
        <color theme="1"/>
        <rFont val="Calibri"/>
        <family val="2"/>
        <scheme val="minor"/>
      </rPr>
      <t>Enter the total student enrollment reflective of April 1*</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</si>
  <si>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</si>
  <si>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</si>
  <si>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The reimbursement rates table is unprotected and may be updated each year.</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</si>
  <si>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</si>
  <si>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</si>
  <si>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r>
      <t>·</t>
    </r>
    <r>
      <rPr>
        <sz val="7"/>
        <color indexed="8"/>
        <rFont val="Times New Roman"/>
        <family val="1"/>
      </rPr>
      <t xml:space="preserve">         </t>
    </r>
    <r>
      <rPr>
        <sz val="11"/>
        <color theme="1"/>
        <rFont val="Calibri"/>
        <family val="2"/>
        <scheme val="minor"/>
      </rPr>
      <t>If your School Food Authority is certified to receive the 8 cents performance-based reimbursement,</t>
    </r>
  </si>
  <si>
    <t xml:space="preserve">      select $0.08 from the drop down menu.  </t>
  </si>
  <si>
    <t>Step 3: Monthly Meal Data</t>
  </si>
  <si>
    <r>
      <rPr>
        <b/>
        <sz val="11"/>
        <color theme="1"/>
        <rFont val="Calibri"/>
        <family val="2"/>
        <scheme val="minor"/>
      </rPr>
      <t>Step 3.1:</t>
    </r>
    <r>
      <rPr>
        <sz val="11"/>
        <color theme="1"/>
        <rFont val="Calibri"/>
        <family val="2"/>
        <scheme val="minor"/>
      </rPr>
      <t xml:space="preserve"> Enter the total number of lunches served in a month for the local educational agency, school, or</t>
    </r>
  </si>
  <si>
    <t xml:space="preserve">      group of schools considering the Community Eligibility Provision.</t>
  </si>
  <si>
    <r>
      <rPr>
        <b/>
        <sz val="11"/>
        <color theme="1"/>
        <rFont val="Calibri"/>
        <family val="2"/>
        <scheme val="minor"/>
      </rPr>
      <t>Step 3.2:</t>
    </r>
    <r>
      <rPr>
        <sz val="11"/>
        <color theme="1"/>
        <rFont val="Calibri"/>
        <family val="2"/>
        <scheme val="minor"/>
      </rPr>
      <t xml:space="preserve"> Enter the total number of breakfasts served in a month for the local educational agency, school, or</t>
    </r>
  </si>
  <si>
    <t>Step 4: Anticipated Participation Change Due to Serving All Free Meals</t>
  </si>
  <si>
    <r>
      <rPr>
        <b/>
        <sz val="11"/>
        <color theme="1"/>
        <rFont val="Calibri"/>
        <family val="2"/>
        <scheme val="minor"/>
      </rPr>
      <t>Step 4.1:</t>
    </r>
    <r>
      <rPr>
        <sz val="11"/>
        <color theme="1"/>
        <rFont val="Calibri"/>
        <family val="2"/>
        <scheme val="minor"/>
      </rPr>
      <t xml:space="preserve"> If you anticipate that participation will increase or decrease due to all meals being served free, enter</t>
    </r>
  </si>
  <si>
    <t xml:space="preserve">      the estimated percent change in participation.  For more information regarding CEP impacts on student participation, see the </t>
  </si>
  <si>
    <t>CEP Characteristics Study</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</si>
  <si>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</si>
  <si>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</si>
  <si>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</si>
  <si>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</si>
  <si>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</si>
  <si>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</si>
  <si>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</si>
  <si>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</si>
  <si>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If you do not know your Federal reimbursement rates click here</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</si>
  <si>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</si>
  <si>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District Name:</t>
  </si>
  <si>
    <r>
      <t xml:space="preserve">Step 1:  Calculating the Identified Student Percentage
</t>
    </r>
    <r>
      <rPr>
        <sz val="12"/>
        <color indexed="8"/>
        <rFont val="Calibri"/>
        <family val="2"/>
      </rPr>
      <t>If grouping schools, use the grouping calculator to assist in determining 1.1 and 1.2.</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</si>
  <si>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$0.08). 
The additional $0.08 is applied in the next box</t>
    </r>
  </si>
  <si>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</si>
  <si>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t>Step 1 data for school groupings</t>
  </si>
  <si>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</si>
  <si>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Click to define: Identified Students</t>
  </si>
  <si>
    <r>
      <t xml:space="preserve">Total number of identified students in group
</t>
    </r>
    <r>
      <rPr>
        <sz val="10"/>
        <color indexed="8"/>
        <rFont val="Calibri"/>
        <family val="2"/>
      </rPr>
      <t>Enter this figure in 1.1</t>
    </r>
  </si>
  <si>
    <t>1.1)   Enter the number of identified students</t>
  </si>
  <si>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</si>
  <si>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t xml:space="preserve">School Name
</t>
    </r>
    <r>
      <rPr>
        <sz val="10"/>
        <color indexed="8"/>
        <rFont val="Calibri"/>
        <family val="2"/>
      </rPr>
      <t>Enter the name of each school that will be grouped under the same identified student percentage</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</si>
  <si>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</si>
  <si>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</si>
  <si>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Individual school Identified student percentage</t>
  </si>
  <si>
    <t>1.2)  Enter the TOTAL student enrollment</t>
  </si>
  <si>
    <t>Free</t>
  </si>
  <si>
    <t>ISP Base Number, rounded to 4 decimal places =</t>
  </si>
  <si>
    <r>
      <t>ISP Percentage of identified students =</t>
    </r>
    <r>
      <rPr>
        <b/>
        <i/>
        <sz val="11"/>
        <color indexed="63"/>
        <rFont val="Calibri"/>
        <family val="2"/>
      </rPr>
      <t xml:space="preserve">
**This percentage must be at least 25% to be eligible**</t>
    </r>
  </si>
  <si>
    <t>Paid</t>
  </si>
  <si>
    <r>
      <t xml:space="preserve">Total number of students enrolled in group </t>
    </r>
    <r>
      <rPr>
        <sz val="11"/>
        <color theme="1"/>
        <rFont val="Calibri"/>
        <family val="2"/>
        <scheme val="minor"/>
      </rPr>
      <t xml:space="preserve">
Enter this figure in 1.2</t>
    </r>
  </si>
  <si>
    <t>7 CFR 245.6a(c)(2)</t>
  </si>
  <si>
    <t>Percentage of meals reimbursed at the Federal FREE rate =</t>
  </si>
  <si>
    <t>Select "$0.08" if the SFA is certified for the additional $0.08.</t>
  </si>
  <si>
    <t>Click here to go back to the Estimator</t>
  </si>
  <si>
    <t>Percentage of meals reimbursed at the Federal PAID rate =</t>
  </si>
  <si>
    <t xml:space="preserve">Identified Student Percentage </t>
  </si>
  <si>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</si>
  <si>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Estimated CEP</t>
    </r>
    <r>
      <rPr>
        <b/>
        <sz val="12"/>
        <color indexed="8"/>
        <rFont val="Calibri"/>
        <family val="2"/>
      </rPr>
      <t xml:space="preserve"> Monthly Federal Reimbursements</t>
    </r>
  </si>
  <si>
    <t>Identified student percentage for group</t>
  </si>
  <si>
    <t>The identified student percentage = (the number of identified students / the number of enrolled students) X 100</t>
  </si>
  <si>
    <t>3.1)  Enter the total number of LUNCHES served in a month:</t>
  </si>
  <si>
    <t>Reimbursement for LUNCH =</t>
  </si>
  <si>
    <t>3.2)  Enter the total number of BREAKFASTS served in a month:</t>
  </si>
  <si>
    <t>Reimbursement for BREAKFAST =</t>
  </si>
  <si>
    <t>Total number of MEALS served in a month:</t>
  </si>
  <si>
    <t>Total Reimbursement Level=</t>
  </si>
  <si>
    <r>
      <t xml:space="preserve">Step 4:  </t>
    </r>
    <r>
      <rPr>
        <sz val="11"/>
        <color theme="1"/>
        <rFont val="Calibri"/>
        <family val="2"/>
        <scheme val="minor"/>
      </rPr>
      <t>Anticipated Participation Change due to serving all FREE meals (for example enter 2 for 2%):</t>
    </r>
  </si>
  <si>
    <t>NLSP</t>
  </si>
  <si>
    <t>SBP</t>
  </si>
  <si>
    <t>Federal Reimbursement per LUNCH=</t>
  </si>
  <si>
    <t>Total number of LUNCHES reimbursed at FREE rate=</t>
  </si>
  <si>
    <t>Federal Reimbursement per BREAKFAST=</t>
  </si>
  <si>
    <t>Total number of LUNCHES reimbursed at the PAID rate=</t>
  </si>
  <si>
    <r>
      <t>Optional Comparison:</t>
    </r>
    <r>
      <rPr>
        <sz val="11"/>
        <color indexed="63"/>
        <rFont val="Calibri"/>
        <family val="2"/>
      </rPr>
      <t xml:space="preserve"> Enter current monthly Federal reimbursements and student payment revenue</t>
    </r>
  </si>
  <si>
    <t>Total number of BREAKFASTS reimbursed at FREE rate=</t>
  </si>
  <si>
    <t>LUNCH=</t>
  </si>
  <si>
    <t>Total number of BREAKFASTS reimbursed at the PAID rate=</t>
  </si>
  <si>
    <t>BREAKFAST=</t>
  </si>
  <si>
    <r>
      <t xml:space="preserve">CEP Difference:
</t>
    </r>
    <r>
      <rPr>
        <sz val="11"/>
        <color theme="1"/>
        <rFont val="Calibri"/>
        <family val="2"/>
        <scheme val="minor"/>
      </rPr>
      <t xml:space="preserve">This section displays the estimated difference between operating CEP and the current Federal reimbursements and student payments (if applicable). If the differences boxes are </t>
    </r>
    <r>
      <rPr>
        <b/>
        <sz val="11"/>
        <color rgb="FF00B050"/>
        <rFont val="Calibri"/>
        <family val="2"/>
        <scheme val="minor"/>
      </rPr>
      <t>GREEN</t>
    </r>
    <r>
      <rPr>
        <sz val="11"/>
        <color theme="1"/>
        <rFont val="Calibri"/>
        <family val="2"/>
        <scheme val="minor"/>
      </rPr>
      <t xml:space="preserve">, then CEP is estimated to generate the same or more Federal revenue. If the boxes are </t>
    </r>
    <r>
      <rPr>
        <b/>
        <sz val="11"/>
        <color rgb="FFC00000"/>
        <rFont val="Calibri"/>
        <family val="2"/>
        <scheme val="minor"/>
      </rPr>
      <t>RED,</t>
    </r>
    <r>
      <rPr>
        <sz val="11"/>
        <color theme="1"/>
        <rFont val="Calibri"/>
        <family val="2"/>
        <scheme val="minor"/>
      </rPr>
      <t xml:space="preserve"> then current procedures are estimated to generate higher Federal revenue.</t>
    </r>
  </si>
  <si>
    <t>LUNCH
 Difference=</t>
  </si>
  <si>
    <t>Total Difference</t>
  </si>
  <si>
    <t>BREAKFAST
 difference=</t>
  </si>
  <si>
    <t>Reimbursement Rates - SY 2023-2024</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</si>
  <si>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</si>
  <si>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LUNCH</t>
  </si>
  <si>
    <t>BREAKFAST</t>
  </si>
  <si>
    <t>Rate Type</t>
  </si>
  <si>
    <t>FREE</t>
  </si>
  <si>
    <t>PAID</t>
  </si>
  <si>
    <t>Default</t>
  </si>
  <si>
    <t>--CONTIGUOUS--</t>
  </si>
  <si>
    <t>Less than 60%</t>
  </si>
  <si>
    <t>Non-Severe need</t>
  </si>
  <si>
    <t>60% or more</t>
  </si>
  <si>
    <t>Severe need</t>
  </si>
  <si>
    <t>Maximum rate</t>
  </si>
  <si>
    <t>----ALASKA----</t>
  </si>
  <si>
    <t>----GUAM----              ----HAWAII----           ---PUERTO RICO---    --VIRGIN ISLANDS--</t>
  </si>
  <si>
    <t xml:space="preserve"> ----GUAM----               ----HAWAII----               ---PUERTO RICO---       --VIRGIN ISLANDS--</t>
  </si>
  <si>
    <t>----GUAM----              ----HAWAII----       --PUERTO RICO--    -VIRGIN ISLANDS-</t>
  </si>
  <si>
    <t>----GUAM----                  ----HAWAII----                  ---PUERTO RICO---        --VIRGIN ISLANDS--</t>
  </si>
  <si>
    <t>Enter rates below  "OTHER" if rate is not listed above</t>
  </si>
  <si>
    <t>----OTHER----</t>
  </si>
  <si>
    <t>extra</t>
  </si>
  <si>
    <t>Severe</t>
  </si>
  <si>
    <t>Yes</t>
  </si>
  <si>
    <t>No</t>
  </si>
  <si>
    <t xml:space="preserve">      </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</si>
  <si>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</si>
  <si>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</si>
  <si>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Step 1:  Calculation of the annual CEP percentages</t>
  </si>
  <si>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</si>
  <si>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</si>
  <si>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</si>
  <si>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</si>
  <si>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r>
      <t>Percentage of identified students =</t>
    </r>
    <r>
      <rPr>
        <b/>
        <i/>
        <sz val="11"/>
        <color indexed="63"/>
        <rFont val="Calibri"/>
        <family val="2"/>
      </rPr>
      <t xml:space="preserve">
**This percentage must be at least 40% to be eligible**</t>
    </r>
  </si>
  <si>
    <t>Select "$0.06" if the SFA is certified for the additional $0.06.</t>
  </si>
  <si>
    <r>
      <rPr>
        <b/>
        <i/>
        <sz val="12"/>
        <color indexed="8"/>
        <rFont val="Calibri"/>
        <family val="2"/>
      </rPr>
      <t>Estimated</t>
    </r>
    <r>
      <rPr>
        <b/>
        <sz val="12"/>
        <color indexed="8"/>
        <rFont val="Calibri"/>
        <family val="2"/>
      </rPr>
      <t xml:space="preserve"> Monthly Federal Reimbursements</t>
    </r>
  </si>
  <si>
    <r>
      <t xml:space="preserve">**Optional Step 4:  </t>
    </r>
    <r>
      <rPr>
        <sz val="11"/>
        <color theme="1"/>
        <rFont val="Calibri"/>
        <family val="2"/>
        <scheme val="minor"/>
      </rPr>
      <t>Anticipated Participation Change due to serving all FREE meals:  Type the percentage participation change expected (example: enter "2" for 2%):</t>
    </r>
  </si>
  <si>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</si>
  <si>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t>Excess LUNCH dollar amount=</t>
  </si>
  <si>
    <t>Excess BREAKFAST dollar amount=</t>
  </si>
  <si>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</si>
  <si>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LUNCH:</t>
  </si>
  <si>
    <t>Total Estimated amount of
Non Federal funds needed=</t>
  </si>
  <si>
    <t>BREAKFAST:</t>
  </si>
  <si>
    <t>Annual Reimbursement Rates</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</si>
  <si>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</si>
  <si>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----HAWAII----</t>
  </si>
  <si>
    <t>**ONLY use if you do not know your reimbursement rates in Step 2.**</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</si>
  <si>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</si>
  <si>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Enter the 2-letter State abbreviation:</t>
  </si>
  <si>
    <t>NSLP Reimbursement Rates</t>
  </si>
  <si>
    <t>For NSLP do you receive the extra $0.02?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</si>
  <si>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</si>
  <si>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t>Lunch Free rate:</t>
  </si>
  <si>
    <t>Lunch Paid rate:</t>
  </si>
  <si>
    <t>SBP Reimbursement Rates</t>
  </si>
  <si>
    <t>For SBP do you receive the severe need rate?</t>
  </si>
  <si>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</si>
  <si>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Breakfast Free rate:</t>
  </si>
  <si>
    <t>Breakfast Paid rate:</t>
  </si>
  <si>
    <t>Back to Federal Estimator</t>
  </si>
  <si>
    <t>Community Eligibility Option Tracking sheet for Electing Schools and LEAs</t>
  </si>
  <si>
    <t>School Year</t>
  </si>
  <si>
    <t>Electing School or LEA Name:</t>
  </si>
  <si>
    <t>LEA name (for electing schools):</t>
  </si>
  <si>
    <t>Year Prior to the First Year of Electing Benefits</t>
  </si>
  <si>
    <t>The percentage of identified students from the year prior to the first year of electing the option.</t>
  </si>
  <si>
    <t>Year</t>
  </si>
  <si>
    <t>Number of Identified Students:</t>
  </si>
  <si>
    <t xml:space="preserve">Number of Students Enrolled in electing LEA or school: </t>
  </si>
  <si>
    <t xml:space="preserve">Identified Student Percentage: </t>
  </si>
  <si>
    <t xml:space="preserve">Current Multiplier: </t>
  </si>
  <si>
    <t xml:space="preserve">Reimbursement Percentage at Free Rate: </t>
  </si>
  <si>
    <t xml:space="preserve">Reimbursement percentage at Paid Rate: </t>
  </si>
  <si>
    <t>Year Prior to First Year</t>
  </si>
  <si>
    <t>Non-Base Years</t>
  </si>
  <si>
    <t xml:space="preserve"> The percentage of identified students must be determined no later than April 1st of the directly preceding school year to determine the total reimbursement percentages for the next year</t>
  </si>
  <si>
    <t>Actual Percentage used Base or Prior Year? (Year Prior to First/Prior)</t>
  </si>
  <si>
    <t>Year 1</t>
  </si>
  <si>
    <t>Year Prior to First</t>
  </si>
  <si>
    <t>Year 2</t>
  </si>
  <si>
    <t>Year 3</t>
  </si>
  <si>
    <t>Year 4</t>
  </si>
  <si>
    <t>Grace Year
(if applicable)</t>
  </si>
  <si>
    <t>Prior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</si>
</sst>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3">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
      <b/>
      <sz val="11"/>
      <color rgb="FF00B050"/>
      <name val="Calibri"/>
      <family val="2"/>
      <scheme val="minor"/>
    </font>
    <font>
      <b/>
      <sz val="11"/>
      <color rgb="FFC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59999389629810485"/>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3" fillId="0" borderId="0" applyFont="0" applyFill="0" applyBorder="0" applyAlignment="0" applyProtection="0"/>
    <xf numFmtId="44" fontId="23" fillId="0" borderId="0" applyFont="0" applyFill="0" applyBorder="0" applyAlignment="0" applyProtection="0"/>
    <xf numFmtId="0" fontId="26" fillId="0" borderId="0" applyNumberFormat="0" applyFill="0" applyBorder="0" applyAlignment="0" applyProtection="0">
      <alignment vertical="top"/>
      <protection locked="0"/>
    </xf>
    <xf numFmtId="9" fontId="23" fillId="0" borderId="0" applyFont="0" applyFill="0" applyBorder="0" applyAlignment="0" applyProtection="0"/>
  </cellStyleXfs>
  <cellXfs count="449">
    <xf numFmtId="0" fontId="0" fillId="0" borderId="0" xfId="0"/>
    <xf numFmtId="164" fontId="0" fillId="0" borderId="0" xfId="0" applyNumberFormat="1"/>
    <xf numFmtId="0" fontId="28" fillId="0" borderId="0" xfId="0" applyFont="1" applyAlignment="1">
      <alignment vertical="center" wrapText="1"/>
    </xf>
    <xf numFmtId="0" fontId="29" fillId="0" borderId="0" xfId="0" applyFont="1" applyAlignment="1">
      <alignment horizontal="left"/>
    </xf>
    <xf numFmtId="9" fontId="29" fillId="0" borderId="0" xfId="4" applyFont="1" applyBorder="1" applyAlignment="1">
      <alignment horizontal="left"/>
    </xf>
    <xf numFmtId="0" fontId="28" fillId="0" borderId="0" xfId="0" applyFont="1"/>
    <xf numFmtId="0" fontId="0" fillId="0" borderId="0" xfId="0" applyAlignment="1">
      <alignment vertical="center"/>
    </xf>
    <xf numFmtId="0" fontId="0" fillId="0" borderId="1" xfId="0" applyBorder="1"/>
    <xf numFmtId="0" fontId="27" fillId="0" borderId="0" xfId="0" applyFont="1" applyAlignment="1">
      <alignment horizontal="left" vertical="center"/>
    </xf>
    <xf numFmtId="0" fontId="30" fillId="0" borderId="0" xfId="0" applyFont="1"/>
    <xf numFmtId="0" fontId="28" fillId="0" borderId="0" xfId="0" applyFont="1" applyAlignment="1">
      <alignment horizontal="right" vertical="center"/>
    </xf>
    <xf numFmtId="0" fontId="28" fillId="0" borderId="0" xfId="0" applyFont="1" applyAlignment="1">
      <alignment wrapText="1"/>
    </xf>
    <xf numFmtId="0" fontId="31" fillId="0" borderId="0" xfId="0" applyFont="1"/>
    <xf numFmtId="164" fontId="28" fillId="0" borderId="0" xfId="0" applyNumberFormat="1" applyFont="1" applyAlignment="1">
      <alignment vertical="center"/>
    </xf>
    <xf numFmtId="0" fontId="0" fillId="0" borderId="0" xfId="0" applyAlignment="1">
      <alignment horizontal="center" vertical="center"/>
    </xf>
    <xf numFmtId="0" fontId="31" fillId="0" borderId="3" xfId="0" applyFont="1" applyBorder="1" applyAlignment="1">
      <alignment horizontal="center" vertical="center"/>
    </xf>
    <xf numFmtId="0" fontId="0" fillId="0" borderId="4" xfId="0" applyBorder="1" applyAlignment="1">
      <alignment horizontal="center"/>
    </xf>
    <xf numFmtId="0" fontId="27" fillId="0" borderId="5" xfId="0" applyFont="1" applyBorder="1" applyAlignment="1">
      <alignment horizontal="center"/>
    </xf>
    <xf numFmtId="0" fontId="31" fillId="0" borderId="0" xfId="0" applyFont="1" applyAlignment="1">
      <alignment horizontal="center" vertical="center"/>
    </xf>
    <xf numFmtId="0" fontId="0" fillId="0" borderId="1" xfId="0" applyBorder="1" applyAlignment="1">
      <alignment horizontal="center" wrapText="1"/>
    </xf>
    <xf numFmtId="0" fontId="28" fillId="0" borderId="6" xfId="0" applyFont="1" applyBorder="1" applyAlignment="1">
      <alignment horizontal="center"/>
    </xf>
    <xf numFmtId="0" fontId="28"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vertical="center" wrapText="1"/>
    </xf>
    <xf numFmtId="0" fontId="31" fillId="0" borderId="0" xfId="0" applyFont="1" applyAlignment="1">
      <alignment horizontal="center" vertical="top"/>
    </xf>
    <xf numFmtId="0" fontId="32"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31" fillId="0" borderId="0" xfId="0" applyFont="1" applyAlignment="1">
      <alignment horizontal="center" vertical="top" wrapText="1"/>
    </xf>
    <xf numFmtId="164" fontId="28" fillId="0" borderId="0" xfId="0" applyNumberFormat="1" applyFont="1" applyAlignment="1">
      <alignment horizontal="center" vertical="center"/>
    </xf>
    <xf numFmtId="0" fontId="25" fillId="0" borderId="0" xfId="0" applyFont="1" applyAlignment="1">
      <alignment horizontal="left" vertical="center"/>
    </xf>
    <xf numFmtId="0" fontId="31" fillId="0" borderId="4" xfId="0" applyFont="1" applyBorder="1" applyAlignment="1">
      <alignment horizontal="left" vertical="center"/>
    </xf>
    <xf numFmtId="0" fontId="24" fillId="0" borderId="0" xfId="0" applyFont="1"/>
    <xf numFmtId="8" fontId="24" fillId="0" borderId="0" xfId="0" applyNumberFormat="1" applyFont="1"/>
    <xf numFmtId="8" fontId="24" fillId="0" borderId="0" xfId="0" applyNumberFormat="1" applyFont="1" applyAlignment="1">
      <alignment horizontal="center"/>
    </xf>
    <xf numFmtId="0" fontId="0" fillId="0" borderId="0" xfId="0" applyAlignment="1">
      <alignment horizontal="right" vertical="top"/>
    </xf>
    <xf numFmtId="10" fontId="29"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28" fillId="0" borderId="12" xfId="0" applyFont="1" applyBorder="1" applyAlignment="1">
      <alignment horizontal="right" vertical="center"/>
    </xf>
    <xf numFmtId="0" fontId="0" fillId="0" borderId="12" xfId="0" applyBorder="1"/>
    <xf numFmtId="37" fontId="33" fillId="0" borderId="111" xfId="1" applyNumberFormat="1" applyFont="1" applyBorder="1" applyAlignment="1" applyProtection="1">
      <alignment horizontal="center" vertical="center"/>
      <protection locked="0"/>
    </xf>
    <xf numFmtId="37" fontId="33"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25" fillId="0" borderId="0" xfId="0" applyFont="1" applyAlignment="1" applyProtection="1">
      <alignment horizontal="left" vertical="top"/>
      <protection locked="0"/>
    </xf>
    <xf numFmtId="0" fontId="27" fillId="0" borderId="0" xfId="0" applyFont="1" applyAlignment="1" applyProtection="1">
      <alignment horizontal="center" vertical="top"/>
      <protection locked="0"/>
    </xf>
    <xf numFmtId="0" fontId="3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15" xfId="0" applyFont="1" applyBorder="1" applyAlignment="1" applyProtection="1">
      <alignment vertical="center" wrapText="1"/>
      <protection locked="0"/>
    </xf>
    <xf numFmtId="0" fontId="26" fillId="0" borderId="1" xfId="3" applyBorder="1" applyAlignment="1" applyProtection="1">
      <alignment horizontal="center"/>
      <protection locked="0"/>
    </xf>
    <xf numFmtId="0" fontId="26" fillId="0" borderId="0" xfId="3" applyBorder="1" applyAlignment="1" applyProtection="1">
      <alignment horizontal="center"/>
      <protection locked="0"/>
    </xf>
    <xf numFmtId="0" fontId="26"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2" fillId="0" borderId="0" xfId="0" applyFont="1" applyAlignment="1" applyProtection="1">
      <alignment horizontal="center" vertical="top"/>
      <protection locked="0"/>
    </xf>
    <xf numFmtId="0" fontId="0" fillId="0" borderId="0" xfId="0" applyProtection="1">
      <protection locked="0"/>
    </xf>
    <xf numFmtId="0" fontId="31" fillId="0" borderId="0" xfId="0" applyFont="1" applyAlignment="1" applyProtection="1">
      <alignment horizontal="center" vertical="top" wrapText="1"/>
      <protection locked="0"/>
    </xf>
    <xf numFmtId="0" fontId="28" fillId="0" borderId="0" xfId="0" applyFon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26" fillId="0" borderId="0" xfId="3" applyBorder="1" applyAlignment="1" applyProtection="1">
      <alignment vertical="center" wrapText="1"/>
      <protection locked="0"/>
    </xf>
    <xf numFmtId="0" fontId="28" fillId="0" borderId="16" xfId="0" applyFont="1" applyBorder="1" applyAlignment="1">
      <alignment horizont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3" fillId="0" borderId="18" xfId="4" applyFont="1" applyFill="1" applyBorder="1" applyAlignment="1">
      <alignment horizontal="center"/>
    </xf>
    <xf numFmtId="9" fontId="23" fillId="0" borderId="19" xfId="4" applyFont="1" applyBorder="1" applyAlignment="1">
      <alignment horizontal="center"/>
    </xf>
    <xf numFmtId="10" fontId="0" fillId="0" borderId="0" xfId="0" applyNumberFormat="1" applyAlignment="1">
      <alignment vertical="top"/>
    </xf>
    <xf numFmtId="0" fontId="31" fillId="0" borderId="0" xfId="0" applyFont="1" applyAlignment="1">
      <alignment horizontal="right" wrapText="1"/>
    </xf>
    <xf numFmtId="9" fontId="31" fillId="0" borderId="0" xfId="4" applyFont="1" applyFill="1" applyBorder="1" applyAlignment="1">
      <alignment horizontal="center" vertical="center" wrapText="1"/>
    </xf>
    <xf numFmtId="1" fontId="31" fillId="0" borderId="0" xfId="0" applyNumberFormat="1" applyFont="1" applyAlignment="1">
      <alignment horizontal="center" vertical="center" wrapText="1"/>
    </xf>
    <xf numFmtId="0" fontId="34" fillId="0" borderId="113" xfId="0" applyFont="1" applyBorder="1" applyAlignment="1">
      <alignment horizontal="right" vertical="center"/>
    </xf>
    <xf numFmtId="164" fontId="33" fillId="0" borderId="114" xfId="1" applyNumberFormat="1" applyFont="1" applyBorder="1" applyAlignment="1" applyProtection="1">
      <alignment horizontal="center" vertical="center"/>
      <protection locked="0"/>
    </xf>
    <xf numFmtId="44" fontId="24" fillId="0" borderId="0" xfId="2" applyFont="1" applyAlignment="1" applyProtection="1">
      <alignment horizontal="center"/>
    </xf>
    <xf numFmtId="37" fontId="35" fillId="3" borderId="25" xfId="1" applyNumberFormat="1" applyFont="1" applyFill="1" applyBorder="1" applyAlignment="1">
      <alignment horizontal="center" vertical="center"/>
    </xf>
    <xf numFmtId="9" fontId="36" fillId="4" borderId="26" xfId="4" applyFont="1" applyFill="1" applyBorder="1" applyAlignment="1" applyProtection="1">
      <alignment horizontal="center" vertical="center"/>
      <protection locked="0"/>
    </xf>
    <xf numFmtId="0" fontId="36" fillId="4" borderId="27" xfId="0" applyFont="1" applyFill="1" applyBorder="1" applyAlignment="1" applyProtection="1">
      <alignment horizontal="center" vertical="center"/>
      <protection locked="0"/>
    </xf>
    <xf numFmtId="10" fontId="37" fillId="0" borderId="28" xfId="4" applyNumberFormat="1" applyFont="1" applyFill="1" applyBorder="1" applyAlignment="1" applyProtection="1">
      <alignment horizontal="center" vertical="center"/>
      <protection locked="0"/>
    </xf>
    <xf numFmtId="10" fontId="37" fillId="0" borderId="29" xfId="4" applyNumberFormat="1" applyFont="1" applyFill="1" applyBorder="1" applyAlignment="1" applyProtection="1">
      <alignment horizontal="center" vertical="center"/>
      <protection locked="0"/>
    </xf>
    <xf numFmtId="0" fontId="34" fillId="0" borderId="115" xfId="0" applyFont="1" applyBorder="1" applyAlignment="1">
      <alignment horizontal="right" vertical="center"/>
    </xf>
    <xf numFmtId="164" fontId="33" fillId="0" borderId="116" xfId="1" applyNumberFormat="1" applyFont="1" applyBorder="1" applyAlignment="1" applyProtection="1">
      <alignment horizontal="center" vertical="center"/>
      <protection locked="0"/>
    </xf>
    <xf numFmtId="9" fontId="23" fillId="0" borderId="18" xfId="4" applyFont="1" applyBorder="1" applyAlignment="1">
      <alignment horizontal="center"/>
    </xf>
    <xf numFmtId="9" fontId="23" fillId="0" borderId="20" xfId="4" applyFont="1" applyBorder="1" applyAlignment="1">
      <alignment horizontal="center"/>
    </xf>
    <xf numFmtId="164" fontId="35" fillId="3" borderId="30" xfId="0" applyNumberFormat="1" applyFont="1" applyFill="1" applyBorder="1" applyAlignment="1" applyProtection="1">
      <alignment horizontal="center" vertical="center"/>
      <protection hidden="1"/>
    </xf>
    <xf numFmtId="0" fontId="31" fillId="0" borderId="31" xfId="0" applyFont="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8" fillId="0" borderId="32" xfId="4" applyNumberFormat="1" applyFont="1" applyBorder="1" applyAlignment="1" applyProtection="1">
      <alignment horizontal="center" vertical="center"/>
      <protection hidden="1"/>
    </xf>
    <xf numFmtId="10" fontId="35" fillId="3" borderId="32" xfId="4" applyNumberFormat="1" applyFont="1" applyFill="1" applyBorder="1" applyAlignment="1" applyProtection="1">
      <alignment horizontal="center" vertical="center"/>
      <protection hidden="1"/>
    </xf>
    <xf numFmtId="10" fontId="35" fillId="3" borderId="33" xfId="4" applyNumberFormat="1" applyFont="1" applyFill="1" applyBorder="1" applyAlignment="1" applyProtection="1">
      <alignment horizontal="center" vertical="center"/>
      <protection hidden="1"/>
    </xf>
    <xf numFmtId="2" fontId="0" fillId="0" borderId="0" xfId="0" applyNumberFormat="1" applyAlignment="1">
      <alignment horizontal="center" vertical="top"/>
    </xf>
    <xf numFmtId="164" fontId="31" fillId="0" borderId="0" xfId="0" applyNumberFormat="1" applyFont="1" applyAlignment="1">
      <alignment horizontal="center" vertical="center"/>
    </xf>
    <xf numFmtId="164" fontId="39" fillId="5" borderId="34" xfId="0" applyNumberFormat="1" applyFont="1" applyFill="1" applyBorder="1" applyAlignment="1">
      <alignment horizontal="center" vertical="center" wrapText="1"/>
    </xf>
    <xf numFmtId="164" fontId="39" fillId="5" borderId="35" xfId="0" applyNumberFormat="1" applyFont="1" applyFill="1" applyBorder="1" applyAlignment="1">
      <alignment horizontal="center" vertical="center" wrapText="1"/>
    </xf>
    <xf numFmtId="0" fontId="0" fillId="0" borderId="0" xfId="0" applyAlignment="1">
      <alignment wrapText="1"/>
    </xf>
    <xf numFmtId="0" fontId="40" fillId="0" borderId="0" xfId="0" applyFont="1" applyAlignment="1">
      <alignment horizontal="center" wrapText="1"/>
    </xf>
    <xf numFmtId="14" fontId="41" fillId="0" borderId="0" xfId="0" applyNumberFormat="1" applyFont="1" applyAlignment="1">
      <alignment horizontal="center" wrapText="1"/>
    </xf>
    <xf numFmtId="0" fontId="44" fillId="0" borderId="0" xfId="3" applyFont="1" applyFill="1" applyBorder="1" applyAlignment="1" applyProtection="1">
      <alignment horizontal="center" wrapText="1"/>
      <protection locked="0"/>
    </xf>
    <xf numFmtId="0" fontId="46" fillId="0" borderId="0" xfId="3" applyFont="1" applyFill="1" applyBorder="1" applyAlignment="1" applyProtection="1">
      <alignment horizontal="center" wrapText="1"/>
    </xf>
    <xf numFmtId="0" fontId="46" fillId="0" borderId="0" xfId="3" applyFont="1" applyFill="1" applyBorder="1" applyAlignment="1" applyProtection="1">
      <alignment horizontal="center" wrapText="1"/>
      <protection locked="0"/>
    </xf>
    <xf numFmtId="0" fontId="0" fillId="0" borderId="0" xfId="0" applyAlignment="1">
      <alignment vertical="center" wrapText="1"/>
    </xf>
    <xf numFmtId="0" fontId="27" fillId="0" borderId="0" xfId="0" applyFont="1" applyAlignment="1">
      <alignment vertical="center" wrapText="1"/>
    </xf>
    <xf numFmtId="0" fontId="0" fillId="0" borderId="0" xfId="0" applyAlignment="1">
      <alignment horizontal="left" vertical="center" wrapText="1"/>
    </xf>
    <xf numFmtId="0" fontId="49" fillId="0" borderId="0" xfId="0" applyFont="1" applyAlignment="1">
      <alignment horizontal="left" vertical="center" wrapText="1"/>
    </xf>
    <xf numFmtId="0" fontId="26" fillId="0" borderId="0" xfId="3" applyAlignment="1" applyProtection="1">
      <alignment vertical="center" wrapText="1"/>
    </xf>
    <xf numFmtId="0" fontId="48" fillId="0" borderId="0" xfId="0" applyFont="1" applyAlignment="1">
      <alignment horizontal="left" vertical="center" wrapText="1" indent="1"/>
    </xf>
    <xf numFmtId="165" fontId="0" fillId="0" borderId="18" xfId="0" applyNumberFormat="1" applyBorder="1" applyAlignment="1" applyProtection="1">
      <alignment horizontal="center"/>
      <protection locked="0"/>
    </xf>
    <xf numFmtId="9" fontId="23" fillId="0" borderId="18" xfId="4" applyFont="1" applyFill="1" applyBorder="1" applyAlignment="1" applyProtection="1">
      <alignment horizontal="center"/>
      <protection locked="0"/>
    </xf>
    <xf numFmtId="9" fontId="23" fillId="0" borderId="24" xfId="4" applyFont="1" applyFill="1" applyBorder="1" applyAlignment="1" applyProtection="1">
      <alignment horizontal="center"/>
      <protection locked="0"/>
    </xf>
    <xf numFmtId="9" fontId="23" fillId="0" borderId="19" xfId="4" applyFont="1" applyBorder="1" applyAlignment="1" applyProtection="1">
      <alignment horizontal="center"/>
      <protection locked="0"/>
    </xf>
    <xf numFmtId="9" fontId="23" fillId="0" borderId="2" xfId="4" applyFont="1" applyBorder="1" applyAlignment="1" applyProtection="1">
      <alignment horizontal="center"/>
      <protection locked="0"/>
    </xf>
    <xf numFmtId="9" fontId="23" fillId="0" borderId="20" xfId="4" applyFont="1" applyBorder="1" applyAlignment="1" applyProtection="1">
      <alignment horizontal="center"/>
      <protection locked="0"/>
    </xf>
    <xf numFmtId="9" fontId="23" fillId="0" borderId="18" xfId="4" applyFont="1" applyBorder="1" applyAlignment="1" applyProtection="1">
      <alignment horizontal="center"/>
      <protection locked="0"/>
    </xf>
    <xf numFmtId="0" fontId="28" fillId="0" borderId="0" xfId="0" applyFont="1" applyAlignment="1" applyProtection="1">
      <alignment horizontal="center" wrapText="1"/>
      <protection locked="0"/>
    </xf>
    <xf numFmtId="0" fontId="27" fillId="0" borderId="2" xfId="0" applyFont="1" applyBorder="1"/>
    <xf numFmtId="10" fontId="23" fillId="0" borderId="2" xfId="4" applyNumberFormat="1" applyFont="1" applyFill="1" applyBorder="1" applyAlignment="1" applyProtection="1">
      <alignment horizontal="center" vertical="center"/>
    </xf>
    <xf numFmtId="0" fontId="0" fillId="0" borderId="2" xfId="0" applyBorder="1" applyAlignment="1">
      <alignment horizontal="center"/>
    </xf>
    <xf numFmtId="10" fontId="38" fillId="0" borderId="124" xfId="4" applyNumberFormat="1" applyFont="1" applyBorder="1" applyAlignment="1" applyProtection="1">
      <alignment horizontal="center" vertical="center"/>
      <protection hidden="1"/>
    </xf>
    <xf numFmtId="166" fontId="38" fillId="0" borderId="2" xfId="4" applyNumberFormat="1" applyFont="1" applyBorder="1" applyAlignment="1" applyProtection="1">
      <alignment horizontal="center" vertical="center"/>
      <protection hidden="1"/>
    </xf>
    <xf numFmtId="0" fontId="60" fillId="0" borderId="2" xfId="0" applyFont="1" applyBorder="1" applyAlignment="1">
      <alignment horizontal="center"/>
    </xf>
    <xf numFmtId="0" fontId="27" fillId="15" borderId="0" xfId="0" applyFont="1" applyFill="1" applyAlignment="1">
      <alignment vertical="center" wrapText="1"/>
    </xf>
    <xf numFmtId="0" fontId="27" fillId="0" borderId="2" xfId="0" applyFont="1" applyBorder="1" applyAlignment="1" applyProtection="1">
      <alignment horizontal="center"/>
      <protection locked="0"/>
    </xf>
    <xf numFmtId="0" fontId="27" fillId="0" borderId="2" xfId="0" quotePrefix="1" applyFont="1" applyBorder="1" applyAlignment="1" applyProtection="1">
      <alignment horizontal="center"/>
      <protection locked="0"/>
    </xf>
    <xf numFmtId="164" fontId="60" fillId="0" borderId="2" xfId="0" applyNumberFormat="1" applyFont="1" applyBorder="1" applyAlignment="1" applyProtection="1">
      <alignment horizontal="center"/>
      <protection locked="0"/>
    </xf>
    <xf numFmtId="164" fontId="27" fillId="0" borderId="2" xfId="0" applyNumberFormat="1" applyFont="1" applyBorder="1" applyAlignment="1" applyProtection="1">
      <alignment horizontal="center"/>
      <protection locked="0"/>
    </xf>
    <xf numFmtId="164" fontId="0" fillId="0" borderId="2" xfId="0" quotePrefix="1" applyNumberFormat="1" applyBorder="1" applyAlignment="1" applyProtection="1">
      <alignment horizontal="center" wrapText="1"/>
      <protection locked="0"/>
    </xf>
    <xf numFmtId="0" fontId="0" fillId="16" borderId="0" xfId="0" applyFill="1"/>
    <xf numFmtId="164" fontId="27" fillId="0" borderId="2" xfId="0" applyNumberFormat="1" applyFont="1" applyBorder="1" applyAlignment="1" applyProtection="1">
      <alignment horizontal="center" vertical="center"/>
      <protection locked="0"/>
    </xf>
    <xf numFmtId="0" fontId="60" fillId="0" borderId="0" xfId="0" applyFont="1" applyAlignment="1">
      <alignment horizontal="left" vertical="center" wrapText="1"/>
    </xf>
    <xf numFmtId="0" fontId="27" fillId="0" borderId="0" xfId="0" applyFont="1" applyAlignment="1">
      <alignment horizontal="left" vertical="center" wrapText="1"/>
    </xf>
    <xf numFmtId="0" fontId="26" fillId="0" borderId="0" xfId="3" applyFill="1" applyAlignment="1" applyProtection="1">
      <alignment horizontal="left" vertical="center" wrapText="1" indent="2"/>
    </xf>
    <xf numFmtId="0" fontId="42" fillId="0" borderId="0" xfId="0" applyFont="1" applyAlignment="1">
      <alignment horizontal="center" wrapText="1"/>
    </xf>
    <xf numFmtId="0" fontId="43" fillId="0" borderId="0" xfId="0" applyFont="1" applyAlignment="1">
      <alignment horizontal="center" wrapText="1"/>
    </xf>
    <xf numFmtId="0" fontId="43" fillId="0" borderId="0" xfId="0" applyFont="1" applyAlignment="1">
      <alignment horizontal="center" vertical="center" wrapText="1"/>
    </xf>
    <xf numFmtId="0" fontId="45" fillId="0" borderId="0" xfId="0" applyFont="1" applyAlignment="1">
      <alignment horizontal="center" wrapText="1"/>
    </xf>
    <xf numFmtId="0" fontId="47" fillId="0" borderId="0" xfId="0" applyFont="1" applyAlignment="1">
      <alignment horizontal="center" wrapText="1"/>
    </xf>
    <xf numFmtId="0" fontId="27" fillId="0" borderId="2" xfId="0" applyFont="1" applyBorder="1" applyAlignment="1">
      <alignment horizontal="center"/>
    </xf>
    <xf numFmtId="0" fontId="53" fillId="0" borderId="1"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15" xfId="0" applyFont="1" applyBorder="1" applyAlignment="1" applyProtection="1">
      <alignment horizontal="center" vertical="center" wrapText="1"/>
      <protection locked="0"/>
    </xf>
    <xf numFmtId="0" fontId="38" fillId="0" borderId="43" xfId="0" applyFont="1" applyBorder="1" applyAlignment="1">
      <alignment horizontal="left" vertical="top"/>
    </xf>
    <xf numFmtId="0" fontId="51" fillId="0" borderId="0" xfId="0" applyFont="1" applyAlignment="1">
      <alignment horizontal="left" vertical="top"/>
    </xf>
    <xf numFmtId="0" fontId="28" fillId="7" borderId="2" xfId="0" applyFont="1" applyFill="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28" fillId="7" borderId="42" xfId="0" applyFont="1" applyFill="1" applyBorder="1" applyAlignment="1" applyProtection="1">
      <alignment horizontal="center" vertical="center" wrapText="1"/>
      <protection locked="0"/>
    </xf>
    <xf numFmtId="0" fontId="31" fillId="0" borderId="0" xfId="0" applyFont="1" applyAlignment="1">
      <alignment horizontal="right" vertical="center"/>
    </xf>
    <xf numFmtId="0" fontId="0" fillId="0" borderId="9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1" fontId="31" fillId="0" borderId="40" xfId="0" applyNumberFormat="1" applyFont="1" applyBorder="1" applyAlignment="1" applyProtection="1">
      <alignment horizontal="center" vertical="center" wrapText="1"/>
      <protection locked="0"/>
    </xf>
    <xf numFmtId="1" fontId="31" fillId="0" borderId="42" xfId="0" applyNumberFormat="1" applyFont="1" applyBorder="1" applyAlignment="1" applyProtection="1">
      <alignment horizontal="center" vertical="center" wrapText="1"/>
      <protection locked="0"/>
    </xf>
    <xf numFmtId="1" fontId="31" fillId="0" borderId="90" xfId="0" applyNumberFormat="1" applyFont="1" applyBorder="1" applyAlignment="1" applyProtection="1">
      <alignment horizontal="center" vertical="center" wrapText="1"/>
      <protection locked="0"/>
    </xf>
    <xf numFmtId="1" fontId="31" fillId="0" borderId="95" xfId="0" applyNumberFormat="1" applyFont="1" applyBorder="1" applyAlignment="1" applyProtection="1">
      <alignment horizontal="center" vertical="center" wrapText="1"/>
      <protection locked="0"/>
    </xf>
    <xf numFmtId="1" fontId="31" fillId="0" borderId="96" xfId="0" applyNumberFormat="1" applyFont="1" applyBorder="1" applyAlignment="1" applyProtection="1">
      <alignment horizontal="center" vertical="center" wrapText="1"/>
      <protection locked="0"/>
    </xf>
    <xf numFmtId="1" fontId="31" fillId="0" borderId="97" xfId="0" applyNumberFormat="1" applyFont="1" applyBorder="1" applyAlignment="1" applyProtection="1">
      <alignment horizontal="center" vertical="center" wrapText="1"/>
      <protection locked="0"/>
    </xf>
    <xf numFmtId="10" fontId="23" fillId="0" borderId="38" xfId="4" applyNumberFormat="1" applyFont="1" applyFill="1" applyBorder="1" applyAlignment="1" applyProtection="1">
      <alignment horizontal="center" vertical="center"/>
    </xf>
    <xf numFmtId="10" fontId="23" fillId="0" borderId="19" xfId="4" applyNumberFormat="1" applyFont="1" applyFill="1" applyBorder="1" applyAlignment="1" applyProtection="1">
      <alignment horizontal="center" vertical="center"/>
    </xf>
    <xf numFmtId="0" fontId="52" fillId="3" borderId="86" xfId="0" applyFont="1" applyFill="1" applyBorder="1" applyAlignment="1">
      <alignment horizontal="right" vertical="center"/>
    </xf>
    <xf numFmtId="0" fontId="52" fillId="3" borderId="2" xfId="0" applyFont="1" applyFill="1" applyBorder="1" applyAlignment="1">
      <alignment horizontal="right" vertical="center"/>
    </xf>
    <xf numFmtId="0" fontId="52" fillId="3" borderId="40" xfId="0" applyFont="1" applyFill="1" applyBorder="1" applyAlignment="1">
      <alignment horizontal="right" vertical="center"/>
    </xf>
    <xf numFmtId="37" fontId="35" fillId="3" borderId="87" xfId="1" applyNumberFormat="1" applyFont="1" applyFill="1" applyBorder="1" applyAlignment="1" applyProtection="1">
      <alignment horizontal="center" vertical="center"/>
      <protection hidden="1"/>
    </xf>
    <xf numFmtId="37" fontId="35" fillId="3" borderId="88" xfId="1" applyNumberFormat="1" applyFont="1" applyFill="1" applyBorder="1" applyAlignment="1" applyProtection="1">
      <alignment horizontal="center" vertical="center"/>
      <protection hidden="1"/>
    </xf>
    <xf numFmtId="0" fontId="35" fillId="12" borderId="89" xfId="0" applyFont="1" applyFill="1" applyBorder="1" applyAlignment="1">
      <alignment horizontal="center" vertical="center" wrapText="1"/>
    </xf>
    <xf numFmtId="0" fontId="35" fillId="12" borderId="26"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3" borderId="74" xfId="0" applyFont="1" applyFill="1" applyBorder="1" applyAlignment="1">
      <alignment horizontal="right" vertical="center"/>
    </xf>
    <xf numFmtId="0" fontId="35" fillId="3" borderId="75" xfId="0" applyFont="1" applyFill="1" applyBorder="1" applyAlignment="1">
      <alignment horizontal="right" vertical="center"/>
    </xf>
    <xf numFmtId="0" fontId="52" fillId="11" borderId="74" xfId="0" applyFont="1" applyFill="1" applyBorder="1" applyAlignment="1">
      <alignment horizontal="right" vertical="center" wrapText="1"/>
    </xf>
    <xf numFmtId="0" fontId="52" fillId="11" borderId="75" xfId="0" applyFont="1" applyFill="1" applyBorder="1" applyAlignment="1">
      <alignment horizontal="right" vertical="center" wrapText="1"/>
    </xf>
    <xf numFmtId="0" fontId="52" fillId="11" borderId="76" xfId="0" applyFont="1" applyFill="1" applyBorder="1" applyAlignment="1">
      <alignment horizontal="right" vertical="center" wrapText="1"/>
    </xf>
    <xf numFmtId="0" fontId="52" fillId="11" borderId="58" xfId="0" applyFont="1" applyFill="1" applyBorder="1" applyAlignment="1">
      <alignment horizontal="right" vertical="center" wrapText="1"/>
    </xf>
    <xf numFmtId="0" fontId="52" fillId="11" borderId="4" xfId="0" applyFont="1" applyFill="1" applyBorder="1" applyAlignment="1">
      <alignment horizontal="right" vertical="center" wrapText="1"/>
    </xf>
    <xf numFmtId="0" fontId="52" fillId="11" borderId="17" xfId="0" applyFont="1" applyFill="1" applyBorder="1" applyAlignment="1">
      <alignment horizontal="right" vertical="center" wrapText="1"/>
    </xf>
    <xf numFmtId="164" fontId="35" fillId="11" borderId="77" xfId="0" applyNumberFormat="1" applyFont="1" applyFill="1" applyBorder="1" applyAlignment="1" applyProtection="1">
      <alignment horizontal="center" vertical="center"/>
      <protection hidden="1"/>
    </xf>
    <xf numFmtId="164" fontId="35" fillId="11" borderId="78" xfId="0" applyNumberFormat="1" applyFont="1" applyFill="1" applyBorder="1" applyAlignment="1" applyProtection="1">
      <alignment horizontal="center" vertical="center"/>
      <protection hidden="1"/>
    </xf>
    <xf numFmtId="164" fontId="35" fillId="11" borderId="16" xfId="0" applyNumberFormat="1" applyFont="1" applyFill="1" applyBorder="1" applyAlignment="1" applyProtection="1">
      <alignment horizontal="center" vertical="center"/>
      <protection hidden="1"/>
    </xf>
    <xf numFmtId="164" fontId="35" fillId="11" borderId="59" xfId="0" applyNumberFormat="1" applyFont="1" applyFill="1" applyBorder="1" applyAlignment="1" applyProtection="1">
      <alignment horizontal="center" vertical="center"/>
      <protection hidden="1"/>
    </xf>
    <xf numFmtId="0" fontId="28" fillId="7" borderId="56" xfId="0" applyFont="1" applyFill="1" applyBorder="1" applyAlignment="1">
      <alignment horizontal="right" vertical="center" wrapText="1"/>
    </xf>
    <xf numFmtId="0" fontId="28" fillId="7" borderId="37" xfId="0" applyFont="1" applyFill="1" applyBorder="1" applyAlignment="1">
      <alignment horizontal="right" vertical="center" wrapText="1"/>
    </xf>
    <xf numFmtId="0" fontId="28" fillId="7" borderId="79" xfId="0" applyFont="1" applyFill="1" applyBorder="1" applyAlignment="1">
      <alignment horizontal="right" vertical="center" wrapText="1"/>
    </xf>
    <xf numFmtId="0" fontId="28" fillId="7" borderId="80" xfId="0" applyFont="1" applyFill="1" applyBorder="1" applyAlignment="1">
      <alignment horizontal="right" vertical="center" wrapText="1"/>
    </xf>
    <xf numFmtId="0" fontId="28" fillId="7" borderId="81" xfId="0" applyFont="1" applyFill="1" applyBorder="1" applyAlignment="1">
      <alignment horizontal="right" vertical="center" wrapText="1"/>
    </xf>
    <xf numFmtId="0" fontId="28" fillId="7" borderId="82" xfId="0" applyFont="1" applyFill="1" applyBorder="1" applyAlignment="1">
      <alignment horizontal="right" vertical="center" wrapText="1"/>
    </xf>
    <xf numFmtId="0" fontId="52" fillId="11" borderId="71" xfId="0" applyFont="1" applyFill="1" applyBorder="1" applyAlignment="1">
      <alignment horizontal="right" vertical="center" wrapText="1"/>
    </xf>
    <xf numFmtId="0" fontId="52" fillId="11" borderId="30" xfId="0" applyFont="1" applyFill="1" applyBorder="1" applyAlignment="1">
      <alignment horizontal="right" vertical="center" wrapText="1"/>
    </xf>
    <xf numFmtId="164" fontId="35" fillId="11" borderId="30" xfId="0" applyNumberFormat="1" applyFont="1" applyFill="1" applyBorder="1" applyAlignment="1" applyProtection="1">
      <alignment horizontal="center" vertical="center"/>
      <protection hidden="1"/>
    </xf>
    <xf numFmtId="164" fontId="35" fillId="11" borderId="32" xfId="0" applyNumberFormat="1" applyFont="1" applyFill="1" applyBorder="1" applyAlignment="1" applyProtection="1">
      <alignment horizontal="center" vertical="center"/>
      <protection hidden="1"/>
    </xf>
    <xf numFmtId="0" fontId="52" fillId="3" borderId="83" xfId="0" applyFont="1" applyFill="1" applyBorder="1" applyAlignment="1">
      <alignment horizontal="right" vertical="center"/>
    </xf>
    <xf numFmtId="0" fontId="52" fillId="3" borderId="84" xfId="0" applyFont="1" applyFill="1" applyBorder="1" applyAlignment="1">
      <alignment horizontal="right" vertical="center"/>
    </xf>
    <xf numFmtId="0" fontId="52" fillId="3" borderId="85" xfId="0" applyFont="1" applyFill="1" applyBorder="1" applyAlignment="1">
      <alignment horizontal="right" vertical="center"/>
    </xf>
    <xf numFmtId="37" fontId="35" fillId="3" borderId="16" xfId="1" applyNumberFormat="1" applyFont="1" applyFill="1" applyBorder="1" applyAlignment="1" applyProtection="1">
      <alignment horizontal="center" vertical="center"/>
      <protection hidden="1"/>
    </xf>
    <xf numFmtId="37" fontId="35" fillId="3" borderId="59" xfId="1" applyNumberFormat="1" applyFont="1" applyFill="1" applyBorder="1" applyAlignment="1" applyProtection="1">
      <alignment horizontal="center" vertical="center"/>
      <protection hidden="1"/>
    </xf>
    <xf numFmtId="0" fontId="52" fillId="11" borderId="72" xfId="0" applyFont="1" applyFill="1" applyBorder="1" applyAlignment="1">
      <alignment horizontal="right" vertical="center" wrapText="1"/>
    </xf>
    <xf numFmtId="0" fontId="52" fillId="11" borderId="14" xfId="0" applyFont="1" applyFill="1" applyBorder="1" applyAlignment="1">
      <alignment horizontal="right" vertical="center" wrapText="1"/>
    </xf>
    <xf numFmtId="164" fontId="35" fillId="11" borderId="14" xfId="0" applyNumberFormat="1" applyFont="1" applyFill="1" applyBorder="1" applyAlignment="1" applyProtection="1">
      <alignment horizontal="center" vertical="center"/>
      <protection hidden="1"/>
    </xf>
    <xf numFmtId="164" fontId="35" fillId="11" borderId="73" xfId="0" applyNumberFormat="1" applyFont="1" applyFill="1" applyBorder="1" applyAlignment="1" applyProtection="1">
      <alignment horizontal="center" vertical="center"/>
      <protection hidden="1"/>
    </xf>
    <xf numFmtId="0" fontId="52" fillId="3" borderId="66" xfId="0" applyFont="1" applyFill="1" applyBorder="1" applyAlignment="1">
      <alignment horizontal="right" vertical="center"/>
    </xf>
    <xf numFmtId="0" fontId="52" fillId="3" borderId="67" xfId="0" applyFont="1" applyFill="1" applyBorder="1" applyAlignment="1">
      <alignment horizontal="right" vertical="center"/>
    </xf>
    <xf numFmtId="0" fontId="55" fillId="0" borderId="66" xfId="0" applyFont="1" applyBorder="1" applyAlignment="1" applyProtection="1">
      <alignment horizontal="center" vertical="center" wrapText="1"/>
      <protection locked="0"/>
    </xf>
    <xf numFmtId="0" fontId="55" fillId="0" borderId="67" xfId="0" applyFont="1" applyBorder="1" applyAlignment="1" applyProtection="1">
      <alignment horizontal="center" vertical="center" wrapText="1"/>
      <protection locked="0"/>
    </xf>
    <xf numFmtId="0" fontId="55" fillId="0" borderId="48" xfId="0" applyFont="1" applyBorder="1" applyAlignment="1" applyProtection="1">
      <alignment horizontal="center" vertical="center" wrapText="1"/>
      <protection locked="0"/>
    </xf>
    <xf numFmtId="0" fontId="28" fillId="7" borderId="68" xfId="0" applyFont="1" applyFill="1" applyBorder="1" applyAlignment="1">
      <alignment horizontal="center" vertical="center" wrapText="1"/>
    </xf>
    <xf numFmtId="0" fontId="1" fillId="10" borderId="121" xfId="0" applyFont="1" applyFill="1" applyBorder="1" applyAlignment="1">
      <alignment horizontal="center" vertical="center" wrapText="1"/>
    </xf>
    <xf numFmtId="0" fontId="28" fillId="10" borderId="122" xfId="0" applyFont="1" applyFill="1" applyBorder="1" applyAlignment="1">
      <alignment horizontal="center" vertical="center" wrapText="1"/>
    </xf>
    <xf numFmtId="0" fontId="28" fillId="10" borderId="123" xfId="0" applyFont="1" applyFill="1" applyBorder="1" applyAlignment="1">
      <alignment horizontal="center" vertical="center" wrapText="1"/>
    </xf>
    <xf numFmtId="0" fontId="28" fillId="5" borderId="56"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79" xfId="0" applyFont="1" applyFill="1" applyBorder="1" applyAlignment="1">
      <alignment horizontal="center" vertical="center" wrapText="1"/>
    </xf>
    <xf numFmtId="0" fontId="28" fillId="5" borderId="80" xfId="0" applyFont="1" applyFill="1" applyBorder="1" applyAlignment="1">
      <alignment horizontal="center" vertical="center" wrapText="1"/>
    </xf>
    <xf numFmtId="0" fontId="28" fillId="5" borderId="81" xfId="0" applyFont="1" applyFill="1" applyBorder="1" applyAlignment="1">
      <alignment horizontal="center" vertical="center" wrapText="1"/>
    </xf>
    <xf numFmtId="0" fontId="28" fillId="5" borderId="82" xfId="0" applyFont="1" applyFill="1" applyBorder="1" applyAlignment="1">
      <alignment horizontal="center" vertical="center" wrapText="1"/>
    </xf>
    <xf numFmtId="0" fontId="52" fillId="3" borderId="44" xfId="0" applyFont="1" applyFill="1" applyBorder="1" applyAlignment="1">
      <alignment horizontal="right" vertical="center"/>
    </xf>
    <xf numFmtId="0" fontId="52" fillId="3" borderId="38" xfId="0" applyFont="1" applyFill="1" applyBorder="1" applyAlignment="1">
      <alignment horizontal="right" vertical="center"/>
    </xf>
    <xf numFmtId="0" fontId="52" fillId="3" borderId="90" xfId="0" applyFont="1" applyFill="1" applyBorder="1" applyAlignment="1">
      <alignment horizontal="right" vertical="center"/>
    </xf>
    <xf numFmtId="37" fontId="35" fillId="3" borderId="51" xfId="1" applyNumberFormat="1" applyFont="1" applyFill="1" applyBorder="1" applyAlignment="1" applyProtection="1">
      <alignment horizontal="center" vertical="center"/>
      <protection hidden="1"/>
    </xf>
    <xf numFmtId="37" fontId="35" fillId="3" borderId="63" xfId="1" applyNumberFormat="1" applyFont="1" applyFill="1" applyBorder="1" applyAlignment="1" applyProtection="1">
      <alignment horizontal="center" vertical="center"/>
      <protection hidden="1"/>
    </xf>
    <xf numFmtId="164" fontId="52" fillId="0" borderId="40" xfId="0" applyNumberFormat="1" applyFont="1" applyBorder="1" applyAlignment="1" applyProtection="1">
      <alignment horizontal="center" vertical="center" wrapText="1"/>
      <protection locked="0"/>
    </xf>
    <xf numFmtId="164" fontId="52" fillId="0" borderId="41" xfId="0" applyNumberFormat="1" applyFont="1" applyBorder="1" applyAlignment="1" applyProtection="1">
      <alignment horizontal="center" vertical="center" wrapText="1"/>
      <protection locked="0"/>
    </xf>
    <xf numFmtId="164" fontId="52" fillId="0" borderId="91" xfId="0" applyNumberFormat="1" applyFont="1" applyBorder="1" applyAlignment="1" applyProtection="1">
      <alignment horizontal="center" vertical="center" wrapText="1"/>
      <protection locked="0"/>
    </xf>
    <xf numFmtId="164" fontId="52" fillId="0" borderId="90" xfId="0" applyNumberFormat="1" applyFont="1" applyBorder="1" applyAlignment="1" applyProtection="1">
      <alignment horizontal="center" vertical="center" wrapText="1"/>
      <protection locked="0"/>
    </xf>
    <xf numFmtId="164" fontId="52" fillId="0" borderId="3" xfId="0" applyNumberFormat="1" applyFont="1" applyBorder="1" applyAlignment="1" applyProtection="1">
      <alignment horizontal="center" vertical="center" wrapText="1"/>
      <protection locked="0"/>
    </xf>
    <xf numFmtId="164" fontId="52" fillId="0" borderId="92" xfId="0" applyNumberFormat="1" applyFont="1" applyBorder="1" applyAlignment="1" applyProtection="1">
      <alignment horizontal="center" vertical="center" wrapText="1"/>
      <protection locked="0"/>
    </xf>
    <xf numFmtId="0" fontId="52" fillId="0" borderId="86" xfId="0" applyFont="1" applyBorder="1" applyAlignment="1">
      <alignment horizontal="right" vertical="center" wrapText="1"/>
    </xf>
    <xf numFmtId="0" fontId="52" fillId="0" borderId="2" xfId="0" applyFont="1" applyBorder="1" applyAlignment="1">
      <alignment horizontal="right" vertical="center" wrapText="1"/>
    </xf>
    <xf numFmtId="0" fontId="39" fillId="5" borderId="93" xfId="0" applyFont="1" applyFill="1" applyBorder="1" applyAlignment="1">
      <alignment horizontal="right" vertical="center" wrapText="1"/>
    </xf>
    <xf numFmtId="0" fontId="39" fillId="5" borderId="26" xfId="0" applyFont="1" applyFill="1" applyBorder="1" applyAlignment="1">
      <alignment horizontal="right" vertical="center" wrapText="1"/>
    </xf>
    <xf numFmtId="0" fontId="39" fillId="5" borderId="94" xfId="0" applyFont="1" applyFill="1" applyBorder="1" applyAlignment="1">
      <alignment horizontal="right" vertical="center" wrapText="1"/>
    </xf>
    <xf numFmtId="0" fontId="39" fillId="5" borderId="28" xfId="0" applyFont="1" applyFill="1" applyBorder="1" applyAlignment="1">
      <alignment horizontal="right" vertical="center" wrapText="1"/>
    </xf>
    <xf numFmtId="0" fontId="52" fillId="0" borderId="44" xfId="0" applyFont="1" applyBorder="1" applyAlignment="1">
      <alignment horizontal="right" vertical="center" wrapText="1"/>
    </xf>
    <xf numFmtId="0" fontId="52" fillId="0" borderId="38" xfId="0" applyFont="1" applyBorder="1" applyAlignment="1">
      <alignment horizontal="right" vertical="center" wrapText="1"/>
    </xf>
    <xf numFmtId="164" fontId="39" fillId="5" borderId="45" xfId="0" applyNumberFormat="1" applyFont="1" applyFill="1" applyBorder="1" applyAlignment="1" applyProtection="1">
      <alignment horizontal="center" vertical="center" wrapText="1"/>
      <protection hidden="1"/>
    </xf>
    <xf numFmtId="164" fontId="39" fillId="5" borderId="46" xfId="0" applyNumberFormat="1" applyFont="1" applyFill="1" applyBorder="1" applyAlignment="1" applyProtection="1">
      <alignment horizontal="center" vertical="center" wrapText="1"/>
      <protection hidden="1"/>
    </xf>
    <xf numFmtId="164" fontId="39" fillId="5" borderId="47" xfId="0" applyNumberFormat="1" applyFont="1" applyFill="1" applyBorder="1" applyAlignment="1" applyProtection="1">
      <alignment horizontal="center" vertical="center"/>
      <protection hidden="1"/>
    </xf>
    <xf numFmtId="164" fontId="39" fillId="5" borderId="48" xfId="0" applyNumberFormat="1" applyFont="1" applyFill="1" applyBorder="1" applyAlignment="1" applyProtection="1">
      <alignment horizontal="center" vertical="center"/>
      <protection hidden="1"/>
    </xf>
    <xf numFmtId="0" fontId="34" fillId="0" borderId="117" xfId="0" applyFont="1" applyBorder="1" applyAlignment="1">
      <alignment horizontal="right" vertical="center"/>
    </xf>
    <xf numFmtId="0" fontId="34" fillId="0" borderId="118" xfId="0" applyFont="1" applyBorder="1" applyAlignment="1">
      <alignment horizontal="right" vertical="center"/>
    </xf>
    <xf numFmtId="0" fontId="39" fillId="11" borderId="71" xfId="0" applyFont="1" applyFill="1" applyBorder="1" applyAlignment="1">
      <alignment horizontal="right" vertical="center" wrapText="1"/>
    </xf>
    <xf numFmtId="0" fontId="39" fillId="11" borderId="30" xfId="0" applyFont="1" applyFill="1" applyBorder="1" applyAlignment="1">
      <alignment horizontal="right" vertical="center" wrapText="1"/>
    </xf>
    <xf numFmtId="0" fontId="34" fillId="0" borderId="119" xfId="0" applyFont="1" applyBorder="1" applyAlignment="1">
      <alignment horizontal="right" vertical="center"/>
    </xf>
    <xf numFmtId="0" fontId="34" fillId="0" borderId="120" xfId="0" applyFont="1" applyBorder="1" applyAlignment="1">
      <alignment horizontal="right" vertical="center"/>
    </xf>
    <xf numFmtId="0" fontId="39" fillId="11" borderId="72" xfId="0" applyFont="1" applyFill="1" applyBorder="1" applyAlignment="1">
      <alignment horizontal="right" vertical="center" wrapText="1"/>
    </xf>
    <xf numFmtId="0" fontId="39" fillId="11" borderId="14" xfId="0" applyFont="1" applyFill="1" applyBorder="1" applyAlignment="1">
      <alignment horizontal="right" vertical="center" wrapText="1"/>
    </xf>
    <xf numFmtId="0" fontId="52" fillId="3" borderId="64" xfId="0" applyFont="1" applyFill="1" applyBorder="1" applyAlignment="1">
      <alignment horizontal="right" vertical="center" wrapText="1"/>
    </xf>
    <xf numFmtId="0" fontId="52" fillId="3" borderId="41" xfId="0" applyFont="1" applyFill="1" applyBorder="1" applyAlignment="1">
      <alignment horizontal="right" vertical="center"/>
    </xf>
    <xf numFmtId="0" fontId="52" fillId="3" borderId="65" xfId="0" applyFont="1" applyFill="1" applyBorder="1" applyAlignment="1">
      <alignment horizontal="right" vertical="center"/>
    </xf>
    <xf numFmtId="0" fontId="38" fillId="0" borderId="43" xfId="0" applyFont="1" applyBorder="1" applyAlignment="1">
      <alignment horizontal="left" vertical="top"/>
    </xf>
    <xf numFmtId="0" fontId="51" fillId="0" borderId="0" xfId="0" applyFont="1" applyAlignment="1">
      <alignment horizontal="left" vertical="top"/>
    </xf>
    <xf numFmtId="0" fontId="53" fillId="0" borderId="1" xfId="0" applyFont="1" applyBorder="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15" xfId="0" applyFont="1" applyBorder="1" applyAlignment="1" applyProtection="1">
      <alignment horizontal="center" vertical="center" wrapText="1"/>
      <protection locked="0"/>
    </xf>
    <xf numFmtId="0" fontId="52" fillId="3" borderId="64" xfId="0" applyFont="1" applyFill="1" applyBorder="1" applyAlignment="1">
      <alignment horizontal="right" vertical="center"/>
    </xf>
    <xf numFmtId="0" fontId="27" fillId="7" borderId="54" xfId="0" applyFont="1" applyFill="1" applyBorder="1" applyAlignment="1">
      <alignment horizontal="center" vertical="top" wrapText="1"/>
    </xf>
    <xf numFmtId="0" fontId="27" fillId="7" borderId="55" xfId="0" applyFont="1" applyFill="1" applyBorder="1" applyAlignment="1">
      <alignment horizontal="center" vertical="top" wrapText="1"/>
    </xf>
    <xf numFmtId="0" fontId="27" fillId="7" borderId="27" xfId="0" applyFont="1" applyFill="1" applyBorder="1" applyAlignment="1">
      <alignment horizontal="center" vertical="top" wrapText="1"/>
    </xf>
    <xf numFmtId="0" fontId="26" fillId="0" borderId="40" xfId="3" applyBorder="1" applyAlignment="1" applyProtection="1">
      <alignment horizontal="center" vertical="center"/>
    </xf>
    <xf numFmtId="0" fontId="26" fillId="0" borderId="41" xfId="3" applyBorder="1" applyAlignment="1" applyProtection="1">
      <alignment horizontal="center" vertical="center"/>
    </xf>
    <xf numFmtId="0" fontId="26" fillId="0" borderId="42" xfId="3" applyBorder="1" applyAlignment="1" applyProtection="1">
      <alignment horizontal="center" vertical="center"/>
    </xf>
    <xf numFmtId="0" fontId="28" fillId="7" borderId="42" xfId="0" applyFont="1" applyFill="1" applyBorder="1" applyAlignment="1" applyProtection="1">
      <alignment horizontal="center" vertical="center" wrapText="1"/>
      <protection locked="0"/>
    </xf>
    <xf numFmtId="0" fontId="28" fillId="7" borderId="2" xfId="0" applyFont="1" applyFill="1"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0" fillId="0" borderId="2" xfId="0" applyBorder="1" applyAlignment="1" applyProtection="1">
      <alignment horizontal="center"/>
      <protection locked="0"/>
    </xf>
    <xf numFmtId="0" fontId="28" fillId="8" borderId="41" xfId="0" applyFont="1" applyFill="1" applyBorder="1" applyAlignment="1" applyProtection="1">
      <alignment horizontal="center" vertical="top" wrapText="1"/>
      <protection locked="0"/>
    </xf>
    <xf numFmtId="0" fontId="28" fillId="8" borderId="42" xfId="0" applyFont="1" applyFill="1" applyBorder="1" applyAlignment="1" applyProtection="1">
      <alignment horizontal="center" vertical="top" wrapText="1"/>
      <protection locked="0"/>
    </xf>
    <xf numFmtId="10" fontId="23" fillId="0" borderId="41" xfId="4" applyNumberFormat="1" applyFont="1" applyFill="1" applyBorder="1" applyAlignment="1" applyProtection="1">
      <alignment horizontal="center"/>
      <protection locked="0"/>
    </xf>
    <xf numFmtId="10" fontId="23" fillId="0" borderId="42" xfId="4" applyNumberFormat="1" applyFont="1" applyFill="1" applyBorder="1" applyAlignment="1" applyProtection="1">
      <alignment horizontal="center"/>
      <protection locked="0"/>
    </xf>
    <xf numFmtId="0" fontId="32" fillId="9" borderId="49" xfId="0" applyFont="1" applyFill="1" applyBorder="1" applyAlignment="1">
      <alignment horizontal="center" vertical="top" wrapText="1"/>
    </xf>
    <xf numFmtId="0" fontId="32" fillId="9" borderId="12" xfId="0" applyFont="1" applyFill="1" applyBorder="1" applyAlignment="1">
      <alignment horizontal="center" vertical="top"/>
    </xf>
    <xf numFmtId="0" fontId="32" fillId="9" borderId="50" xfId="0" applyFont="1" applyFill="1" applyBorder="1" applyAlignment="1">
      <alignment horizontal="center" vertical="top"/>
    </xf>
    <xf numFmtId="0" fontId="46" fillId="0" borderId="0" xfId="3" applyFont="1" applyFill="1" applyBorder="1" applyAlignment="1" applyProtection="1">
      <alignment horizontal="center" vertical="top" wrapText="1"/>
      <protection locked="0"/>
    </xf>
    <xf numFmtId="0" fontId="53" fillId="0" borderId="51" xfId="0" applyFont="1" applyBorder="1" applyAlignment="1" applyProtection="1">
      <alignment horizontal="center" vertical="center" wrapText="1"/>
      <protection locked="0"/>
    </xf>
    <xf numFmtId="0" fontId="53" fillId="0" borderId="52" xfId="0" applyFont="1" applyBorder="1" applyAlignment="1" applyProtection="1">
      <alignment horizontal="center" vertical="center" wrapText="1"/>
      <protection locked="0"/>
    </xf>
    <xf numFmtId="0" fontId="53" fillId="0" borderId="53"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3" fillId="7" borderId="55" xfId="0" applyFont="1" applyFill="1" applyBorder="1" applyAlignment="1">
      <alignment horizontal="center" vertical="center" wrapText="1"/>
    </xf>
    <xf numFmtId="0" fontId="53"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57" xfId="0" applyFont="1" applyFill="1" applyBorder="1" applyAlignment="1">
      <alignment horizontal="center" vertical="center" wrapText="1"/>
    </xf>
    <xf numFmtId="0" fontId="31" fillId="7" borderId="58"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54" fillId="7" borderId="58" xfId="0" applyFont="1" applyFill="1" applyBorder="1" applyAlignment="1">
      <alignment horizontal="center" vertical="center" wrapText="1"/>
    </xf>
    <xf numFmtId="0" fontId="54" fillId="7" borderId="4" xfId="0" applyFont="1" applyFill="1" applyBorder="1" applyAlignment="1">
      <alignment horizontal="center" vertical="center" wrapText="1"/>
    </xf>
    <xf numFmtId="0" fontId="26" fillId="7" borderId="60" xfId="3" applyFill="1" applyBorder="1" applyAlignment="1" applyProtection="1">
      <alignment horizontal="center" vertical="center" wrapText="1"/>
      <protection locked="0"/>
    </xf>
    <xf numFmtId="0" fontId="26" fillId="7" borderId="61" xfId="3" applyFill="1" applyBorder="1" applyAlignment="1" applyProtection="1">
      <alignment horizontal="center" vertical="center" wrapText="1"/>
      <protection locked="0"/>
    </xf>
    <xf numFmtId="0" fontId="34" fillId="0" borderId="118" xfId="0" applyFont="1" applyBorder="1" applyAlignment="1">
      <alignment vertical="center"/>
    </xf>
    <xf numFmtId="0" fontId="35"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4" fillId="0" borderId="120" xfId="0" applyFont="1" applyBorder="1" applyAlignment="1">
      <alignment vertical="center"/>
    </xf>
    <xf numFmtId="0" fontId="27" fillId="0" borderId="90" xfId="0" applyFont="1" applyBorder="1" applyAlignment="1">
      <alignment horizontal="center" wrapText="1"/>
    </xf>
    <xf numFmtId="0" fontId="27" fillId="0" borderId="95" xfId="0" applyFont="1" applyBorder="1" applyAlignment="1">
      <alignment horizontal="center" wrapText="1"/>
    </xf>
    <xf numFmtId="0" fontId="27" fillId="0" borderId="96" xfId="0" applyFont="1" applyBorder="1" applyAlignment="1">
      <alignment horizontal="center" wrapText="1"/>
    </xf>
    <xf numFmtId="0" fontId="27" fillId="0" borderId="97" xfId="0" applyFont="1" applyBorder="1" applyAlignment="1">
      <alignment horizontal="center" wrapText="1"/>
    </xf>
    <xf numFmtId="0" fontId="27" fillId="0" borderId="3" xfId="0" applyFont="1" applyBorder="1" applyAlignment="1">
      <alignment horizontal="center" wrapText="1"/>
    </xf>
    <xf numFmtId="0" fontId="27" fillId="0" borderId="84" xfId="0" applyFont="1" applyBorder="1" applyAlignment="1">
      <alignment horizontal="center" wrapText="1"/>
    </xf>
    <xf numFmtId="0" fontId="27" fillId="0" borderId="12" xfId="0" applyFont="1" applyBorder="1" applyAlignment="1">
      <alignment horizontal="right"/>
    </xf>
    <xf numFmtId="0" fontId="27" fillId="0" borderId="37" xfId="0" applyFont="1" applyBorder="1" applyAlignment="1" applyProtection="1">
      <alignment horizontal="center"/>
      <protection locked="0"/>
    </xf>
    <xf numFmtId="0" fontId="28" fillId="6" borderId="40" xfId="0" applyFont="1" applyFill="1" applyBorder="1" applyAlignment="1" applyProtection="1">
      <alignment horizontal="center" vertical="top" wrapText="1"/>
      <protection locked="0"/>
    </xf>
    <xf numFmtId="0" fontId="28" fillId="6" borderId="42" xfId="0" applyFont="1" applyFill="1" applyBorder="1" applyAlignment="1" applyProtection="1">
      <alignment horizontal="center" vertical="top" wrapText="1"/>
      <protection locked="0"/>
    </xf>
    <xf numFmtId="0" fontId="27" fillId="7" borderId="90"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7" borderId="95" xfId="0" applyFont="1" applyFill="1" applyBorder="1" applyAlignment="1">
      <alignment horizontal="center" vertical="center" wrapText="1"/>
    </xf>
    <xf numFmtId="0" fontId="27" fillId="7" borderId="96" xfId="0" applyFont="1" applyFill="1" applyBorder="1" applyAlignment="1">
      <alignment horizontal="center" vertical="center" wrapText="1"/>
    </xf>
    <xf numFmtId="0" fontId="27" fillId="7" borderId="84" xfId="0" applyFont="1" applyFill="1" applyBorder="1" applyAlignment="1">
      <alignment horizontal="center" vertical="center" wrapText="1"/>
    </xf>
    <xf numFmtId="0" fontId="27" fillId="7" borderId="97" xfId="0" applyFont="1" applyFill="1" applyBorder="1" applyAlignment="1">
      <alignment horizontal="center" vertical="center" wrapText="1"/>
    </xf>
    <xf numFmtId="0" fontId="56" fillId="0" borderId="38" xfId="0" applyFont="1" applyBorder="1" applyAlignment="1">
      <alignment horizontal="center" wrapText="1"/>
    </xf>
    <xf numFmtId="0" fontId="56" fillId="0" borderId="19" xfId="0"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50" fillId="0" borderId="96" xfId="0" applyFont="1" applyBorder="1" applyAlignment="1">
      <alignment horizontal="center" vertical="center" wrapText="1"/>
    </xf>
    <xf numFmtId="0" fontId="50" fillId="0" borderId="84" xfId="0" applyFont="1" applyBorder="1" applyAlignment="1">
      <alignment horizontal="center" vertical="center" wrapText="1"/>
    </xf>
    <xf numFmtId="0" fontId="27" fillId="0" borderId="40" xfId="0" applyFont="1" applyBorder="1" applyAlignment="1">
      <alignment horizontal="center"/>
    </xf>
    <xf numFmtId="0" fontId="27" fillId="0" borderId="41" xfId="0" applyFont="1" applyBorder="1" applyAlignment="1">
      <alignment horizontal="center"/>
    </xf>
    <xf numFmtId="0" fontId="27" fillId="0" borderId="42" xfId="0" applyFont="1" applyBorder="1" applyAlignment="1">
      <alignment horizontal="center"/>
    </xf>
    <xf numFmtId="164" fontId="60" fillId="0" borderId="40" xfId="0" applyNumberFormat="1" applyFont="1" applyBorder="1" applyAlignment="1">
      <alignment horizontal="center"/>
    </xf>
    <xf numFmtId="164" fontId="60" fillId="0" borderId="41" xfId="0" applyNumberFormat="1" applyFont="1" applyBorder="1" applyAlignment="1">
      <alignment horizontal="center"/>
    </xf>
    <xf numFmtId="164" fontId="60" fillId="0" borderId="42" xfId="0" applyNumberFormat="1" applyFont="1" applyBorder="1" applyAlignment="1">
      <alignment horizontal="center"/>
    </xf>
    <xf numFmtId="0" fontId="27"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52" fillId="3" borderId="83" xfId="0" applyFont="1" applyFill="1" applyBorder="1" applyAlignment="1">
      <alignment horizontal="left" vertical="center" indent="18"/>
    </xf>
    <xf numFmtId="0" fontId="52" fillId="3" borderId="84" xfId="0" applyFont="1" applyFill="1" applyBorder="1" applyAlignment="1">
      <alignment horizontal="left" vertical="center" indent="18"/>
    </xf>
    <xf numFmtId="0" fontId="28" fillId="0" borderId="2"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31" fillId="0" borderId="36" xfId="0" applyFont="1" applyBorder="1" applyAlignment="1">
      <alignment horizontal="center"/>
    </xf>
    <xf numFmtId="0" fontId="31" fillId="0" borderId="37" xfId="0" applyFont="1" applyBorder="1" applyAlignment="1">
      <alignment horizont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19" xfId="0" applyFont="1" applyBorder="1" applyAlignment="1">
      <alignment horizontal="center" vertical="center" wrapText="1"/>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60" fillId="0" borderId="40" xfId="0" applyNumberFormat="1" applyFont="1" applyBorder="1" applyAlignment="1">
      <alignment horizontal="center" wrapText="1"/>
    </xf>
    <xf numFmtId="164" fontId="60" fillId="0" borderId="41" xfId="0" applyNumberFormat="1" applyFont="1" applyBorder="1" applyAlignment="1">
      <alignment horizontal="center" wrapText="1"/>
    </xf>
    <xf numFmtId="164" fontId="60" fillId="0" borderId="42" xfId="0" applyNumberFormat="1" applyFont="1" applyBorder="1" applyAlignment="1">
      <alignment horizontal="center" wrapText="1"/>
    </xf>
    <xf numFmtId="0" fontId="50" fillId="0" borderId="2" xfId="0" applyFont="1" applyBorder="1" applyAlignment="1">
      <alignment horizontal="center" vertical="center" wrapText="1"/>
    </xf>
    <xf numFmtId="0" fontId="57" fillId="0" borderId="2" xfId="0" applyFont="1" applyBorder="1" applyAlignment="1">
      <alignment horizontal="center" vertical="center" wrapText="1"/>
    </xf>
    <xf numFmtId="0" fontId="52" fillId="13" borderId="105" xfId="0" applyFont="1" applyFill="1" applyBorder="1" applyAlignment="1">
      <alignment horizontal="right" vertical="center" wrapText="1"/>
    </xf>
    <xf numFmtId="0" fontId="52" fillId="13" borderId="98" xfId="0" applyFont="1" applyFill="1" applyBorder="1" applyAlignment="1">
      <alignment horizontal="right" vertical="center" wrapText="1"/>
    </xf>
    <xf numFmtId="0" fontId="52" fillId="13" borderId="106" xfId="0" applyFont="1" applyFill="1" applyBorder="1" applyAlignment="1">
      <alignment horizontal="right" vertical="center" wrapText="1"/>
    </xf>
    <xf numFmtId="0" fontId="52" fillId="13" borderId="100" xfId="0" applyFont="1" applyFill="1" applyBorder="1" applyAlignment="1">
      <alignment horizontal="right" vertical="center" wrapText="1"/>
    </xf>
    <xf numFmtId="0" fontId="31" fillId="0" borderId="1" xfId="0" applyFont="1" applyBorder="1" applyAlignment="1">
      <alignment horizontal="center"/>
    </xf>
    <xf numFmtId="0" fontId="31" fillId="0" borderId="0" xfId="0" applyFont="1" applyAlignment="1">
      <alignment horizontal="center"/>
    </xf>
    <xf numFmtId="0" fontId="52" fillId="3" borderId="107" xfId="0" applyFont="1" applyFill="1" applyBorder="1" applyAlignment="1">
      <alignment horizontal="right" vertical="center"/>
    </xf>
    <xf numFmtId="0" fontId="52" fillId="3" borderId="28" xfId="0" applyFont="1" applyFill="1" applyBorder="1" applyAlignment="1">
      <alignment horizontal="right" vertical="center"/>
    </xf>
    <xf numFmtId="0" fontId="52" fillId="3" borderId="34" xfId="0" applyFont="1" applyFill="1" applyBorder="1" applyAlignment="1">
      <alignment horizontal="right" vertical="center"/>
    </xf>
    <xf numFmtId="0" fontId="28" fillId="7" borderId="108" xfId="0" applyFont="1" applyFill="1" applyBorder="1" applyAlignment="1">
      <alignment horizontal="right" vertical="center" wrapText="1"/>
    </xf>
    <xf numFmtId="0" fontId="28" fillId="7" borderId="109" xfId="0" applyFont="1" applyFill="1" applyBorder="1" applyAlignment="1">
      <alignment horizontal="right" vertical="center" wrapText="1"/>
    </xf>
    <xf numFmtId="0" fontId="28" fillId="10" borderId="121" xfId="0" applyFont="1" applyFill="1" applyBorder="1" applyAlignment="1">
      <alignment horizontal="center" vertical="center" wrapText="1"/>
    </xf>
    <xf numFmtId="0" fontId="35" fillId="14" borderId="49" xfId="0" applyFont="1" applyFill="1" applyBorder="1" applyAlignment="1">
      <alignment horizontal="center" vertical="center" wrapText="1"/>
    </xf>
    <xf numFmtId="0" fontId="35" fillId="14" borderId="12" xfId="0" applyFont="1" applyFill="1" applyBorder="1" applyAlignment="1">
      <alignment horizontal="center" vertical="center" wrapText="1"/>
    </xf>
    <xf numFmtId="0" fontId="35" fillId="14" borderId="50" xfId="0" applyFont="1" applyFill="1" applyBorder="1" applyAlignment="1">
      <alignment horizontal="center" vertical="center" wrapText="1"/>
    </xf>
    <xf numFmtId="0" fontId="52" fillId="11" borderId="106" xfId="0" applyFont="1" applyFill="1" applyBorder="1" applyAlignment="1">
      <alignment horizontal="right" vertical="center" wrapText="1"/>
    </xf>
    <xf numFmtId="0" fontId="52" fillId="11" borderId="100" xfId="0" applyFont="1" applyFill="1" applyBorder="1" applyAlignment="1">
      <alignment horizontal="right" vertical="center" wrapText="1"/>
    </xf>
    <xf numFmtId="164" fontId="35" fillId="13" borderId="98" xfId="0" applyNumberFormat="1" applyFont="1" applyFill="1" applyBorder="1" applyAlignment="1" applyProtection="1">
      <alignment horizontal="center" vertical="center"/>
      <protection hidden="1"/>
    </xf>
    <xf numFmtId="164" fontId="35" fillId="13" borderId="99" xfId="0" applyNumberFormat="1" applyFont="1" applyFill="1" applyBorder="1" applyAlignment="1" applyProtection="1">
      <alignment horizontal="center" vertical="center"/>
      <protection hidden="1"/>
    </xf>
    <xf numFmtId="164" fontId="35" fillId="13" borderId="100" xfId="0" applyNumberFormat="1" applyFont="1" applyFill="1" applyBorder="1" applyAlignment="1" applyProtection="1">
      <alignment horizontal="center" vertical="center"/>
      <protection hidden="1"/>
    </xf>
    <xf numFmtId="164" fontId="35" fillId="13" borderId="101" xfId="0" applyNumberFormat="1" applyFont="1" applyFill="1" applyBorder="1" applyAlignment="1" applyProtection="1">
      <alignment horizontal="center" vertical="center"/>
      <protection hidden="1"/>
    </xf>
    <xf numFmtId="0" fontId="52" fillId="13" borderId="72" xfId="0" applyFont="1" applyFill="1" applyBorder="1" applyAlignment="1">
      <alignment horizontal="right" vertical="center" wrapText="1"/>
    </xf>
    <xf numFmtId="0" fontId="52" fillId="13" borderId="14" xfId="0" applyFont="1" applyFill="1" applyBorder="1" applyAlignment="1">
      <alignment horizontal="right" vertical="center" wrapText="1"/>
    </xf>
    <xf numFmtId="164" fontId="35" fillId="13" borderId="102" xfId="0" applyNumberFormat="1" applyFont="1" applyFill="1" applyBorder="1" applyAlignment="1" applyProtection="1">
      <alignment horizontal="center" vertical="center"/>
      <protection hidden="1"/>
    </xf>
    <xf numFmtId="164" fontId="35" fillId="13" borderId="103" xfId="0" applyNumberFormat="1" applyFont="1" applyFill="1" applyBorder="1" applyAlignment="1" applyProtection="1">
      <alignment horizontal="center" vertical="center"/>
      <protection hidden="1"/>
    </xf>
    <xf numFmtId="164" fontId="35" fillId="13" borderId="14" xfId="0" applyNumberFormat="1" applyFont="1" applyFill="1" applyBorder="1" applyAlignment="1" applyProtection="1">
      <alignment horizontal="center" vertical="center"/>
      <protection hidden="1"/>
    </xf>
    <xf numFmtId="164" fontId="35" fillId="13" borderId="73" xfId="0" applyNumberFormat="1" applyFont="1" applyFill="1" applyBorder="1" applyAlignment="1" applyProtection="1">
      <alignment horizontal="center" vertical="center"/>
      <protection hidden="1"/>
    </xf>
    <xf numFmtId="0" fontId="52" fillId="13" borderId="104" xfId="0" applyFont="1" applyFill="1" applyBorder="1" applyAlignment="1">
      <alignment horizontal="right" vertical="center" wrapText="1"/>
    </xf>
    <xf numFmtId="0" fontId="52" fillId="13" borderId="102" xfId="0" applyFont="1" applyFill="1" applyBorder="1" applyAlignment="1">
      <alignment horizontal="right" vertical="center" wrapText="1"/>
    </xf>
    <xf numFmtId="164" fontId="35" fillId="11" borderId="100" xfId="0" applyNumberFormat="1" applyFont="1" applyFill="1" applyBorder="1" applyAlignment="1" applyProtection="1">
      <alignment horizontal="center" vertical="center"/>
      <protection hidden="1"/>
    </xf>
    <xf numFmtId="164" fontId="35" fillId="11" borderId="101" xfId="0" applyNumberFormat="1" applyFont="1" applyFill="1" applyBorder="1" applyAlignment="1" applyProtection="1">
      <alignment horizontal="center" vertical="center"/>
      <protection hidden="1"/>
    </xf>
    <xf numFmtId="164" fontId="35" fillId="3" borderId="51" xfId="0" applyNumberFormat="1" applyFont="1" applyFill="1" applyBorder="1" applyAlignment="1">
      <alignment horizontal="center" vertical="center"/>
    </xf>
    <xf numFmtId="164" fontId="35" fillId="3" borderId="53" xfId="0" applyNumberFormat="1" applyFont="1" applyFill="1" applyBorder="1" applyAlignment="1">
      <alignment horizontal="center" vertical="center"/>
    </xf>
    <xf numFmtId="164" fontId="35" fillId="3" borderId="16" xfId="0" applyNumberFormat="1" applyFont="1" applyFill="1" applyBorder="1" applyAlignment="1">
      <alignment horizontal="center" vertical="center"/>
    </xf>
    <xf numFmtId="164" fontId="35" fillId="3" borderId="17" xfId="0" applyNumberFormat="1" applyFont="1" applyFill="1" applyBorder="1" applyAlignment="1">
      <alignment horizontal="center" vertical="center"/>
    </xf>
    <xf numFmtId="164" fontId="35" fillId="3" borderId="14" xfId="0" applyNumberFormat="1" applyFont="1" applyFill="1" applyBorder="1" applyAlignment="1" applyProtection="1">
      <alignment horizontal="center" vertical="center"/>
      <protection hidden="1"/>
    </xf>
    <xf numFmtId="164" fontId="35" fillId="3" borderId="13" xfId="0" applyNumberFormat="1" applyFont="1" applyFill="1" applyBorder="1" applyAlignment="1" applyProtection="1">
      <alignment horizontal="center" vertical="center"/>
      <protection hidden="1"/>
    </xf>
    <xf numFmtId="164" fontId="59" fillId="0" borderId="0" xfId="3" applyNumberFormat="1" applyFont="1" applyAlignment="1" applyProtection="1">
      <alignment horizontal="center"/>
      <protection locked="0"/>
    </xf>
    <xf numFmtId="164" fontId="35" fillId="3" borderId="87" xfId="0" applyNumberFormat="1" applyFont="1" applyFill="1" applyBorder="1" applyAlignment="1">
      <alignment horizontal="center" vertical="center"/>
    </xf>
    <xf numFmtId="164" fontId="35" fillId="3" borderId="110" xfId="0" applyNumberFormat="1" applyFont="1" applyFill="1" applyBorder="1" applyAlignment="1">
      <alignment horizontal="center" vertical="center"/>
    </xf>
    <xf numFmtId="164" fontId="35" fillId="3" borderId="16" xfId="0" applyNumberFormat="1" applyFont="1" applyFill="1" applyBorder="1" applyAlignment="1">
      <alignment horizontal="right" vertical="center"/>
    </xf>
    <xf numFmtId="164" fontId="35" fillId="3" borderId="17" xfId="0" applyNumberFormat="1" applyFont="1" applyFill="1" applyBorder="1" applyAlignment="1">
      <alignment horizontal="right" vertical="center"/>
    </xf>
    <xf numFmtId="164" fontId="35" fillId="3" borderId="87" xfId="0" applyNumberFormat="1" applyFont="1" applyFill="1" applyBorder="1" applyAlignment="1">
      <alignment horizontal="right" vertical="center"/>
    </xf>
    <xf numFmtId="164" fontId="35" fillId="3" borderId="110" xfId="0" applyNumberFormat="1" applyFont="1" applyFill="1" applyBorder="1" applyAlignment="1">
      <alignment horizontal="right" vertical="center"/>
    </xf>
    <xf numFmtId="0" fontId="31" fillId="12" borderId="87"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110" xfId="0" applyFont="1" applyFill="1" applyBorder="1" applyAlignment="1">
      <alignment horizontal="center" vertical="center" wrapText="1"/>
    </xf>
    <xf numFmtId="0" fontId="58" fillId="9" borderId="51" xfId="0" applyFont="1" applyFill="1" applyBorder="1" applyAlignment="1">
      <alignment horizontal="center" vertical="top" wrapText="1"/>
    </xf>
    <xf numFmtId="0" fontId="58" fillId="9" borderId="52" xfId="0" applyFont="1" applyFill="1" applyBorder="1" applyAlignment="1">
      <alignment horizontal="center" vertical="top" wrapText="1"/>
    </xf>
    <xf numFmtId="0" fontId="58" fillId="9" borderId="53" xfId="0" applyFont="1" applyFill="1" applyBorder="1" applyAlignment="1">
      <alignment horizontal="center" vertical="top" wrapText="1"/>
    </xf>
    <xf numFmtId="0" fontId="58" fillId="9" borderId="16" xfId="0" applyFont="1" applyFill="1" applyBorder="1" applyAlignment="1">
      <alignment horizontal="center" vertical="top" wrapText="1"/>
    </xf>
    <xf numFmtId="0" fontId="58" fillId="9" borderId="4" xfId="0" applyFont="1" applyFill="1" applyBorder="1" applyAlignment="1">
      <alignment horizontal="center" vertical="top" wrapText="1"/>
    </xf>
    <xf numFmtId="0" fontId="58" fillId="9" borderId="17" xfId="0" applyFont="1" applyFill="1" applyBorder="1" applyAlignment="1">
      <alignment horizontal="center" vertical="top" wrapText="1"/>
    </xf>
    <xf numFmtId="0" fontId="28" fillId="9" borderId="51" xfId="0" applyFont="1" applyFill="1" applyBorder="1" applyAlignment="1">
      <alignment horizontal="center" vertical="center" wrapText="1"/>
    </xf>
    <xf numFmtId="0" fontId="28" fillId="9" borderId="52" xfId="0"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0" xfId="0" applyFont="1" applyFill="1" applyAlignment="1">
      <alignment horizontal="center" vertical="center" wrapText="1"/>
    </xf>
    <xf numFmtId="0" fontId="28" fillId="9" borderId="15"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53" fillId="11" borderId="87" xfId="0" applyFont="1" applyFill="1" applyBorder="1" applyAlignment="1">
      <alignment horizontal="center" vertical="center" wrapText="1"/>
    </xf>
    <xf numFmtId="0" fontId="53" fillId="11" borderId="5" xfId="0" applyFont="1" applyFill="1" applyBorder="1" applyAlignment="1">
      <alignment horizontal="center" vertical="center" wrapText="1"/>
    </xf>
    <xf numFmtId="0" fontId="53" fillId="11" borderId="110" xfId="0" applyFont="1" applyFill="1" applyBorder="1" applyAlignment="1">
      <alignment horizontal="center" vertical="center" wrapText="1"/>
    </xf>
    <xf numFmtId="0" fontId="34" fillId="0" borderId="87" xfId="0" applyFont="1" applyBorder="1" applyAlignment="1">
      <alignment horizontal="right" vertical="center"/>
    </xf>
    <xf numFmtId="0" fontId="34" fillId="0" borderId="5" xfId="0" applyFont="1" applyBorder="1" applyAlignment="1">
      <alignment horizontal="right" vertical="center"/>
    </xf>
    <xf numFmtId="0" fontId="34" fillId="0" borderId="110" xfId="0" applyFont="1" applyBorder="1" applyAlignment="1">
      <alignment horizontal="right" vertical="center"/>
    </xf>
    <xf numFmtId="0" fontId="31" fillId="5" borderId="51" xfId="0" applyFont="1" applyFill="1" applyBorder="1" applyAlignment="1">
      <alignment horizontal="center" vertical="center"/>
    </xf>
    <xf numFmtId="0" fontId="31" fillId="5" borderId="52" xfId="0" applyFont="1" applyFill="1" applyBorder="1" applyAlignment="1">
      <alignment horizontal="center" vertical="center"/>
    </xf>
    <xf numFmtId="0" fontId="31" fillId="5" borderId="53" xfId="0" applyFont="1" applyFill="1" applyBorder="1" applyAlignment="1">
      <alignment horizontal="center" vertical="center"/>
    </xf>
    <xf numFmtId="0" fontId="28" fillId="3" borderId="14"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54" fillId="5" borderId="4"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31"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11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0" xfId="0" applyFont="1" applyAlignment="1">
      <alignment horizontal="right" vertical="center"/>
    </xf>
    <xf numFmtId="0" fontId="0" fillId="0" borderId="53" xfId="0" applyBorder="1" applyAlignment="1">
      <alignment vertical="center"/>
    </xf>
    <xf numFmtId="0" fontId="54" fillId="5" borderId="16" xfId="0" applyFont="1" applyFill="1" applyBorder="1" applyAlignment="1">
      <alignment horizontal="center" wrapText="1"/>
    </xf>
    <xf numFmtId="0" fontId="31" fillId="0" borderId="84" xfId="0" applyFont="1" applyBorder="1" applyAlignment="1" applyProtection="1">
      <alignment horizontal="center" vertical="top"/>
      <protection locked="0"/>
    </xf>
    <xf numFmtId="0" fontId="0" fillId="0" borderId="69" xfId="0" applyBorder="1" applyAlignment="1"/>
    <xf numFmtId="0" fontId="0" fillId="0" borderId="70" xfId="0" applyBorder="1" applyAlignment="1"/>
    <xf numFmtId="0" fontId="0" fillId="0" borderId="4" xfId="0" applyBorder="1" applyAlignment="1"/>
    <xf numFmtId="0" fontId="0" fillId="0" borderId="17" xfId="0" applyBorder="1" applyAlignment="1"/>
    <xf numFmtId="0" fontId="0" fillId="0" borderId="13" xfId="0" applyBorder="1" applyAlignment="1"/>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sel="1" val="0"/>
</file>

<file path=xl/ctrlProps/ctrlProp10.xml><?xml version="1.0" encoding="utf-8"?>
<formControlPr xmlns="http://schemas.microsoft.com/office/spreadsheetml/2009/9/main" objectType="Drop" dropLines="2" dropStyle="combo" dx="20" fmlaLink="$G$9" fmlaRange="sixcents" noThreeD="1" sel="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sel="1" val="0"/>
</file>

<file path=xl/ctrlProps/ctrlProp3.xml><?xml version="1.0" encoding="utf-8"?>
<formControlPr xmlns="http://schemas.microsoft.com/office/spreadsheetml/2009/9/main" objectType="Drop" dropLines="10" dropStyle="combo" dx="20" fmlaLink="$K$10" fmlaRange="Breakfree" noThreeD="1" sel="1" val="0"/>
</file>

<file path=xl/ctrlProps/ctrlProp4.xml><?xml version="1.0" encoding="utf-8"?>
<formControlPr xmlns="http://schemas.microsoft.com/office/spreadsheetml/2009/9/main" objectType="Drop" dropLines="10" dropStyle="combo" dx="20" fmlaLink="$K$12" fmlaRange="Breakpaid" noThreeD="1" sel="1" val="0"/>
</file>

<file path=xl/ctrlProps/ctrlProp5.xml><?xml version="1.0" encoding="utf-8"?>
<formControlPr xmlns="http://schemas.microsoft.com/office/spreadsheetml/2009/9/main" objectType="Drop" dropLines="2" dropStyle="combo" dx="20" fmlaLink="$G$14" fmlaRange="$G$55:$G$56" noThreeD="1" sel="1" val="0"/>
</file>

<file path=xl/ctrlProps/ctrlProp6.xml><?xml version="1.0" encoding="utf-8"?>
<formControlPr xmlns="http://schemas.microsoft.com/office/spreadsheetml/2009/9/main" objectType="Drop" dropLines="10" dropStyle="combo" dx="20" fmlaLink="$I$6" fmlaRange="LunchFree" noThreeD="1" sel="1" val="0"/>
</file>

<file path=xl/ctrlProps/ctrlProp7.xml><?xml version="1.0" encoding="utf-8"?>
<formControlPr xmlns="http://schemas.microsoft.com/office/spreadsheetml/2009/9/main" objectType="Drop" dropLines="10" dropStyle="combo" dx="20" fmlaLink="$I$7" fmlaRange="LunchPaid" noThreeD="1" sel="1" val="0"/>
</file>

<file path=xl/ctrlProps/ctrlProp8.xml><?xml version="1.0" encoding="utf-8"?>
<formControlPr xmlns="http://schemas.microsoft.com/office/spreadsheetml/2009/9/main" objectType="Drop" dropLines="10" dropStyle="combo" dx="20" fmlaLink="$K$6" fmlaRange="Breakfree" noThreeD="1" sel="1" val="0"/>
</file>

<file path=xl/ctrlProps/ctrlProp9.xml><?xml version="1.0" encoding="utf-8"?>
<formControlPr xmlns="http://schemas.microsoft.com/office/spreadsheetml/2009/9/main" objectType="Drop" dropLines="10" dropStyle="combo" dx="20" fmlaLink="$K$7" fmlaRange="Breakpaid"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9</xdr:row>
          <xdr:rowOff>0</xdr:rowOff>
        </xdr:from>
        <xdr:to>
          <xdr:col>9</xdr:col>
          <xdr:colOff>257175</xdr:colOff>
          <xdr:row>9</xdr:row>
          <xdr:rowOff>238125</xdr:rowOff>
        </xdr:to>
        <xdr:sp macro="" textlink="">
          <xdr:nvSpPr>
            <xdr:cNvPr id="3073" name="Drop Down 1" descr="Users select the Federal reimbursement rate for NSLP from a drop-down menu."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0</xdr:rowOff>
        </xdr:from>
        <xdr:to>
          <xdr:col>9</xdr:col>
          <xdr:colOff>257175</xdr:colOff>
          <xdr:row>11</xdr:row>
          <xdr:rowOff>257175</xdr:rowOff>
        </xdr:to>
        <xdr:sp macro="" textlink="">
          <xdr:nvSpPr>
            <xdr:cNvPr id="3074" name="Drop Down 2" descr="Users select the Federal paid reimbursement rate from drop-down menu."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9</xdr:row>
          <xdr:rowOff>9525</xdr:rowOff>
        </xdr:from>
        <xdr:to>
          <xdr:col>10</xdr:col>
          <xdr:colOff>419100</xdr:colOff>
          <xdr:row>9</xdr:row>
          <xdr:rowOff>257175</xdr:rowOff>
        </xdr:to>
        <xdr:sp macro="" textlink="">
          <xdr:nvSpPr>
            <xdr:cNvPr id="3075" name="Drop Down 3" descr="Users select the Federal free reimbursement rate for the School Breakfast Program from a drop-down menu."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11</xdr:row>
          <xdr:rowOff>0</xdr:rowOff>
        </xdr:from>
        <xdr:to>
          <xdr:col>10</xdr:col>
          <xdr:colOff>419100</xdr:colOff>
          <xdr:row>11</xdr:row>
          <xdr:rowOff>257175</xdr:rowOff>
        </xdr:to>
        <xdr:sp macro="" textlink="">
          <xdr:nvSpPr>
            <xdr:cNvPr id="3076" name="Drop Down 4" descr="Users select the Federal paid reimbursement rate for the School Breakfast Program from a drop-down menu."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28575</xdr:rowOff>
        </xdr:from>
        <xdr:to>
          <xdr:col>9</xdr:col>
          <xdr:colOff>1076325</xdr:colOff>
          <xdr:row>13</xdr:row>
          <xdr:rowOff>257175</xdr:rowOff>
        </xdr:to>
        <xdr:sp macro="" textlink="">
          <xdr:nvSpPr>
            <xdr:cNvPr id="3077" name="Drop Down 5" descr="Users indicate if SFA is certified for additional seven cents reimbursement using a drop-down menu."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1</xdr:rowOff>
    </xdr:from>
    <xdr:to>
      <xdr:col>6</xdr:col>
      <xdr:colOff>379095</xdr:colOff>
      <xdr:row>3</xdr:row>
      <xdr:rowOff>57150</xdr:rowOff>
    </xdr:to>
    <xdr:pic>
      <xdr:nvPicPr>
        <xdr:cNvPr id="2" name="Picture 1" title="USD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6198870" cy="609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xdr:row>
          <xdr:rowOff>0</xdr:rowOff>
        </xdr:from>
        <xdr:to>
          <xdr:col>9</xdr:col>
          <xdr:colOff>257175</xdr:colOff>
          <xdr:row>6</xdr:row>
          <xdr:rowOff>257175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xdr:row>
          <xdr:rowOff>9525</xdr:rowOff>
        </xdr:from>
        <xdr:to>
          <xdr:col>11</xdr:col>
          <xdr:colOff>0</xdr:colOff>
          <xdr:row>5</xdr:row>
          <xdr:rowOff>257175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6</xdr:row>
          <xdr:rowOff>0</xdr:rowOff>
        </xdr:from>
        <xdr:to>
          <xdr:col>11</xdr:col>
          <xdr:colOff>0</xdr:colOff>
          <xdr:row>6</xdr:row>
          <xdr:rowOff>257175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10</xdr:col>
          <xdr:colOff>0</xdr:colOff>
          <xdr:row>8</xdr:row>
          <xdr:rowOff>257175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descr="Users indicate if SFA receives the two-cents differential for the National School Lunch Program using a drop-down menu."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47625</xdr:rowOff>
        </xdr:from>
        <xdr:to>
          <xdr:col>4</xdr:col>
          <xdr:colOff>981075</xdr:colOff>
          <xdr:row>13</xdr:row>
          <xdr:rowOff>257175</xdr:rowOff>
        </xdr:to>
        <xdr:sp macro="" textlink="">
          <xdr:nvSpPr>
            <xdr:cNvPr id="2050" name="Drop Down 2" descr="Users indicate if school or site receives severe need breakfast reimbursement for the School Breakfast Program using a drop-down menu."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ns.usda.gov/cn/usda-cep-characteristics-study-sy-2016-17"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5"/>
  <sheetViews>
    <sheetView workbookViewId="0"/>
  </sheetViews>
  <sheetFormatPr defaultColWidth="0" defaultRowHeight="15"/>
  <cols>
    <col min="1" max="1" width="155.85546875" style="106" customWidth="1"/>
    <col min="2" max="2" width="2.42578125" style="106" customWidth="1"/>
    <col min="3" max="16384" width="154.140625" hidden="1"/>
  </cols>
  <sheetData>
    <row r="1" spans="1:2" ht="20.25">
      <c r="A1" s="107" t="s">
        <v>0</v>
      </c>
      <c r="B1" s="107"/>
    </row>
    <row r="2" spans="1:2" ht="20.25">
      <c r="A2" s="108"/>
      <c r="B2" s="107"/>
    </row>
    <row r="3" spans="1:2" ht="15.75">
      <c r="A3" s="132" t="s">
        <v>1</v>
      </c>
      <c r="B3" s="143"/>
    </row>
    <row r="4" spans="1:2" ht="15.75">
      <c r="A4" s="113"/>
      <c r="B4" s="143"/>
    </row>
    <row r="5" spans="1:2" ht="73.5" customHeight="1">
      <c r="A5" s="114" t="s">
        <v>2</v>
      </c>
      <c r="B5" s="144"/>
    </row>
    <row r="6" spans="1:2" s="138" customFormat="1" ht="45">
      <c r="A6" s="140" t="s">
        <v>3</v>
      </c>
      <c r="B6" s="144"/>
    </row>
    <row r="7" spans="1:2" s="138" customFormat="1" ht="60">
      <c r="A7" s="140" t="s">
        <v>4</v>
      </c>
      <c r="B7" s="144"/>
    </row>
    <row r="8" spans="1:2" ht="15.75">
      <c r="A8" s="114"/>
      <c r="B8" s="144"/>
    </row>
    <row r="9" spans="1:2" ht="15.75">
      <c r="A9" s="141" t="s">
        <v>5</v>
      </c>
      <c r="B9" s="144"/>
    </row>
    <row r="10" spans="1:2" ht="15.75">
      <c r="A10" s="114"/>
      <c r="B10" s="144"/>
    </row>
    <row r="11" spans="1:2" ht="15.75">
      <c r="A11" s="132" t="s">
        <v>6</v>
      </c>
      <c r="B11" s="144"/>
    </row>
    <row r="12" spans="1:2" ht="15.75">
      <c r="A12" s="112"/>
      <c r="B12" s="144"/>
    </row>
    <row r="13" spans="1:2" ht="15.75">
      <c r="A13" s="115" t="s">
        <v>7</v>
      </c>
      <c r="B13" s="109"/>
    </row>
    <row r="14" spans="1:2" ht="15.75">
      <c r="A14" s="117" t="s">
        <v>8</v>
      </c>
      <c r="B14" s="109"/>
    </row>
    <row r="15" spans="1:2" s="106" customFormat="1" ht="15.75">
      <c r="A15" s="117" t="s">
        <v>9</v>
      </c>
      <c r="B15" s="144"/>
    </row>
    <row r="16" spans="1:2" ht="30">
      <c r="A16" s="117" t="s">
        <v>10</v>
      </c>
      <c r="B16" s="144"/>
    </row>
    <row r="17" spans="1:2" ht="15.75">
      <c r="A17" s="115" t="s">
        <v>11</v>
      </c>
      <c r="B17" s="145"/>
    </row>
    <row r="18" spans="1:2" ht="15.75">
      <c r="A18" s="114" t="s">
        <v>12</v>
      </c>
      <c r="B18" s="145"/>
    </row>
    <row r="19" spans="1:2" ht="15.75">
      <c r="A19" s="114"/>
      <c r="B19" s="145"/>
    </row>
    <row r="20" spans="1:2">
      <c r="A20" s="132" t="s">
        <v>13</v>
      </c>
    </row>
    <row r="21" spans="1:2">
      <c r="A21" s="113"/>
    </row>
    <row r="22" spans="1:2" ht="15.75">
      <c r="A22" s="112" t="s">
        <v>14</v>
      </c>
      <c r="B22" s="143"/>
    </row>
    <row r="23" spans="1:2" ht="15.75">
      <c r="A23" s="112" t="s">
        <v>15</v>
      </c>
      <c r="B23" s="144"/>
    </row>
    <row r="24" spans="1:2" ht="15.75">
      <c r="A24" s="112"/>
      <c r="B24" s="144"/>
    </row>
    <row r="25" spans="1:2" ht="15.75">
      <c r="A25" s="112" t="s">
        <v>16</v>
      </c>
      <c r="B25" s="144"/>
    </row>
    <row r="26" spans="1:2" ht="15.75">
      <c r="A26" s="112" t="s">
        <v>15</v>
      </c>
      <c r="B26" s="144"/>
    </row>
    <row r="27" spans="1:2" ht="15.75">
      <c r="A27" s="112"/>
      <c r="B27" s="144"/>
    </row>
    <row r="28" spans="1:2" ht="15.75">
      <c r="A28" s="132" t="s">
        <v>17</v>
      </c>
      <c r="B28" s="144"/>
    </row>
    <row r="29" spans="1:2" ht="15.75">
      <c r="A29" s="113"/>
      <c r="B29" s="144"/>
    </row>
    <row r="30" spans="1:2" ht="21.75" customHeight="1">
      <c r="A30" s="112" t="s">
        <v>18</v>
      </c>
      <c r="B30" s="146"/>
    </row>
    <row r="31" spans="1:2" ht="21.75" customHeight="1">
      <c r="A31" s="112" t="s">
        <v>19</v>
      </c>
      <c r="B31" s="144"/>
    </row>
    <row r="32" spans="1:2" ht="21.75" customHeight="1">
      <c r="A32" s="142" t="s">
        <v>20</v>
      </c>
      <c r="B32" s="144"/>
    </row>
    <row r="33" spans="1:2" ht="15.75">
      <c r="A33" s="116"/>
      <c r="B33" s="110"/>
    </row>
    <row r="34" spans="1:2" ht="15.75">
      <c r="A34" s="132" t="s">
        <v>21</v>
      </c>
      <c r="B34" s="144"/>
    </row>
    <row r="35" spans="1:2" ht="30">
      <c r="A35" s="112" t="s">
        <v>22</v>
      </c>
      <c r="B35" s="144"/>
    </row>
    <row r="36" spans="1:2" ht="15.75">
      <c r="A36" s="112"/>
      <c r="B36" s="144"/>
    </row>
    <row r="37" spans="1:2" ht="15.75">
      <c r="A37" s="132" t="s">
        <v>23</v>
      </c>
      <c r="B37" s="111"/>
    </row>
    <row r="38" spans="1:2" ht="15.75">
      <c r="A38" s="113"/>
      <c r="B38" s="111"/>
    </row>
    <row r="39" spans="1:2" ht="15.75">
      <c r="A39" s="113" t="s">
        <v>24</v>
      </c>
      <c r="B39" s="147"/>
    </row>
    <row r="40" spans="1:2" ht="30">
      <c r="A40" s="112" t="s">
        <v>25</v>
      </c>
      <c r="B40" s="144"/>
    </row>
    <row r="41" spans="1:2" ht="15.75">
      <c r="A41" s="112"/>
      <c r="B41" s="144"/>
    </row>
    <row r="42" spans="1:2" ht="15.75">
      <c r="A42" s="112" t="s">
        <v>26</v>
      </c>
      <c r="B42" s="144"/>
    </row>
    <row r="43" spans="1:2" ht="15.75">
      <c r="A43" s="112"/>
      <c r="B43" s="144"/>
    </row>
    <row r="44" spans="1:2" ht="15.75">
      <c r="A44" s="113" t="s">
        <v>21</v>
      </c>
      <c r="B44" s="144"/>
    </row>
    <row r="45" spans="1:2" ht="45">
      <c r="A45" s="112" t="s">
        <v>27</v>
      </c>
      <c r="B45" s="144"/>
    </row>
  </sheetData>
  <hyperlinks>
    <hyperlink ref="A32" r:id="rId1" xr:uid="{C06A9BA4-8AF9-4E6C-91C5-0A7B0AFADB2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Q98"/>
  <sheetViews>
    <sheetView showGridLines="0" tabSelected="1" zoomScaleNormal="100" workbookViewId="0">
      <selection activeCell="E21" sqref="E21"/>
    </sheetView>
  </sheetViews>
  <sheetFormatPr defaultColWidth="9.140625" defaultRowHeight="15"/>
  <cols>
    <col min="1" max="1" width="14.5703125" customWidth="1"/>
    <col min="2" max="2" width="15.85546875" customWidth="1"/>
    <col min="3" max="3" width="19.140625" customWidth="1"/>
    <col min="4" max="4" width="16.5703125" customWidth="1"/>
    <col min="5" max="5" width="16.140625" customWidth="1"/>
    <col min="6" max="6" width="1.140625" customWidth="1"/>
    <col min="7" max="7" width="6.5703125" customWidth="1"/>
    <col min="8" max="8" width="10.42578125" customWidth="1"/>
    <col min="9" max="9" width="4.140625" customWidth="1"/>
    <col min="10" max="10" width="17.5703125" customWidth="1"/>
    <col min="11" max="11" width="8.42578125" customWidth="1"/>
    <col min="12" max="12" width="9.42578125" customWidth="1"/>
    <col min="13" max="13" width="0.42578125" customWidth="1"/>
    <col min="14" max="14" width="1.85546875" customWidth="1"/>
    <col min="15" max="15" width="5.5703125" customWidth="1"/>
    <col min="16" max="16" width="13.85546875" customWidth="1"/>
    <col min="17" max="17" width="16.5703125" customWidth="1"/>
    <col min="18" max="18" width="10.42578125" customWidth="1"/>
    <col min="19" max="19" width="6.42578125" customWidth="1"/>
    <col min="20" max="20" width="8" customWidth="1"/>
    <col min="21" max="21" width="10.42578125" customWidth="1"/>
    <col min="22" max="22" width="13.85546875" customWidth="1"/>
    <col min="23" max="23" width="14.42578125" customWidth="1"/>
    <col min="24" max="24" width="12.5703125" customWidth="1"/>
    <col min="25" max="26" width="10.42578125" customWidth="1"/>
    <col min="27" max="27" width="5.42578125" customWidth="1"/>
    <col min="28" max="30" width="4.42578125" customWidth="1"/>
    <col min="31" max="31" width="11.5703125" customWidth="1"/>
    <col min="32" max="32" width="12.42578125" customWidth="1"/>
    <col min="33" max="33" width="13.42578125" customWidth="1"/>
    <col min="34" max="34" width="19.5703125" customWidth="1"/>
    <col min="35" max="36" width="9.42578125" customWidth="1"/>
    <col min="37" max="37" width="11.140625" customWidth="1"/>
    <col min="38" max="38" width="4.42578125" customWidth="1"/>
    <col min="39" max="40" width="7.42578125" customWidth="1"/>
    <col min="41" max="41" width="36.5703125" customWidth="1"/>
    <col min="42" max="65" width="4.42578125" customWidth="1"/>
  </cols>
  <sheetData>
    <row r="4" spans="1:65" ht="14.45" customHeight="1" thickBot="1"/>
    <row r="5" spans="1:65" ht="38.25" customHeight="1" thickTop="1" thickBot="1">
      <c r="A5" s="283" t="s">
        <v>28</v>
      </c>
      <c r="B5" s="284"/>
      <c r="C5" s="284"/>
      <c r="D5" s="284"/>
      <c r="E5" s="284"/>
      <c r="F5" s="284"/>
      <c r="G5" s="284"/>
      <c r="H5" s="284"/>
      <c r="I5" s="284"/>
      <c r="J5" s="284"/>
      <c r="K5" s="284"/>
      <c r="L5" s="285"/>
      <c r="O5" s="286" t="s">
        <v>29</v>
      </c>
      <c r="P5" s="286"/>
      <c r="Q5" s="286"/>
      <c r="R5" s="25"/>
      <c r="S5" s="25"/>
      <c r="T5" s="25"/>
      <c r="U5" s="25"/>
      <c r="V5" s="25"/>
      <c r="W5" s="25"/>
      <c r="X5" s="61"/>
      <c r="Y5" s="61"/>
      <c r="Z5" s="61"/>
      <c r="AA5" s="287" t="s">
        <v>30</v>
      </c>
      <c r="AB5" s="288"/>
      <c r="AC5" s="288"/>
      <c r="AD5" s="288"/>
      <c r="AE5" s="288"/>
      <c r="AF5" s="288"/>
      <c r="AG5" s="288"/>
      <c r="AH5" s="289"/>
      <c r="AI5" s="62"/>
      <c r="AJ5" s="62"/>
      <c r="AP5" s="25"/>
      <c r="AQ5" s="25"/>
      <c r="AR5" s="25"/>
      <c r="AS5" s="25"/>
      <c r="AT5" s="25"/>
      <c r="AU5" s="25"/>
      <c r="AV5" s="25"/>
      <c r="AW5" s="25"/>
      <c r="AX5" s="25"/>
      <c r="AY5" s="25"/>
      <c r="AZ5" s="25"/>
      <c r="BA5" s="25"/>
      <c r="BB5" s="25"/>
      <c r="BC5" s="25"/>
      <c r="BD5" s="25"/>
      <c r="BE5" s="25"/>
      <c r="BF5" s="25"/>
      <c r="BG5" s="25"/>
      <c r="BH5" s="25"/>
      <c r="BI5" s="25"/>
      <c r="BJ5" s="25"/>
      <c r="BK5" s="25"/>
      <c r="BL5" s="25"/>
      <c r="BM5" s="25"/>
    </row>
    <row r="6" spans="1:65" ht="17.25" customHeight="1" thickTop="1" thickBot="1">
      <c r="A6" s="314" t="s">
        <v>31</v>
      </c>
      <c r="B6" s="314"/>
      <c r="C6" s="314"/>
      <c r="D6" s="315"/>
      <c r="E6" s="315"/>
      <c r="F6" s="315"/>
      <c r="G6" s="315"/>
      <c r="H6" s="315"/>
      <c r="X6" s="62"/>
      <c r="Y6" s="62"/>
      <c r="Z6" s="62"/>
      <c r="AA6" s="265"/>
      <c r="AB6" s="266"/>
      <c r="AC6" s="266"/>
      <c r="AD6" s="266"/>
      <c r="AE6" s="266"/>
      <c r="AF6" s="266"/>
      <c r="AG6" s="266"/>
      <c r="AH6" s="267"/>
      <c r="AI6" s="62"/>
      <c r="AJ6" s="62"/>
    </row>
    <row r="7" spans="1:65" ht="36" customHeight="1" thickTop="1">
      <c r="A7" s="290" t="s">
        <v>32</v>
      </c>
      <c r="B7" s="291"/>
      <c r="C7" s="291"/>
      <c r="D7" s="291"/>
      <c r="E7" s="292"/>
      <c r="F7" s="2"/>
      <c r="G7" s="293" t="s">
        <v>33</v>
      </c>
      <c r="H7" s="294"/>
      <c r="I7" s="294"/>
      <c r="J7" s="294"/>
      <c r="K7" s="294"/>
      <c r="L7" s="295"/>
      <c r="P7" s="318" t="s">
        <v>34</v>
      </c>
      <c r="Q7" s="319"/>
      <c r="R7" s="319"/>
      <c r="S7" s="319"/>
      <c r="T7" s="319"/>
      <c r="U7" s="319"/>
      <c r="V7" s="319"/>
      <c r="W7" s="320"/>
      <c r="X7" s="316" t="s">
        <v>35</v>
      </c>
      <c r="Y7" s="317"/>
      <c r="Z7" s="63"/>
      <c r="AA7" s="265"/>
      <c r="AB7" s="266"/>
      <c r="AC7" s="266"/>
      <c r="AD7" s="266"/>
      <c r="AE7" s="266"/>
      <c r="AF7" s="266"/>
      <c r="AG7" s="266"/>
      <c r="AH7" s="267"/>
      <c r="AI7" s="62"/>
      <c r="AJ7" s="62"/>
      <c r="AP7" s="29"/>
      <c r="AQ7" s="29"/>
      <c r="AR7" s="29"/>
      <c r="AS7" s="29"/>
      <c r="AT7" s="29"/>
      <c r="AU7" s="29"/>
      <c r="AV7" s="29"/>
      <c r="AW7" s="29"/>
      <c r="AX7" s="29"/>
      <c r="AY7" s="29"/>
      <c r="AZ7" s="29"/>
      <c r="BA7" s="29"/>
      <c r="BB7" s="29"/>
      <c r="BC7" s="29"/>
      <c r="BD7" s="29"/>
      <c r="BE7" s="29"/>
      <c r="BF7" s="29"/>
      <c r="BG7" s="29"/>
      <c r="BH7" s="29"/>
      <c r="BI7" s="29"/>
      <c r="BJ7" s="29"/>
      <c r="BK7" s="29"/>
      <c r="BL7" s="29"/>
      <c r="BM7" s="29"/>
    </row>
    <row r="8" spans="1:65" ht="33" customHeight="1" thickBot="1">
      <c r="A8" s="299" t="s">
        <v>36</v>
      </c>
      <c r="B8" s="300"/>
      <c r="C8" s="300"/>
      <c r="D8" s="301" t="s">
        <v>37</v>
      </c>
      <c r="E8" s="302"/>
      <c r="F8" s="2"/>
      <c r="G8" s="296"/>
      <c r="H8" s="297"/>
      <c r="I8" s="297"/>
      <c r="J8" s="297"/>
      <c r="K8" s="297"/>
      <c r="L8" s="298"/>
      <c r="N8" s="80"/>
      <c r="O8" s="81"/>
      <c r="P8" s="321"/>
      <c r="Q8" s="322"/>
      <c r="R8" s="322"/>
      <c r="S8" s="322"/>
      <c r="T8" s="322"/>
      <c r="U8" s="322"/>
      <c r="V8" s="322"/>
      <c r="W8" s="323"/>
      <c r="X8" s="276" t="s">
        <v>38</v>
      </c>
      <c r="Y8" s="276"/>
      <c r="Z8" s="63"/>
      <c r="AA8" s="265"/>
      <c r="AB8" s="266"/>
      <c r="AC8" s="266"/>
      <c r="AD8" s="266"/>
      <c r="AE8" s="266"/>
      <c r="AF8" s="266"/>
      <c r="AG8" s="266"/>
      <c r="AH8" s="267"/>
      <c r="AI8" s="62"/>
      <c r="AJ8" s="62"/>
      <c r="AP8" s="29"/>
      <c r="AQ8" s="29"/>
      <c r="AR8" s="29"/>
      <c r="AS8" s="29"/>
      <c r="AT8" s="29"/>
      <c r="AU8" s="29"/>
      <c r="AV8" s="29"/>
      <c r="AW8" s="29"/>
      <c r="AX8" s="29"/>
      <c r="AY8" s="29"/>
      <c r="AZ8" s="29"/>
      <c r="BA8" s="29"/>
      <c r="BB8" s="29"/>
      <c r="BC8" s="29"/>
      <c r="BD8" s="29"/>
      <c r="BE8" s="29"/>
      <c r="BF8" s="29"/>
      <c r="BG8" s="29"/>
      <c r="BH8" s="29"/>
      <c r="BI8" s="29"/>
      <c r="BJ8" s="29"/>
      <c r="BK8" s="29"/>
      <c r="BL8" s="29"/>
      <c r="BM8" s="29"/>
    </row>
    <row r="9" spans="1:65" ht="27" customHeight="1">
      <c r="A9" s="252" t="s">
        <v>39</v>
      </c>
      <c r="B9" s="303"/>
      <c r="C9" s="303"/>
      <c r="D9" s="303"/>
      <c r="E9" s="44">
        <v>0</v>
      </c>
      <c r="F9" s="3"/>
      <c r="G9" s="304" t="s">
        <v>40</v>
      </c>
      <c r="H9" s="305"/>
      <c r="I9" s="305"/>
      <c r="J9" s="305"/>
      <c r="K9" s="305"/>
      <c r="L9" s="306"/>
      <c r="N9" s="80"/>
      <c r="O9" s="81"/>
      <c r="P9" s="308" t="s">
        <v>41</v>
      </c>
      <c r="Q9" s="309"/>
      <c r="R9" s="308" t="s">
        <v>42</v>
      </c>
      <c r="S9" s="312"/>
      <c r="T9" s="309"/>
      <c r="U9" s="308" t="s">
        <v>43</v>
      </c>
      <c r="V9" s="309"/>
      <c r="W9" s="324" t="s">
        <v>44</v>
      </c>
      <c r="X9" s="276"/>
      <c r="Y9" s="276"/>
      <c r="Z9" s="125"/>
      <c r="AA9" s="265"/>
      <c r="AB9" s="266"/>
      <c r="AC9" s="266"/>
      <c r="AD9" s="266"/>
      <c r="AE9" s="266"/>
      <c r="AF9" s="266"/>
      <c r="AG9" s="266"/>
      <c r="AH9" s="267"/>
      <c r="AI9" s="62"/>
      <c r="AJ9" s="62"/>
      <c r="AP9" s="11"/>
      <c r="AQ9" s="11"/>
      <c r="AR9" s="11"/>
      <c r="AS9" s="11"/>
      <c r="AT9" s="11"/>
      <c r="AU9" s="11"/>
      <c r="AV9" s="11"/>
      <c r="AW9" s="11"/>
      <c r="AX9" s="11"/>
      <c r="AY9" s="11"/>
      <c r="AZ9" s="11"/>
      <c r="BA9" s="11"/>
      <c r="BB9" s="11"/>
      <c r="BC9" s="11"/>
      <c r="BD9" s="11"/>
      <c r="BE9" s="11"/>
      <c r="BF9" s="11"/>
      <c r="BG9" s="11"/>
      <c r="BH9" s="11"/>
      <c r="BI9" s="11"/>
      <c r="BJ9" s="11"/>
      <c r="BK9" s="11"/>
      <c r="BL9" s="11"/>
      <c r="BM9" s="11"/>
    </row>
    <row r="10" spans="1:65" ht="26.25" customHeight="1">
      <c r="A10" s="256" t="s">
        <v>45</v>
      </c>
      <c r="B10" s="307"/>
      <c r="C10" s="307"/>
      <c r="D10" s="307"/>
      <c r="E10" s="45">
        <v>0</v>
      </c>
      <c r="F10" s="3"/>
      <c r="G10" s="263" t="s">
        <v>46</v>
      </c>
      <c r="H10" s="264"/>
      <c r="I10" s="47">
        <v>1</v>
      </c>
      <c r="J10" s="31"/>
      <c r="K10" s="47">
        <v>1</v>
      </c>
      <c r="L10" s="38"/>
      <c r="O10" s="26"/>
      <c r="P10" s="310"/>
      <c r="Q10" s="311"/>
      <c r="R10" s="310"/>
      <c r="S10" s="313"/>
      <c r="T10" s="311"/>
      <c r="U10" s="310"/>
      <c r="V10" s="311"/>
      <c r="W10" s="325"/>
      <c r="X10" s="278">
        <f>SUM(R11:T27)</f>
        <v>0</v>
      </c>
      <c r="Y10" s="278"/>
      <c r="Z10" s="65"/>
      <c r="AA10" s="265"/>
      <c r="AB10" s="266"/>
      <c r="AC10" s="266"/>
      <c r="AD10" s="266"/>
      <c r="AE10" s="266"/>
      <c r="AF10" s="266"/>
      <c r="AG10" s="266"/>
      <c r="AH10" s="267"/>
      <c r="AI10" s="62"/>
      <c r="AJ10" s="62"/>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row>
    <row r="11" spans="1:65" ht="29.25" customHeight="1">
      <c r="A11" s="341" t="s">
        <v>47</v>
      </c>
      <c r="B11" s="342"/>
      <c r="C11" s="342"/>
      <c r="D11" s="342"/>
      <c r="E11" s="130" t="e">
        <f>ROUND(E9/E10, 4)</f>
        <v>#DIV/0!</v>
      </c>
      <c r="F11" s="4"/>
      <c r="G11" s="152"/>
      <c r="H11" s="153"/>
      <c r="I11" s="48"/>
      <c r="J11" s="8"/>
      <c r="K11" s="48"/>
      <c r="L11" s="39"/>
      <c r="O11" s="27"/>
      <c r="P11" s="167"/>
      <c r="Q11" s="168"/>
      <c r="R11" s="164"/>
      <c r="S11" s="165"/>
      <c r="T11" s="166"/>
      <c r="U11" s="164"/>
      <c r="V11" s="166"/>
      <c r="W11" s="127"/>
      <c r="X11" s="156"/>
      <c r="Y11" s="154"/>
      <c r="Z11" s="66"/>
      <c r="AA11" s="149"/>
      <c r="AB11" s="150"/>
      <c r="AC11" s="150"/>
      <c r="AD11" s="150"/>
      <c r="AE11" s="150"/>
      <c r="AF11" s="150"/>
      <c r="AG11" s="150"/>
      <c r="AH11" s="151"/>
      <c r="AI11" s="62"/>
      <c r="AJ11" s="62"/>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row>
    <row r="12" spans="1:65" ht="29.25" customHeight="1" thickBot="1">
      <c r="A12" s="260" t="s">
        <v>48</v>
      </c>
      <c r="B12" s="261"/>
      <c r="C12" s="261"/>
      <c r="D12" s="262"/>
      <c r="E12" s="129">
        <f>IF(ISERROR(E9/E10),0, E9/E10)</f>
        <v>0</v>
      </c>
      <c r="F12" s="4"/>
      <c r="G12" s="263" t="s">
        <v>49</v>
      </c>
      <c r="H12" s="264"/>
      <c r="I12" s="48">
        <v>1</v>
      </c>
      <c r="J12" s="8"/>
      <c r="K12" s="48">
        <v>1</v>
      </c>
      <c r="L12" s="39"/>
      <c r="O12" s="27"/>
      <c r="P12" s="167"/>
      <c r="Q12" s="168"/>
      <c r="R12" s="164"/>
      <c r="S12" s="165"/>
      <c r="T12" s="166"/>
      <c r="U12" s="164"/>
      <c r="V12" s="166"/>
      <c r="W12" s="127" t="str">
        <f>IF(ISERROR(R12/U12),"",R12/U12)</f>
        <v/>
      </c>
      <c r="X12" s="275" t="s">
        <v>50</v>
      </c>
      <c r="Y12" s="276"/>
      <c r="Z12" s="66"/>
      <c r="AA12" s="265" t="s">
        <v>51</v>
      </c>
      <c r="AB12" s="266"/>
      <c r="AC12" s="266"/>
      <c r="AD12" s="266"/>
      <c r="AE12" s="266"/>
      <c r="AF12" s="266"/>
      <c r="AG12" s="266"/>
      <c r="AH12" s="267"/>
      <c r="AI12" s="62"/>
      <c r="AJ12" s="62"/>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row>
    <row r="13" spans="1:65" ht="33" customHeight="1" thickTop="1" thickBot="1">
      <c r="A13" s="268" t="s">
        <v>52</v>
      </c>
      <c r="B13" s="261"/>
      <c r="C13" s="261"/>
      <c r="D13" s="261"/>
      <c r="E13" s="100" t="e">
        <f>IF(E11*1.6&gt;=1,1,IF(E11&lt;0.15,0,E11*1.6))</f>
        <v>#DIV/0!</v>
      </c>
      <c r="F13" s="4"/>
      <c r="G13" s="269" t="s">
        <v>53</v>
      </c>
      <c r="H13" s="270"/>
      <c r="I13" s="270"/>
      <c r="J13" s="270"/>
      <c r="K13" s="270"/>
      <c r="L13" s="271"/>
      <c r="O13" s="102"/>
      <c r="P13" s="167"/>
      <c r="Q13" s="168"/>
      <c r="R13" s="164"/>
      <c r="S13" s="165"/>
      <c r="T13" s="166"/>
      <c r="U13" s="164"/>
      <c r="V13" s="166"/>
      <c r="W13" s="127" t="str">
        <f>IF(ISERROR(R13/U13),"",R13/U13)</f>
        <v/>
      </c>
      <c r="X13" s="275"/>
      <c r="Y13" s="276"/>
      <c r="Z13" s="66"/>
      <c r="AA13" s="272" t="s">
        <v>54</v>
      </c>
      <c r="AB13" s="273"/>
      <c r="AC13" s="273"/>
      <c r="AD13" s="273"/>
      <c r="AE13" s="273"/>
      <c r="AF13" s="273"/>
      <c r="AG13" s="273"/>
      <c r="AH13" s="274"/>
      <c r="AI13" s="62"/>
      <c r="AJ13" s="62"/>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row>
    <row r="14" spans="1:65" ht="23.25" customHeight="1" thickBot="1">
      <c r="A14" s="214" t="s">
        <v>55</v>
      </c>
      <c r="B14" s="215"/>
      <c r="C14" s="215"/>
      <c r="D14" s="215"/>
      <c r="E14" s="101" t="e">
        <f>IF(1-E13 = 1, 0, 1-E13)</f>
        <v>#DIV/0!</v>
      </c>
      <c r="G14" s="216">
        <v>1</v>
      </c>
      <c r="H14" s="217"/>
      <c r="I14" s="217"/>
      <c r="J14" s="217">
        <v>1</v>
      </c>
      <c r="K14" s="217"/>
      <c r="L14" s="218"/>
      <c r="O14" s="79"/>
      <c r="P14" s="169"/>
      <c r="Q14" s="170"/>
      <c r="R14" s="158"/>
      <c r="S14" s="159"/>
      <c r="T14" s="160"/>
      <c r="U14" s="158"/>
      <c r="V14" s="160"/>
      <c r="W14" s="173" t="str">
        <f t="shared" ref="W14:W26" si="0">IF(ISERROR(R14/U14),"",R14/U14)</f>
        <v/>
      </c>
      <c r="X14" s="277">
        <f>SUM(U11:V27)</f>
        <v>0</v>
      </c>
      <c r="Y14" s="278"/>
      <c r="Z14" s="67"/>
      <c r="AA14" s="343" t="s">
        <v>56</v>
      </c>
      <c r="AB14" s="343"/>
      <c r="AC14" s="343"/>
      <c r="AD14" s="343"/>
      <c r="AE14" s="343"/>
      <c r="AF14" s="343"/>
      <c r="AG14" s="343"/>
      <c r="AH14" s="343"/>
      <c r="AI14" s="62"/>
      <c r="AJ14" s="62"/>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row>
    <row r="15" spans="1:65" ht="5.25" customHeight="1" thickTop="1" thickBot="1">
      <c r="A15" s="42"/>
      <c r="B15" s="10"/>
      <c r="C15" s="10"/>
      <c r="D15" s="10"/>
      <c r="E15" s="37"/>
      <c r="G15" s="28"/>
      <c r="H15" s="28"/>
      <c r="I15" s="36"/>
      <c r="K15" s="28"/>
      <c r="L15" s="28"/>
      <c r="O15" s="28"/>
      <c r="P15" s="171"/>
      <c r="Q15" s="172"/>
      <c r="R15" s="161"/>
      <c r="S15" s="162"/>
      <c r="T15" s="163"/>
      <c r="U15" s="161"/>
      <c r="V15" s="163"/>
      <c r="W15" s="174"/>
      <c r="X15" s="67"/>
      <c r="Y15" s="67"/>
      <c r="Z15" s="67"/>
      <c r="AA15" s="55"/>
      <c r="AB15" s="56"/>
      <c r="AC15" s="56"/>
      <c r="AD15" s="56"/>
      <c r="AE15" s="56"/>
      <c r="AF15" s="56"/>
      <c r="AG15" s="56"/>
      <c r="AH15" s="57"/>
      <c r="AI15" s="62"/>
      <c r="AJ15" s="62"/>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row>
    <row r="16" spans="1:65" ht="34.5" customHeight="1" thickTop="1" thickBot="1">
      <c r="A16" s="219" t="s">
        <v>57</v>
      </c>
      <c r="B16" s="444"/>
      <c r="C16" s="444"/>
      <c r="D16" s="444"/>
      <c r="E16" s="445"/>
      <c r="G16" s="220" t="s">
        <v>58</v>
      </c>
      <c r="H16" s="221"/>
      <c r="I16" s="221"/>
      <c r="J16" s="221"/>
      <c r="K16" s="221"/>
      <c r="L16" s="222"/>
      <c r="O16" s="29"/>
      <c r="P16" s="167"/>
      <c r="Q16" s="168"/>
      <c r="R16" s="164"/>
      <c r="S16" s="165"/>
      <c r="T16" s="166"/>
      <c r="U16" s="164"/>
      <c r="V16" s="166"/>
      <c r="W16" s="127" t="str">
        <f t="shared" si="0"/>
        <v/>
      </c>
      <c r="X16" s="279" t="s">
        <v>59</v>
      </c>
      <c r="Y16" s="280"/>
      <c r="Z16" s="63"/>
      <c r="AA16" s="344" t="s">
        <v>60</v>
      </c>
      <c r="AB16" s="345"/>
      <c r="AC16" s="345"/>
      <c r="AD16" s="345"/>
      <c r="AE16" s="345"/>
      <c r="AF16" s="345"/>
      <c r="AG16" s="345"/>
      <c r="AH16" s="346"/>
      <c r="AI16" s="62"/>
      <c r="AJ16" s="62"/>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row>
    <row r="17" spans="1:69" ht="22.5" customHeight="1" thickBot="1">
      <c r="A17" s="252" t="s">
        <v>61</v>
      </c>
      <c r="B17" s="253"/>
      <c r="C17" s="253"/>
      <c r="D17" s="253"/>
      <c r="E17" s="44">
        <v>0</v>
      </c>
      <c r="G17" s="254" t="s">
        <v>62</v>
      </c>
      <c r="H17" s="255"/>
      <c r="I17" s="255"/>
      <c r="J17" s="255"/>
      <c r="K17" s="203" t="e">
        <f>INDEX(LunchFree,I10)*D22+INDEX(LunchPaid,I12)*D23+INDEX(sixcents,G14)*(D22+D23)</f>
        <v>#DIV/0!</v>
      </c>
      <c r="L17" s="204"/>
      <c r="P17" s="169"/>
      <c r="Q17" s="170"/>
      <c r="R17" s="158"/>
      <c r="S17" s="159"/>
      <c r="T17" s="160"/>
      <c r="U17" s="158"/>
      <c r="V17" s="160"/>
      <c r="W17" s="173" t="str">
        <f t="shared" si="0"/>
        <v/>
      </c>
      <c r="X17" s="281" t="str">
        <f>IF(ISERROR(X10/X14),"",X10/X14)</f>
        <v/>
      </c>
      <c r="Y17" s="282"/>
      <c r="Z17" s="62"/>
      <c r="AA17" s="62"/>
      <c r="AB17" s="62"/>
      <c r="AC17" s="62"/>
      <c r="AD17" s="62"/>
      <c r="AE17" s="62"/>
      <c r="AF17" s="62"/>
      <c r="AG17" s="62"/>
      <c r="AH17" s="62"/>
      <c r="AI17" s="62"/>
      <c r="AJ17" s="62"/>
    </row>
    <row r="18" spans="1:69" ht="21" customHeight="1" thickBot="1">
      <c r="A18" s="256" t="s">
        <v>63</v>
      </c>
      <c r="B18" s="257"/>
      <c r="C18" s="257"/>
      <c r="D18" s="257">
        <v>965</v>
      </c>
      <c r="E18" s="45">
        <v>0</v>
      </c>
      <c r="G18" s="258" t="s">
        <v>64</v>
      </c>
      <c r="H18" s="259"/>
      <c r="I18" s="259"/>
      <c r="J18" s="259"/>
      <c r="K18" s="212" t="e">
        <f>INDEX(Breakfree,K10)*D24+INDEX(Breakpaid,K12)*D25</f>
        <v>#DIV/0!</v>
      </c>
      <c r="L18" s="213"/>
      <c r="N18" s="1"/>
      <c r="P18" s="171"/>
      <c r="Q18" s="172"/>
      <c r="R18" s="161"/>
      <c r="S18" s="162"/>
      <c r="T18" s="163"/>
      <c r="U18" s="161"/>
      <c r="V18" s="163"/>
      <c r="W18" s="174"/>
    </row>
    <row r="19" spans="1:69" ht="24" customHeight="1" thickTop="1" thickBot="1">
      <c r="A19" s="183" t="s">
        <v>65</v>
      </c>
      <c r="B19" s="184"/>
      <c r="C19" s="184"/>
      <c r="D19" s="184">
        <f>D17+D18</f>
        <v>965</v>
      </c>
      <c r="E19" s="86">
        <f>E17+E18</f>
        <v>0</v>
      </c>
      <c r="G19" s="185" t="s">
        <v>66</v>
      </c>
      <c r="H19" s="186"/>
      <c r="I19" s="186"/>
      <c r="J19" s="187"/>
      <c r="K19" s="191" t="e">
        <f>K17+K18</f>
        <v>#DIV/0!</v>
      </c>
      <c r="L19" s="192"/>
      <c r="M19" s="18"/>
      <c r="N19" s="103"/>
      <c r="O19" s="18"/>
      <c r="P19" s="169"/>
      <c r="Q19" s="170"/>
      <c r="R19" s="158"/>
      <c r="S19" s="159"/>
      <c r="T19" s="160"/>
      <c r="U19" s="158"/>
      <c r="V19" s="160"/>
      <c r="W19" s="173" t="str">
        <f t="shared" si="0"/>
        <v/>
      </c>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row>
    <row r="20" spans="1:69" ht="12" customHeight="1" thickTop="1" thickBot="1">
      <c r="A20" s="195" t="s">
        <v>67</v>
      </c>
      <c r="B20" s="196"/>
      <c r="C20" s="197"/>
      <c r="D20" s="87" t="s">
        <v>68</v>
      </c>
      <c r="E20" s="88" t="s">
        <v>69</v>
      </c>
      <c r="G20" s="188"/>
      <c r="H20" s="189"/>
      <c r="I20" s="189"/>
      <c r="J20" s="190"/>
      <c r="K20" s="193"/>
      <c r="L20" s="194"/>
      <c r="M20" s="18"/>
      <c r="N20" s="18"/>
      <c r="O20" s="18"/>
      <c r="P20" s="171"/>
      <c r="Q20" s="172"/>
      <c r="R20" s="161"/>
      <c r="S20" s="162"/>
      <c r="T20" s="163"/>
      <c r="U20" s="161"/>
      <c r="V20" s="163"/>
      <c r="W20" s="174"/>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row>
    <row r="21" spans="1:69" ht="27.75" customHeight="1" thickBot="1">
      <c r="A21" s="198"/>
      <c r="B21" s="199"/>
      <c r="C21" s="200"/>
      <c r="D21" s="89"/>
      <c r="E21" s="90"/>
      <c r="F21" s="12"/>
      <c r="G21" s="201" t="s">
        <v>70</v>
      </c>
      <c r="H21" s="202"/>
      <c r="I21" s="202"/>
      <c r="J21" s="202"/>
      <c r="K21" s="203" t="e">
        <f>INDEX(LunchFree,I10)*E13+INDEX(LunchPaid,I12)*E14+INDEX(sixcents,G14)</f>
        <v>#DIV/0!</v>
      </c>
      <c r="L21" s="204"/>
      <c r="M21" s="30"/>
      <c r="N21" s="30"/>
      <c r="O21" s="30"/>
      <c r="P21" s="167"/>
      <c r="Q21" s="168"/>
      <c r="R21" s="164"/>
      <c r="S21" s="165"/>
      <c r="T21" s="166"/>
      <c r="U21" s="164"/>
      <c r="V21" s="166"/>
      <c r="W21" s="127"/>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row>
    <row r="22" spans="1:69" ht="32.25" customHeight="1" thickTop="1" thickBot="1">
      <c r="A22" s="205" t="s">
        <v>71</v>
      </c>
      <c r="B22" s="206"/>
      <c r="C22" s="207"/>
      <c r="D22" s="208" t="e">
        <f>ROUND(((E17*D21)+E17)*E13,0)</f>
        <v>#DIV/0!</v>
      </c>
      <c r="E22" s="209"/>
      <c r="F22" s="11"/>
      <c r="G22" s="210" t="s">
        <v>72</v>
      </c>
      <c r="H22" s="211"/>
      <c r="I22" s="211"/>
      <c r="J22" s="211"/>
      <c r="K22" s="212" t="e">
        <f>INDEX(Breakfree,K10)*E13+INDEX(Breakpaid,K12)*E14</f>
        <v>#DIV/0!</v>
      </c>
      <c r="L22" s="213"/>
      <c r="M22" s="30"/>
      <c r="N22" s="30"/>
      <c r="O22" s="30"/>
      <c r="P22" s="167"/>
      <c r="Q22" s="168"/>
      <c r="R22" s="164"/>
      <c r="S22" s="165"/>
      <c r="T22" s="166"/>
      <c r="U22" s="164"/>
      <c r="V22" s="166"/>
      <c r="W22" s="127" t="str">
        <f t="shared" si="0"/>
        <v/>
      </c>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row r="23" spans="1:69" ht="35.25" customHeight="1" thickTop="1" thickBot="1">
      <c r="A23" s="175" t="s">
        <v>73</v>
      </c>
      <c r="B23" s="176"/>
      <c r="C23" s="177"/>
      <c r="D23" s="178" t="e">
        <f>ROUND(((E17*D21)+E17)-D22,0)</f>
        <v>#DIV/0!</v>
      </c>
      <c r="E23" s="179"/>
      <c r="F23" s="11"/>
      <c r="G23" s="180" t="s">
        <v>74</v>
      </c>
      <c r="H23" s="181"/>
      <c r="I23" s="181"/>
      <c r="J23" s="181"/>
      <c r="K23" s="181"/>
      <c r="L23" s="182"/>
      <c r="M23" s="30"/>
      <c r="N23" s="30"/>
      <c r="O23" s="30"/>
      <c r="P23" s="167"/>
      <c r="Q23" s="168"/>
      <c r="R23" s="164"/>
      <c r="S23" s="165"/>
      <c r="T23" s="166"/>
      <c r="U23" s="164"/>
      <c r="V23" s="166"/>
      <c r="W23" s="127" t="str">
        <f t="shared" si="0"/>
        <v/>
      </c>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row>
    <row r="24" spans="1:69" ht="28.5" customHeight="1" thickBot="1">
      <c r="A24" s="175" t="s">
        <v>75</v>
      </c>
      <c r="B24" s="176"/>
      <c r="C24" s="177"/>
      <c r="D24" s="178" t="e">
        <f>ROUND(((E18*E21)+E18)*E13,0)</f>
        <v>#DIV/0!</v>
      </c>
      <c r="E24" s="179"/>
      <c r="G24" s="240" t="s">
        <v>76</v>
      </c>
      <c r="H24" s="241"/>
      <c r="I24" s="241"/>
      <c r="J24" s="234"/>
      <c r="K24" s="235"/>
      <c r="L24" s="236"/>
      <c r="M24" s="30"/>
      <c r="N24" s="30"/>
      <c r="O24" s="30"/>
      <c r="P24" s="167"/>
      <c r="Q24" s="168"/>
      <c r="R24" s="164"/>
      <c r="S24" s="165"/>
      <c r="T24" s="166"/>
      <c r="U24" s="164"/>
      <c r="V24" s="166"/>
      <c r="W24" s="127" t="str">
        <f t="shared" si="0"/>
        <v/>
      </c>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O24" s="40"/>
      <c r="BP24" s="40"/>
      <c r="BQ24" s="40"/>
    </row>
    <row r="25" spans="1:69" ht="39" customHeight="1" thickBot="1">
      <c r="A25" s="229" t="s">
        <v>77</v>
      </c>
      <c r="B25" s="230"/>
      <c r="C25" s="231"/>
      <c r="D25" s="232" t="e">
        <f>ROUND(((E18*E21)+E18)-D24,0)</f>
        <v>#DIV/0!</v>
      </c>
      <c r="E25" s="233"/>
      <c r="F25" s="5"/>
      <c r="G25" s="246" t="s">
        <v>78</v>
      </c>
      <c r="H25" s="247"/>
      <c r="I25" s="247"/>
      <c r="J25" s="237"/>
      <c r="K25" s="238"/>
      <c r="L25" s="239"/>
      <c r="M25" s="30"/>
      <c r="N25" s="30"/>
      <c r="O25" s="30"/>
      <c r="P25" s="167"/>
      <c r="Q25" s="168"/>
      <c r="R25" s="164"/>
      <c r="S25" s="165"/>
      <c r="T25" s="166"/>
      <c r="U25" s="164"/>
      <c r="V25" s="166"/>
      <c r="W25" s="127" t="str">
        <f t="shared" si="0"/>
        <v/>
      </c>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row>
    <row r="26" spans="1:69" ht="36.75" customHeight="1" thickTop="1">
      <c r="A26" s="223" t="s">
        <v>79</v>
      </c>
      <c r="B26" s="224"/>
      <c r="C26" s="224"/>
      <c r="D26" s="224"/>
      <c r="E26" s="224"/>
      <c r="F26" s="225"/>
      <c r="G26" s="242" t="s">
        <v>80</v>
      </c>
      <c r="H26" s="243"/>
      <c r="I26" s="243"/>
      <c r="J26" s="105" t="e">
        <f>IF(OR(SUM(J24:L25)=0,K17=0),"",K17-J24)</f>
        <v>#DIV/0!</v>
      </c>
      <c r="K26" s="248" t="s">
        <v>81</v>
      </c>
      <c r="L26" s="249"/>
      <c r="M26" s="30"/>
      <c r="N26" s="30"/>
      <c r="O26" s="30"/>
      <c r="P26" s="167"/>
      <c r="Q26" s="168"/>
      <c r="R26" s="164"/>
      <c r="S26" s="165"/>
      <c r="T26" s="166"/>
      <c r="U26" s="164"/>
      <c r="V26" s="166"/>
      <c r="W26" s="127" t="str">
        <f t="shared" si="0"/>
        <v/>
      </c>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row r="27" spans="1:69" ht="39.75" customHeight="1" thickBot="1">
      <c r="A27" s="226"/>
      <c r="B27" s="227"/>
      <c r="C27" s="227"/>
      <c r="D27" s="227"/>
      <c r="E27" s="227"/>
      <c r="F27" s="228"/>
      <c r="G27" s="244" t="s">
        <v>82</v>
      </c>
      <c r="H27" s="245"/>
      <c r="I27" s="245"/>
      <c r="J27" s="104" t="e">
        <f>IF(OR(SUM(J24:L25)=0,K18=0),"",K18-J25)</f>
        <v>#DIV/0!</v>
      </c>
      <c r="K27" s="250" t="e">
        <f>IF(SUM(J26:J27)=0,"",SUM(J26:J27))</f>
        <v>#DIV/0!</v>
      </c>
      <c r="L27" s="251"/>
      <c r="M27" s="30"/>
      <c r="N27" s="30"/>
      <c r="O27" s="30"/>
      <c r="P27" s="167"/>
      <c r="Q27" s="168"/>
      <c r="R27" s="164"/>
      <c r="S27" s="165"/>
      <c r="T27" s="166"/>
      <c r="U27" s="164"/>
      <c r="V27" s="166"/>
      <c r="W27" s="127"/>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row>
    <row r="28" spans="1:69" ht="45" customHeight="1" thickTop="1">
      <c r="A28" s="347" t="s">
        <v>83</v>
      </c>
      <c r="B28" s="348"/>
      <c r="C28" s="348"/>
      <c r="D28" s="348"/>
      <c r="E28" s="348"/>
      <c r="F28" s="348"/>
      <c r="G28" s="348"/>
      <c r="H28" s="348"/>
    </row>
    <row r="29" spans="1:69" ht="57" customHeight="1">
      <c r="A29" s="329" t="s">
        <v>84</v>
      </c>
      <c r="B29" s="330"/>
      <c r="C29" s="330"/>
      <c r="D29" s="330"/>
      <c r="E29" s="330"/>
      <c r="F29" s="330"/>
      <c r="G29" s="330"/>
      <c r="H29" s="330"/>
    </row>
    <row r="30" spans="1:69" ht="24" customHeight="1">
      <c r="A30" s="337" t="s">
        <v>85</v>
      </c>
      <c r="B30" s="337"/>
      <c r="C30" s="337"/>
      <c r="D30" s="331" t="s">
        <v>86</v>
      </c>
      <c r="E30" s="332"/>
      <c r="F30" s="332"/>
      <c r="G30" s="332"/>
      <c r="H30" s="333"/>
    </row>
    <row r="31" spans="1:69" ht="21.75" customHeight="1">
      <c r="A31" s="148" t="s">
        <v>87</v>
      </c>
      <c r="B31" s="148" t="s">
        <v>88</v>
      </c>
      <c r="C31" s="148" t="s">
        <v>89</v>
      </c>
      <c r="D31" s="148" t="s">
        <v>87</v>
      </c>
      <c r="E31" s="148" t="s">
        <v>88</v>
      </c>
      <c r="F31" s="331" t="s">
        <v>89</v>
      </c>
      <c r="G31" s="332"/>
      <c r="H31" s="333"/>
    </row>
    <row r="32" spans="1:69" ht="15" customHeight="1">
      <c r="A32" s="148" t="s">
        <v>90</v>
      </c>
      <c r="B32" s="155">
        <v>0</v>
      </c>
      <c r="C32" s="155">
        <v>0</v>
      </c>
      <c r="D32" s="133" t="s">
        <v>90</v>
      </c>
      <c r="E32" s="155">
        <v>0</v>
      </c>
      <c r="F32" s="326">
        <v>0</v>
      </c>
      <c r="G32" s="327"/>
      <c r="H32" s="328"/>
    </row>
    <row r="33" spans="1:8" ht="15" customHeight="1">
      <c r="A33" s="126"/>
      <c r="B33" s="97" t="s">
        <v>91</v>
      </c>
      <c r="C33" s="97" t="s">
        <v>91</v>
      </c>
      <c r="D33" s="134"/>
      <c r="E33" s="97" t="s">
        <v>91</v>
      </c>
      <c r="F33" s="326" t="s">
        <v>91</v>
      </c>
      <c r="G33" s="327"/>
      <c r="H33" s="328"/>
    </row>
    <row r="34" spans="1:8" ht="15" customHeight="1">
      <c r="A34" s="126" t="s">
        <v>92</v>
      </c>
      <c r="B34" s="135">
        <v>4.25</v>
      </c>
      <c r="C34" s="135">
        <v>0.4</v>
      </c>
      <c r="D34" s="136" t="s">
        <v>93</v>
      </c>
      <c r="E34" s="135">
        <v>2.2799999999999998</v>
      </c>
      <c r="F34" s="334">
        <v>0.38</v>
      </c>
      <c r="G34" s="335"/>
      <c r="H34" s="336"/>
    </row>
    <row r="35" spans="1:8" ht="15" customHeight="1">
      <c r="A35" s="126" t="s">
        <v>94</v>
      </c>
      <c r="B35" s="135">
        <v>4.2699999999999996</v>
      </c>
      <c r="C35" s="135">
        <v>0.42</v>
      </c>
      <c r="D35" s="136" t="s">
        <v>95</v>
      </c>
      <c r="E35" s="135">
        <v>2.73</v>
      </c>
      <c r="F35" s="334">
        <v>0.38</v>
      </c>
      <c r="G35" s="335"/>
      <c r="H35" s="336"/>
    </row>
    <row r="36" spans="1:8">
      <c r="A36" s="126" t="s">
        <v>96</v>
      </c>
      <c r="B36" s="135">
        <v>4.42</v>
      </c>
      <c r="C36" s="135">
        <v>0.48</v>
      </c>
      <c r="D36" s="136"/>
      <c r="E36" s="46" t="s">
        <v>97</v>
      </c>
      <c r="F36" s="338" t="s">
        <v>97</v>
      </c>
      <c r="G36" s="339"/>
      <c r="H36" s="340"/>
    </row>
    <row r="37" spans="1:8">
      <c r="A37" s="126"/>
      <c r="B37" s="98" t="s">
        <v>97</v>
      </c>
      <c r="C37" s="46" t="s">
        <v>97</v>
      </c>
      <c r="D37" s="136" t="s">
        <v>93</v>
      </c>
      <c r="E37" s="135">
        <v>3.66</v>
      </c>
      <c r="F37" s="334">
        <v>0.57999999999999996</v>
      </c>
      <c r="G37" s="335"/>
      <c r="H37" s="336"/>
    </row>
    <row r="38" spans="1:8">
      <c r="A38" s="126" t="s">
        <v>92</v>
      </c>
      <c r="B38" s="135">
        <v>6.9</v>
      </c>
      <c r="C38" s="135">
        <v>0.66</v>
      </c>
      <c r="D38" s="136" t="s">
        <v>95</v>
      </c>
      <c r="E38" s="135">
        <v>4.3899999999999997</v>
      </c>
      <c r="F38" s="334">
        <v>0.57999999999999996</v>
      </c>
      <c r="G38" s="335"/>
      <c r="H38" s="336"/>
    </row>
    <row r="39" spans="1:8" ht="75">
      <c r="A39" s="139" t="s">
        <v>94</v>
      </c>
      <c r="B39" s="135">
        <v>6.92</v>
      </c>
      <c r="C39" s="135">
        <v>0.68</v>
      </c>
      <c r="D39" s="136"/>
      <c r="E39" s="137" t="s">
        <v>98</v>
      </c>
      <c r="F39" s="352" t="s">
        <v>99</v>
      </c>
      <c r="G39" s="353"/>
      <c r="H39" s="354"/>
    </row>
    <row r="40" spans="1:8">
      <c r="A40" s="126" t="s">
        <v>96</v>
      </c>
      <c r="B40" s="135">
        <v>7.14</v>
      </c>
      <c r="C40" s="135">
        <v>0.76</v>
      </c>
      <c r="D40" s="136" t="s">
        <v>93</v>
      </c>
      <c r="E40" s="135">
        <v>2.95</v>
      </c>
      <c r="F40" s="355">
        <v>0.47</v>
      </c>
      <c r="G40" s="356"/>
      <c r="H40" s="357"/>
    </row>
    <row r="41" spans="1:8" ht="75">
      <c r="A41" s="126"/>
      <c r="B41" s="137" t="s">
        <v>100</v>
      </c>
      <c r="C41" s="137" t="s">
        <v>101</v>
      </c>
      <c r="D41" s="139" t="s">
        <v>95</v>
      </c>
      <c r="E41" s="135">
        <v>3.53</v>
      </c>
      <c r="F41" s="334">
        <v>0.47</v>
      </c>
      <c r="G41" s="335"/>
      <c r="H41" s="336"/>
    </row>
    <row r="42" spans="1:8">
      <c r="A42" s="126" t="s">
        <v>92</v>
      </c>
      <c r="B42" s="135">
        <v>5.54</v>
      </c>
      <c r="C42" s="135">
        <v>0.53</v>
      </c>
      <c r="D42" s="349" t="s">
        <v>102</v>
      </c>
      <c r="E42" s="46" t="s">
        <v>103</v>
      </c>
      <c r="F42" s="326" t="s">
        <v>103</v>
      </c>
      <c r="G42" s="327"/>
      <c r="H42" s="328"/>
    </row>
    <row r="43" spans="1:8" ht="15" customHeight="1">
      <c r="A43" s="126" t="s">
        <v>94</v>
      </c>
      <c r="B43" s="135">
        <v>5.56</v>
      </c>
      <c r="C43" s="135">
        <v>0.55000000000000004</v>
      </c>
      <c r="D43" s="350"/>
      <c r="E43" s="155"/>
      <c r="F43" s="326"/>
      <c r="G43" s="327"/>
      <c r="H43" s="328"/>
    </row>
    <row r="44" spans="1:8">
      <c r="A44" s="126" t="s">
        <v>96</v>
      </c>
      <c r="B44" s="135">
        <v>5.74</v>
      </c>
      <c r="C44" s="135">
        <v>0.61</v>
      </c>
      <c r="D44" s="350"/>
      <c r="E44" s="155"/>
      <c r="F44" s="326"/>
      <c r="G44" s="327"/>
      <c r="H44" s="328"/>
    </row>
    <row r="45" spans="1:8" ht="15" customHeight="1">
      <c r="A45" s="349" t="s">
        <v>102</v>
      </c>
      <c r="B45" s="98" t="s">
        <v>103</v>
      </c>
      <c r="C45" s="97" t="s">
        <v>103</v>
      </c>
      <c r="D45" s="350"/>
      <c r="E45" s="155"/>
      <c r="F45" s="326"/>
      <c r="G45" s="327"/>
      <c r="H45" s="328"/>
    </row>
    <row r="46" spans="1:8">
      <c r="A46" s="350"/>
      <c r="B46" s="46"/>
      <c r="C46" s="155"/>
      <c r="D46" s="350"/>
      <c r="E46" s="155"/>
      <c r="F46" s="326"/>
      <c r="G46" s="327"/>
      <c r="H46" s="328"/>
    </row>
    <row r="47" spans="1:8">
      <c r="A47" s="350"/>
      <c r="B47" s="155"/>
      <c r="C47" s="155"/>
      <c r="D47" s="350"/>
      <c r="E47" s="155"/>
      <c r="F47" s="326"/>
      <c r="G47" s="327"/>
      <c r="H47" s="328"/>
    </row>
    <row r="48" spans="1:8">
      <c r="A48" s="350"/>
      <c r="B48" s="155"/>
      <c r="C48" s="155"/>
      <c r="D48" s="350"/>
      <c r="E48" s="155"/>
      <c r="F48" s="326"/>
      <c r="G48" s="327"/>
      <c r="H48" s="328"/>
    </row>
    <row r="49" spans="1:12">
      <c r="A49" s="350"/>
      <c r="B49" s="155"/>
      <c r="C49" s="155"/>
      <c r="D49" s="350"/>
      <c r="E49" s="155"/>
      <c r="F49" s="326"/>
      <c r="G49" s="327"/>
      <c r="H49" s="328"/>
    </row>
    <row r="50" spans="1:12">
      <c r="A50" s="350"/>
      <c r="B50" s="155"/>
      <c r="C50" s="155"/>
      <c r="D50" s="350"/>
      <c r="E50" s="155"/>
      <c r="F50" s="326"/>
      <c r="G50" s="327"/>
      <c r="H50" s="328"/>
      <c r="I50" s="33"/>
      <c r="J50" s="33"/>
      <c r="K50" s="33"/>
      <c r="L50" s="33"/>
    </row>
    <row r="51" spans="1:12">
      <c r="A51" s="350"/>
      <c r="B51" s="155"/>
      <c r="C51" s="155"/>
      <c r="D51" s="350"/>
      <c r="E51" s="155"/>
      <c r="F51" s="326"/>
      <c r="G51" s="327"/>
      <c r="H51" s="328"/>
      <c r="I51" s="33"/>
      <c r="J51" s="33" t="s">
        <v>104</v>
      </c>
      <c r="K51" s="33"/>
      <c r="L51" s="33" t="s">
        <v>105</v>
      </c>
    </row>
    <row r="52" spans="1:12">
      <c r="A52" s="350"/>
      <c r="B52" s="155"/>
      <c r="C52" s="155"/>
      <c r="D52" s="350"/>
      <c r="E52" s="155"/>
      <c r="F52" s="326"/>
      <c r="G52" s="327"/>
      <c r="H52" s="328"/>
      <c r="I52" s="33"/>
      <c r="J52" s="33"/>
      <c r="K52" s="33"/>
      <c r="L52" s="33"/>
    </row>
    <row r="53" spans="1:12">
      <c r="A53" s="350"/>
      <c r="B53" s="155"/>
      <c r="C53" s="155"/>
      <c r="D53" s="350"/>
      <c r="E53" s="155"/>
      <c r="F53" s="326"/>
      <c r="G53" s="327"/>
      <c r="H53" s="328"/>
      <c r="I53" s="33"/>
      <c r="J53" s="33" t="s">
        <v>106</v>
      </c>
      <c r="K53" s="33"/>
      <c r="L53" s="33" t="s">
        <v>106</v>
      </c>
    </row>
    <row r="54" spans="1:12">
      <c r="A54" s="350"/>
      <c r="B54" s="155"/>
      <c r="C54" s="155"/>
      <c r="D54" s="350"/>
      <c r="E54" s="155"/>
      <c r="F54" s="326"/>
      <c r="G54" s="327"/>
      <c r="H54" s="328"/>
      <c r="I54" s="33"/>
      <c r="J54" s="33" t="s">
        <v>107</v>
      </c>
      <c r="K54" s="33"/>
      <c r="L54" s="33" t="s">
        <v>107</v>
      </c>
    </row>
    <row r="55" spans="1:12">
      <c r="A55" s="350"/>
      <c r="B55" s="155" t="s">
        <v>108</v>
      </c>
      <c r="C55" s="155"/>
      <c r="D55" s="350"/>
      <c r="E55" s="155"/>
      <c r="F55" s="128"/>
      <c r="G55" s="131">
        <v>0</v>
      </c>
      <c r="H55" s="128"/>
    </row>
    <row r="56" spans="1:12">
      <c r="A56" s="351"/>
      <c r="B56" s="155"/>
      <c r="C56" s="155"/>
      <c r="D56" s="351"/>
      <c r="E56" s="155"/>
      <c r="F56" s="128"/>
      <c r="G56" s="131">
        <v>0.08</v>
      </c>
      <c r="H56" s="128"/>
    </row>
    <row r="57" spans="1:12">
      <c r="A57" s="26"/>
      <c r="B57" s="26"/>
      <c r="C57" s="26"/>
      <c r="D57" s="26"/>
      <c r="E57" s="35"/>
      <c r="G57" s="85">
        <v>0</v>
      </c>
    </row>
    <row r="58" spans="1:12">
      <c r="A58" s="26"/>
      <c r="B58" s="26"/>
      <c r="C58" s="26"/>
      <c r="D58" s="26"/>
      <c r="E58" s="35"/>
      <c r="G58" s="85">
        <v>0.06</v>
      </c>
    </row>
    <row r="59" spans="1:12">
      <c r="A59" s="26"/>
      <c r="B59" s="26"/>
      <c r="C59" s="26"/>
      <c r="D59" s="26"/>
      <c r="E59" s="35"/>
    </row>
    <row r="60" spans="1:12">
      <c r="A60" s="26"/>
      <c r="B60" s="26"/>
      <c r="C60" s="26"/>
      <c r="D60" s="26"/>
      <c r="E60" s="35"/>
    </row>
    <row r="61" spans="1:12">
      <c r="A61" s="26"/>
      <c r="B61" s="26"/>
      <c r="C61" s="26"/>
      <c r="D61" s="26"/>
      <c r="E61" s="35"/>
    </row>
    <row r="62" spans="1:12">
      <c r="A62" s="26"/>
      <c r="B62" s="26"/>
      <c r="C62" s="26"/>
      <c r="D62" s="26"/>
      <c r="E62" s="35"/>
    </row>
    <row r="63" spans="1:12">
      <c r="A63" s="26"/>
      <c r="B63" s="26"/>
      <c r="C63" s="26"/>
      <c r="D63" s="26"/>
      <c r="E63" s="35"/>
    </row>
    <row r="64" spans="1:12">
      <c r="A64" s="26"/>
      <c r="B64" s="26"/>
      <c r="C64" s="26"/>
      <c r="D64" s="26"/>
      <c r="E64" s="35"/>
    </row>
    <row r="76" spans="1:5">
      <c r="A76" s="26"/>
      <c r="B76" s="26"/>
      <c r="C76" s="26"/>
      <c r="D76" s="26"/>
      <c r="E76" s="35"/>
    </row>
    <row r="77" spans="1:5">
      <c r="A77" s="26"/>
      <c r="B77" s="26"/>
      <c r="C77" s="26"/>
      <c r="D77" s="26"/>
      <c r="E77" s="35"/>
    </row>
    <row r="78" spans="1:5">
      <c r="A78" s="26"/>
      <c r="B78" s="26"/>
      <c r="C78" s="26"/>
      <c r="D78" s="26"/>
      <c r="E78" s="35"/>
    </row>
    <row r="79" spans="1:5">
      <c r="A79" s="26"/>
      <c r="B79" s="26"/>
      <c r="C79" s="26"/>
      <c r="D79" s="26"/>
      <c r="E79" s="35"/>
    </row>
    <row r="80" spans="1:5">
      <c r="A80" s="26"/>
      <c r="B80" s="26"/>
      <c r="C80" s="26"/>
      <c r="D80" s="26"/>
      <c r="E80" s="35"/>
    </row>
    <row r="81" spans="1:5">
      <c r="A81" s="26"/>
      <c r="B81" s="26"/>
      <c r="C81" s="26"/>
      <c r="D81" s="26"/>
      <c r="E81" s="35"/>
    </row>
    <row r="84" spans="1:5" ht="24.75" customHeight="1"/>
    <row r="98" ht="72.75" customHeight="1"/>
  </sheetData>
  <dataConsolidate/>
  <mergeCells count="145">
    <mergeCell ref="P11:Q11"/>
    <mergeCell ref="R11:T11"/>
    <mergeCell ref="U11:V11"/>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 ref="F47:H47"/>
    <mergeCell ref="F48:H48"/>
    <mergeCell ref="F49:H49"/>
    <mergeCell ref="A29:H29"/>
    <mergeCell ref="F31:H31"/>
    <mergeCell ref="F32:H32"/>
    <mergeCell ref="F33:H33"/>
    <mergeCell ref="F34:H34"/>
    <mergeCell ref="F35:H35"/>
    <mergeCell ref="A30:C30"/>
    <mergeCell ref="D30:H30"/>
    <mergeCell ref="F36:H36"/>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26:F27"/>
    <mergeCell ref="A24:C24"/>
    <mergeCell ref="D24:E24"/>
    <mergeCell ref="A25:C25"/>
    <mergeCell ref="D25:E25"/>
    <mergeCell ref="J24:L24"/>
    <mergeCell ref="J25:L25"/>
    <mergeCell ref="G24:I24"/>
    <mergeCell ref="G26:I26"/>
    <mergeCell ref="G27:I27"/>
    <mergeCell ref="G25:I25"/>
    <mergeCell ref="K26:L26"/>
    <mergeCell ref="K27:L27"/>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R14:T15"/>
    <mergeCell ref="U14:V15"/>
    <mergeCell ref="R21:T21"/>
    <mergeCell ref="U21:V21"/>
    <mergeCell ref="U16:V16"/>
    <mergeCell ref="P21:Q21"/>
    <mergeCell ref="P17:Q18"/>
    <mergeCell ref="R17:T18"/>
    <mergeCell ref="U17:V18"/>
    <mergeCell ref="U19:V20"/>
  </mergeCells>
  <conditionalFormatting sqref="E11:E12">
    <cfRule type="cellIs" dxfId="7" priority="8" operator="greaterThanOrEqual">
      <formula>0.25</formula>
    </cfRule>
    <cfRule type="expression" dxfId="6" priority="9">
      <formula>IF(OR($E$12&lt;0.25,$E$12&gt;1),1,0)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25%. If you are calculating for a base year, and the percentage is above 15% you may proceed." sqref="E11:E12" xr:uid="{00000000-0002-0000-0100-000000000000}">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25%_x000a_" sqref="E10" xr:uid="{00000000-0002-0000-0100-000001000000}">
      <formula1>IF(E9/E10&gt;1,"ERROR",IF(E9/E10&lt;0.25,"CHECK",E9/E10))</formula1>
    </dataValidation>
    <dataValidation type="custom" errorStyle="warning" operator="lessThanOrEqual" allowBlank="1" showInputMessage="1" showErrorMessage="1" errorTitle="Check Eligibility!!" error="Invalid Identified Student Percentage!!  _x000a__x000a_Identified Student Percentage is less than 25%" sqref="E9" xr:uid="{00000000-0002-0000-0100-000002000000}">
      <formula1>IF(E9/E10&gt;1,"ERROR",IF(E9/E10&lt;0.25,"CHECK",E9/E10))</formula1>
    </dataValidation>
  </dataValidations>
  <hyperlinks>
    <hyperlink ref="D8:E8" location="Identified" display="Click to define: Identified Students" xr:uid="{00000000-0004-0000-0100-000000000000}"/>
    <hyperlink ref="AA13:AH13" location="'Federal Estimator'!A1" display="Click here to go back to the Estimator" xr:uid="{00000000-0004-0000-0100-000001000000}"/>
    <hyperlink ref="O5:Q5" location="'Reimbursement Rates'!A1" display="If you do not know your reimbursement rate click here" xr:uid="{00000000-0004-0000-0100-000002000000}"/>
  </hyperlinks>
  <pageMargins left="0.15" right="0.15" top="0" bottom="0" header="0.3" footer="0.3"/>
  <pageSetup scale="90" orientation="landscape" r:id="rId1"/>
  <ignoredErrors>
    <ignoredError sqref="W14 W17 W13 W16 W19 W22:W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142875</xdr:colOff>
                    <xdr:row>9</xdr:row>
                    <xdr:rowOff>0</xdr:rowOff>
                  </from>
                  <to>
                    <xdr:col>9</xdr:col>
                    <xdr:colOff>257175</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142875</xdr:colOff>
                    <xdr:row>11</xdr:row>
                    <xdr:rowOff>0</xdr:rowOff>
                  </from>
                  <to>
                    <xdr:col>9</xdr:col>
                    <xdr:colOff>257175</xdr:colOff>
                    <xdr:row>11</xdr:row>
                    <xdr:rowOff>257175</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485775</xdr:colOff>
                    <xdr:row>9</xdr:row>
                    <xdr:rowOff>9525</xdr:rowOff>
                  </from>
                  <to>
                    <xdr:col>10</xdr:col>
                    <xdr:colOff>419100</xdr:colOff>
                    <xdr:row>9</xdr:row>
                    <xdr:rowOff>257175</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485775</xdr:colOff>
                    <xdr:row>11</xdr:row>
                    <xdr:rowOff>0</xdr:rowOff>
                  </from>
                  <to>
                    <xdr:col>10</xdr:col>
                    <xdr:colOff>419100</xdr:colOff>
                    <xdr:row>11</xdr:row>
                    <xdr:rowOff>257175</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even cents reimbursement using a drop-down menu.">
                <anchor moveWithCells="1">
                  <from>
                    <xdr:col>7</xdr:col>
                    <xdr:colOff>676275</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O93"/>
  <sheetViews>
    <sheetView showGridLines="0" zoomScaleNormal="100" workbookViewId="0">
      <selection activeCell="O18" sqref="O18"/>
    </sheetView>
  </sheetViews>
  <sheetFormatPr defaultRowHeight="15"/>
  <cols>
    <col min="1" max="1" width="14.5703125" customWidth="1"/>
    <col min="2" max="2" width="16.42578125" customWidth="1"/>
    <col min="3" max="3" width="30.85546875" customWidth="1"/>
    <col min="4" max="4" width="14.85546875" customWidth="1"/>
    <col min="5" max="5" width="14.5703125" customWidth="1"/>
    <col min="6" max="6" width="0.85546875" customWidth="1"/>
    <col min="7" max="7" width="5.42578125" customWidth="1"/>
    <col min="8" max="8" width="10.5703125" customWidth="1"/>
    <col min="9" max="9" width="3.85546875" customWidth="1"/>
    <col min="10" max="10" width="15.85546875" customWidth="1"/>
    <col min="11" max="11" width="8.42578125" customWidth="1"/>
    <col min="12" max="12" width="5.140625" customWidth="1"/>
    <col min="13" max="13" width="0.42578125" customWidth="1"/>
    <col min="14" max="14" width="14.5703125" customWidth="1"/>
    <col min="15" max="15" width="14.42578125" customWidth="1"/>
    <col min="16" max="22" width="10.42578125" customWidth="1"/>
    <col min="23" max="25" width="5.42578125" customWidth="1"/>
    <col min="26" max="28" width="4.42578125" customWidth="1"/>
    <col min="29" max="29" width="11.5703125" customWidth="1"/>
    <col min="30" max="30" width="12.42578125" customWidth="1"/>
    <col min="31" max="31" width="13.42578125" customWidth="1"/>
    <col min="32" max="32" width="19.5703125" customWidth="1"/>
    <col min="33" max="34" width="9.42578125" customWidth="1"/>
    <col min="35" max="35" width="11.140625" customWidth="1"/>
    <col min="36" max="36" width="4.42578125" customWidth="1"/>
    <col min="37" max="38" width="7.42578125" customWidth="1"/>
    <col min="39" max="39" width="36.5703125" customWidth="1"/>
    <col min="40" max="63" width="4.42578125" customWidth="1"/>
    <col min="65" max="67" width="9.140625" customWidth="1"/>
  </cols>
  <sheetData>
    <row r="1" spans="1:63" ht="38.25" customHeight="1" thickTop="1" thickBot="1">
      <c r="A1" s="283" t="s">
        <v>28</v>
      </c>
      <c r="B1" s="284"/>
      <c r="C1" s="284"/>
      <c r="D1" s="284"/>
      <c r="E1" s="284"/>
      <c r="F1" s="284"/>
      <c r="G1" s="284"/>
      <c r="H1" s="284"/>
      <c r="I1" s="284"/>
      <c r="J1" s="284"/>
      <c r="K1" s="284"/>
      <c r="L1" s="285"/>
      <c r="O1" s="286" t="s">
        <v>109</v>
      </c>
      <c r="P1" s="286"/>
      <c r="Q1" s="286"/>
      <c r="R1" s="25"/>
      <c r="S1" s="25"/>
      <c r="T1" s="25"/>
      <c r="U1" s="25"/>
      <c r="V1" s="25"/>
      <c r="W1" s="61"/>
      <c r="X1" s="61"/>
      <c r="Y1" s="287" t="s">
        <v>110</v>
      </c>
      <c r="Z1" s="288"/>
      <c r="AA1" s="288"/>
      <c r="AB1" s="288"/>
      <c r="AC1" s="288"/>
      <c r="AD1" s="288"/>
      <c r="AE1" s="288"/>
      <c r="AF1" s="289"/>
      <c r="AG1" s="62"/>
      <c r="AH1" s="62"/>
      <c r="AN1" s="25"/>
      <c r="AO1" s="25"/>
      <c r="AP1" s="25"/>
      <c r="AQ1" s="25"/>
      <c r="AR1" s="25"/>
      <c r="AS1" s="25"/>
      <c r="AT1" s="25"/>
      <c r="AU1" s="25"/>
      <c r="AV1" s="25"/>
      <c r="AW1" s="25"/>
      <c r="AX1" s="25"/>
      <c r="AY1" s="25"/>
      <c r="AZ1" s="25"/>
      <c r="BA1" s="25"/>
      <c r="BB1" s="25"/>
      <c r="BC1" s="25"/>
      <c r="BD1" s="25"/>
      <c r="BE1" s="25"/>
      <c r="BF1" s="25"/>
      <c r="BG1" s="25"/>
      <c r="BH1" s="25"/>
      <c r="BI1" s="25"/>
      <c r="BJ1" s="25"/>
      <c r="BK1" s="25"/>
    </row>
    <row r="2" spans="1:63" ht="5.25" customHeight="1" thickTop="1" thickBot="1">
      <c r="A2" s="43"/>
      <c r="W2" s="62"/>
      <c r="X2" s="62"/>
      <c r="Y2" s="265"/>
      <c r="Z2" s="266"/>
      <c r="AA2" s="266"/>
      <c r="AB2" s="266"/>
      <c r="AC2" s="266"/>
      <c r="AD2" s="266"/>
      <c r="AE2" s="266"/>
      <c r="AF2" s="267"/>
      <c r="AG2" s="62"/>
      <c r="AH2" s="62"/>
    </row>
    <row r="3" spans="1:63" ht="36" customHeight="1" thickTop="1">
      <c r="A3" s="290" t="s">
        <v>111</v>
      </c>
      <c r="B3" s="291"/>
      <c r="C3" s="291"/>
      <c r="D3" s="291"/>
      <c r="E3" s="292"/>
      <c r="F3" s="2"/>
      <c r="G3" s="293" t="s">
        <v>112</v>
      </c>
      <c r="H3" s="294"/>
      <c r="I3" s="294"/>
      <c r="J3" s="294"/>
      <c r="K3" s="294"/>
      <c r="L3" s="295"/>
      <c r="R3" s="29"/>
      <c r="S3" s="29"/>
      <c r="T3" s="29"/>
      <c r="U3" s="29"/>
      <c r="V3" s="29"/>
      <c r="W3" s="63"/>
      <c r="X3" s="63"/>
      <c r="Y3" s="265"/>
      <c r="Z3" s="266"/>
      <c r="AA3" s="266"/>
      <c r="AB3" s="266"/>
      <c r="AC3" s="266"/>
      <c r="AD3" s="266"/>
      <c r="AE3" s="266"/>
      <c r="AF3" s="267"/>
      <c r="AG3" s="62"/>
      <c r="AH3" s="62"/>
      <c r="AN3" s="29"/>
      <c r="AO3" s="29"/>
      <c r="AP3" s="29"/>
      <c r="AQ3" s="29"/>
      <c r="AR3" s="29"/>
      <c r="AS3" s="29"/>
      <c r="AT3" s="29"/>
      <c r="AU3" s="29"/>
      <c r="AV3" s="29"/>
      <c r="AW3" s="29"/>
      <c r="AX3" s="29"/>
      <c r="AY3" s="29"/>
      <c r="AZ3" s="29"/>
      <c r="BA3" s="29"/>
      <c r="BB3" s="29"/>
      <c r="BC3" s="29"/>
      <c r="BD3" s="29"/>
      <c r="BE3" s="29"/>
      <c r="BF3" s="29"/>
      <c r="BG3" s="29"/>
      <c r="BH3" s="29"/>
      <c r="BI3" s="29"/>
      <c r="BJ3" s="29"/>
      <c r="BK3" s="29"/>
    </row>
    <row r="4" spans="1:63" ht="33" customHeight="1" thickBot="1">
      <c r="A4" s="299" t="s">
        <v>113</v>
      </c>
      <c r="B4" s="300"/>
      <c r="C4" s="300"/>
      <c r="D4" s="301" t="s">
        <v>37</v>
      </c>
      <c r="E4" s="302"/>
      <c r="F4" s="2"/>
      <c r="G4" s="296"/>
      <c r="H4" s="297"/>
      <c r="I4" s="297"/>
      <c r="J4" s="297"/>
      <c r="K4" s="297"/>
      <c r="L4" s="298"/>
      <c r="N4" s="80"/>
      <c r="O4" s="81"/>
      <c r="P4" s="82"/>
      <c r="Q4" s="29"/>
      <c r="R4" s="29"/>
      <c r="S4" s="29"/>
      <c r="T4" s="29"/>
      <c r="U4" s="29"/>
      <c r="V4" s="29"/>
      <c r="W4" s="63"/>
      <c r="X4" s="63"/>
      <c r="Y4" s="265"/>
      <c r="Z4" s="266"/>
      <c r="AA4" s="266"/>
      <c r="AB4" s="266"/>
      <c r="AC4" s="266"/>
      <c r="AD4" s="266"/>
      <c r="AE4" s="266"/>
      <c r="AF4" s="267"/>
      <c r="AG4" s="62"/>
      <c r="AH4" s="62"/>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1:63" ht="24.75" customHeight="1">
      <c r="A5" s="252" t="s">
        <v>114</v>
      </c>
      <c r="B5" s="303"/>
      <c r="C5" s="303"/>
      <c r="D5" s="303"/>
      <c r="E5" s="44"/>
      <c r="F5" s="3"/>
      <c r="G5" s="304" t="s">
        <v>40</v>
      </c>
      <c r="H5" s="305"/>
      <c r="I5" s="305"/>
      <c r="J5" s="305"/>
      <c r="K5" s="305"/>
      <c r="L5" s="306"/>
      <c r="N5" s="80"/>
      <c r="O5" s="81"/>
      <c r="P5" s="82"/>
      <c r="Q5" s="11"/>
      <c r="R5" s="11"/>
      <c r="S5" s="11"/>
      <c r="T5" s="11"/>
      <c r="U5" s="11"/>
      <c r="V5" s="11"/>
      <c r="W5" s="64"/>
      <c r="X5" s="64"/>
      <c r="Y5" s="265"/>
      <c r="Z5" s="266"/>
      <c r="AA5" s="266"/>
      <c r="AB5" s="266"/>
      <c r="AC5" s="266"/>
      <c r="AD5" s="266"/>
      <c r="AE5" s="266"/>
      <c r="AF5" s="267"/>
      <c r="AG5" s="62"/>
      <c r="AH5" s="62"/>
      <c r="AN5" s="11"/>
      <c r="AO5" s="11"/>
      <c r="AP5" s="11"/>
      <c r="AQ5" s="11"/>
      <c r="AR5" s="11"/>
      <c r="AS5" s="11"/>
      <c r="AT5" s="11"/>
      <c r="AU5" s="11"/>
      <c r="AV5" s="11"/>
      <c r="AW5" s="11"/>
      <c r="AX5" s="11"/>
      <c r="AY5" s="11"/>
      <c r="AZ5" s="11"/>
      <c r="BA5" s="11"/>
      <c r="BB5" s="11"/>
      <c r="BC5" s="11"/>
      <c r="BD5" s="11"/>
      <c r="BE5" s="11"/>
      <c r="BF5" s="11"/>
      <c r="BG5" s="11"/>
      <c r="BH5" s="11"/>
      <c r="BI5" s="11"/>
      <c r="BJ5" s="11"/>
      <c r="BK5" s="11"/>
    </row>
    <row r="6" spans="1:63" ht="26.25" customHeight="1" thickBot="1">
      <c r="A6" s="256" t="s">
        <v>115</v>
      </c>
      <c r="B6" s="307"/>
      <c r="C6" s="307"/>
      <c r="D6" s="307"/>
      <c r="E6" s="45"/>
      <c r="F6" s="3"/>
      <c r="G6" s="263" t="s">
        <v>46</v>
      </c>
      <c r="H6" s="264"/>
      <c r="I6" s="47">
        <v>1</v>
      </c>
      <c r="J6" s="31"/>
      <c r="K6" s="47">
        <v>1</v>
      </c>
      <c r="L6" s="38"/>
      <c r="O6" s="26"/>
      <c r="P6" s="26"/>
      <c r="Q6" s="26"/>
      <c r="R6" s="26"/>
      <c r="S6" s="26"/>
      <c r="T6" s="26"/>
      <c r="U6" s="26"/>
      <c r="V6" s="26"/>
      <c r="W6" s="65"/>
      <c r="X6" s="65"/>
      <c r="Y6" s="265"/>
      <c r="Z6" s="266"/>
      <c r="AA6" s="266"/>
      <c r="AB6" s="266"/>
      <c r="AC6" s="266"/>
      <c r="AD6" s="266"/>
      <c r="AE6" s="266"/>
      <c r="AF6" s="267"/>
      <c r="AG6" s="62"/>
      <c r="AH6" s="62"/>
      <c r="AN6" s="26"/>
      <c r="AO6" s="26"/>
      <c r="AP6" s="26"/>
      <c r="AQ6" s="26"/>
      <c r="AR6" s="26"/>
      <c r="AS6" s="26"/>
      <c r="AT6" s="26"/>
      <c r="AU6" s="26"/>
      <c r="AV6" s="26"/>
      <c r="AW6" s="26"/>
      <c r="AX6" s="26"/>
      <c r="AY6" s="26"/>
      <c r="AZ6" s="26"/>
      <c r="BA6" s="26"/>
      <c r="BB6" s="26"/>
      <c r="BC6" s="26"/>
      <c r="BD6" s="26"/>
      <c r="BE6" s="26"/>
      <c r="BF6" s="26"/>
      <c r="BG6" s="26"/>
      <c r="BH6" s="26"/>
      <c r="BI6" s="26"/>
      <c r="BJ6" s="26"/>
      <c r="BK6" s="26"/>
    </row>
    <row r="7" spans="1:63" ht="29.25" customHeight="1" thickBot="1">
      <c r="A7" s="260" t="s">
        <v>116</v>
      </c>
      <c r="B7" s="261"/>
      <c r="C7" s="261"/>
      <c r="D7" s="262"/>
      <c r="E7" s="99">
        <f>IF(ISERROR(E5/E6),0, E5/E6)</f>
        <v>0</v>
      </c>
      <c r="F7" s="4"/>
      <c r="G7" s="263" t="s">
        <v>49</v>
      </c>
      <c r="H7" s="264"/>
      <c r="I7" s="48">
        <v>1</v>
      </c>
      <c r="J7" s="8"/>
      <c r="K7" s="48">
        <v>1</v>
      </c>
      <c r="L7" s="39"/>
      <c r="O7" s="27"/>
      <c r="P7" s="27"/>
      <c r="Q7" s="27"/>
      <c r="R7" s="27"/>
      <c r="S7" s="27"/>
      <c r="T7" s="27"/>
      <c r="U7" s="27"/>
      <c r="V7" s="27"/>
      <c r="W7" s="66"/>
      <c r="X7" s="66"/>
      <c r="Y7" s="265" t="s">
        <v>51</v>
      </c>
      <c r="Z7" s="266"/>
      <c r="AA7" s="266"/>
      <c r="AB7" s="266"/>
      <c r="AC7" s="266"/>
      <c r="AD7" s="266"/>
      <c r="AE7" s="266"/>
      <c r="AF7" s="267"/>
      <c r="AG7" s="62"/>
      <c r="AH7" s="62"/>
      <c r="AN7" s="27"/>
      <c r="AO7" s="27"/>
      <c r="AP7" s="27"/>
      <c r="AQ7" s="27"/>
      <c r="AR7" s="27"/>
      <c r="AS7" s="27"/>
      <c r="AT7" s="27"/>
      <c r="AU7" s="27"/>
      <c r="AV7" s="27"/>
      <c r="AW7" s="27"/>
      <c r="AX7" s="27"/>
      <c r="AY7" s="27"/>
      <c r="AZ7" s="27"/>
      <c r="BA7" s="27"/>
      <c r="BB7" s="27"/>
      <c r="BC7" s="27"/>
      <c r="BD7" s="27"/>
      <c r="BE7" s="27"/>
      <c r="BF7" s="27"/>
      <c r="BG7" s="27"/>
      <c r="BH7" s="27"/>
      <c r="BI7" s="27"/>
      <c r="BJ7" s="27"/>
      <c r="BK7" s="27"/>
    </row>
    <row r="8" spans="1:63" ht="33" customHeight="1" thickTop="1" thickBot="1">
      <c r="A8" s="268" t="s">
        <v>52</v>
      </c>
      <c r="B8" s="261"/>
      <c r="C8" s="261"/>
      <c r="D8" s="261"/>
      <c r="E8" s="100">
        <f>IF(E7*1.6&gt;=1,1,IF(E7&lt;0.3,0,E7*1.6))</f>
        <v>0</v>
      </c>
      <c r="F8" s="4"/>
      <c r="G8" s="269" t="s">
        <v>117</v>
      </c>
      <c r="H8" s="270"/>
      <c r="I8" s="270"/>
      <c r="J8" s="270"/>
      <c r="K8" s="270"/>
      <c r="L8" s="271"/>
      <c r="O8" s="102"/>
      <c r="P8" s="27"/>
      <c r="Q8" s="27"/>
      <c r="R8" s="27"/>
      <c r="S8" s="27"/>
      <c r="T8" s="27"/>
      <c r="U8" s="27"/>
      <c r="V8" s="27"/>
      <c r="W8" s="66"/>
      <c r="X8" s="66"/>
      <c r="Y8" s="272" t="s">
        <v>54</v>
      </c>
      <c r="Z8" s="273"/>
      <c r="AA8" s="273"/>
      <c r="AB8" s="273"/>
      <c r="AC8" s="273"/>
      <c r="AD8" s="273"/>
      <c r="AE8" s="273"/>
      <c r="AF8" s="274"/>
      <c r="AG8" s="62"/>
      <c r="AH8" s="62"/>
      <c r="AN8" s="27"/>
      <c r="AO8" s="27"/>
      <c r="AP8" s="27"/>
      <c r="AQ8" s="27"/>
      <c r="AR8" s="27"/>
      <c r="AS8" s="27"/>
      <c r="AT8" s="27"/>
      <c r="AU8" s="27"/>
      <c r="AV8" s="27"/>
      <c r="AW8" s="27"/>
      <c r="AX8" s="27"/>
      <c r="AY8" s="27"/>
      <c r="AZ8" s="27"/>
      <c r="BA8" s="27"/>
      <c r="BB8" s="27"/>
      <c r="BC8" s="27"/>
      <c r="BD8" s="27"/>
      <c r="BE8" s="27"/>
      <c r="BF8" s="27"/>
      <c r="BG8" s="27"/>
      <c r="BH8" s="27"/>
      <c r="BI8" s="27"/>
      <c r="BJ8" s="27"/>
      <c r="BK8" s="27"/>
    </row>
    <row r="9" spans="1:63" ht="23.25" customHeight="1" thickBot="1">
      <c r="A9" s="214" t="s">
        <v>55</v>
      </c>
      <c r="B9" s="215"/>
      <c r="C9" s="215"/>
      <c r="D9" s="215"/>
      <c r="E9" s="101">
        <f>IF(1-E8 = 1, 0, 1-E8)</f>
        <v>0</v>
      </c>
      <c r="G9" s="216">
        <v>1</v>
      </c>
      <c r="H9" s="217"/>
      <c r="I9" s="217"/>
      <c r="J9" s="217">
        <v>1</v>
      </c>
      <c r="K9" s="217"/>
      <c r="L9" s="218"/>
      <c r="O9" s="79"/>
      <c r="P9" s="28"/>
      <c r="Q9" s="28"/>
      <c r="R9" s="28"/>
      <c r="S9" s="28"/>
      <c r="T9" s="28"/>
      <c r="U9" s="28"/>
      <c r="V9" s="28"/>
      <c r="W9" s="67"/>
      <c r="X9" s="67"/>
      <c r="Y9" s="52"/>
      <c r="Z9" s="53"/>
      <c r="AA9" s="53"/>
      <c r="AB9" s="53"/>
      <c r="AC9" s="53"/>
      <c r="AD9" s="68"/>
      <c r="AE9" s="53"/>
      <c r="AF9" s="54"/>
      <c r="AG9" s="62"/>
      <c r="AH9" s="62"/>
      <c r="AN9" s="28"/>
      <c r="AO9" s="28"/>
      <c r="AP9" s="28"/>
      <c r="AQ9" s="28"/>
      <c r="AR9" s="28"/>
      <c r="AS9" s="28"/>
      <c r="AT9" s="28"/>
      <c r="AU9" s="28"/>
      <c r="AV9" s="28"/>
      <c r="AW9" s="28"/>
      <c r="AX9" s="28"/>
      <c r="AY9" s="28"/>
      <c r="AZ9" s="28"/>
      <c r="BA9" s="28"/>
      <c r="BB9" s="28"/>
      <c r="BC9" s="28"/>
      <c r="BD9" s="28"/>
      <c r="BE9" s="28"/>
      <c r="BF9" s="28"/>
      <c r="BG9" s="28"/>
      <c r="BH9" s="28"/>
      <c r="BI9" s="28"/>
      <c r="BJ9" s="28"/>
      <c r="BK9" s="28"/>
    </row>
    <row r="10" spans="1:63" ht="5.25" customHeight="1" thickTop="1" thickBot="1">
      <c r="A10" s="42"/>
      <c r="B10" s="10"/>
      <c r="C10" s="10"/>
      <c r="D10" s="10"/>
      <c r="E10" s="37"/>
      <c r="G10" s="28"/>
      <c r="H10" s="28"/>
      <c r="I10" s="36"/>
      <c r="K10" s="28"/>
      <c r="L10" s="28"/>
      <c r="O10" s="28"/>
      <c r="P10" s="28"/>
      <c r="Q10" s="28"/>
      <c r="R10" s="28"/>
      <c r="S10" s="28"/>
      <c r="T10" s="28"/>
      <c r="U10" s="28"/>
      <c r="V10" s="28"/>
      <c r="W10" s="67"/>
      <c r="X10" s="67"/>
      <c r="Y10" s="55"/>
      <c r="Z10" s="56"/>
      <c r="AA10" s="56"/>
      <c r="AB10" s="56"/>
      <c r="AC10" s="56"/>
      <c r="AD10" s="56"/>
      <c r="AE10" s="56"/>
      <c r="AF10" s="57"/>
      <c r="AG10" s="62"/>
      <c r="AH10" s="62"/>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row>
    <row r="11" spans="1:63" ht="34.5" customHeight="1" thickTop="1" thickBot="1">
      <c r="A11" s="219" t="s">
        <v>57</v>
      </c>
      <c r="B11" s="444"/>
      <c r="C11" s="444"/>
      <c r="D11" s="444"/>
      <c r="E11" s="445"/>
      <c r="G11" s="371" t="s">
        <v>118</v>
      </c>
      <c r="H11" s="221"/>
      <c r="I11" s="221"/>
      <c r="J11" s="221"/>
      <c r="K11" s="221"/>
      <c r="L11" s="222"/>
      <c r="O11" s="29"/>
      <c r="P11" s="29"/>
      <c r="Q11" s="29"/>
      <c r="R11" s="29"/>
      <c r="S11" s="29"/>
      <c r="T11" s="29"/>
      <c r="U11" s="29"/>
      <c r="V11" s="29"/>
      <c r="W11" s="63"/>
      <c r="X11" s="63"/>
      <c r="Y11" s="58"/>
      <c r="Z11" s="59"/>
      <c r="AA11" s="59"/>
      <c r="AB11" s="59"/>
      <c r="AC11" s="59"/>
      <c r="AD11" s="59"/>
      <c r="AE11" s="59"/>
      <c r="AF11" s="60"/>
      <c r="AG11" s="62"/>
      <c r="AH11" s="62"/>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1:63" ht="22.5" customHeight="1" thickBot="1">
      <c r="A12" s="252" t="s">
        <v>61</v>
      </c>
      <c r="B12" s="253"/>
      <c r="C12" s="253"/>
      <c r="D12" s="253"/>
      <c r="E12" s="44"/>
      <c r="G12" s="254" t="s">
        <v>62</v>
      </c>
      <c r="H12" s="255"/>
      <c r="I12" s="255"/>
      <c r="J12" s="255"/>
      <c r="K12" s="203">
        <f>INDEX(LunchFree,I6)*D17+INDEX(LunchPaid,I7)*D18+INDEX(sixcents,G9)*E12</f>
        <v>0</v>
      </c>
      <c r="L12" s="204"/>
      <c r="P12" s="1"/>
      <c r="Q12" s="1"/>
      <c r="R12" s="1"/>
      <c r="S12" s="1"/>
      <c r="T12" s="1"/>
      <c r="U12" s="1"/>
      <c r="V12" s="1"/>
      <c r="W12" s="62"/>
      <c r="X12" s="62"/>
      <c r="Y12" s="62"/>
      <c r="Z12" s="62"/>
      <c r="AA12" s="62"/>
      <c r="AB12" s="62"/>
      <c r="AC12" s="62"/>
      <c r="AD12" s="62"/>
      <c r="AE12" s="62"/>
      <c r="AF12" s="62"/>
      <c r="AG12" s="62"/>
      <c r="AH12" s="62"/>
    </row>
    <row r="13" spans="1:63" ht="21" customHeight="1" thickBot="1">
      <c r="A13" s="256" t="s">
        <v>63</v>
      </c>
      <c r="B13" s="257"/>
      <c r="C13" s="257"/>
      <c r="D13" s="257">
        <v>965</v>
      </c>
      <c r="E13" s="45"/>
      <c r="G13" s="258" t="s">
        <v>64</v>
      </c>
      <c r="H13" s="259"/>
      <c r="I13" s="259"/>
      <c r="J13" s="259"/>
      <c r="K13" s="212">
        <f>INDEX(Breakfree,K6)*D19+INDEX(Breakpaid,K7)*D20</f>
        <v>0</v>
      </c>
      <c r="L13" s="213"/>
    </row>
    <row r="14" spans="1:63" ht="24" customHeight="1" thickTop="1" thickBot="1">
      <c r="A14" s="183" t="s">
        <v>65</v>
      </c>
      <c r="B14" s="184"/>
      <c r="C14" s="184"/>
      <c r="D14" s="184">
        <f>D12+D13</f>
        <v>965</v>
      </c>
      <c r="E14" s="86">
        <f>E12+E13</f>
        <v>0</v>
      </c>
      <c r="G14" s="185" t="s">
        <v>66</v>
      </c>
      <c r="H14" s="186"/>
      <c r="I14" s="186"/>
      <c r="J14" s="187"/>
      <c r="K14" s="191">
        <f>K12+K13</f>
        <v>0</v>
      </c>
      <c r="L14" s="192"/>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row>
    <row r="15" spans="1:63" ht="12" customHeight="1" thickTop="1" thickBot="1">
      <c r="A15" s="195" t="s">
        <v>119</v>
      </c>
      <c r="B15" s="196"/>
      <c r="C15" s="197"/>
      <c r="D15" s="87" t="s">
        <v>68</v>
      </c>
      <c r="E15" s="88" t="s">
        <v>69</v>
      </c>
      <c r="G15" s="188"/>
      <c r="H15" s="189"/>
      <c r="I15" s="189"/>
      <c r="J15" s="190"/>
      <c r="K15" s="193"/>
      <c r="L15" s="194"/>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row>
    <row r="16" spans="1:63" ht="39" customHeight="1" thickBot="1">
      <c r="A16" s="198"/>
      <c r="B16" s="199"/>
      <c r="C16" s="200"/>
      <c r="D16" s="89"/>
      <c r="E16" s="90"/>
      <c r="F16" s="12"/>
      <c r="G16" s="201" t="s">
        <v>70</v>
      </c>
      <c r="H16" s="202"/>
      <c r="I16" s="202"/>
      <c r="J16" s="202"/>
      <c r="K16" s="203">
        <f>INDEX(LunchFree,I6)*E8+INDEX(LunchPaid,I7)*E9+INDEX(sixcents,G9)</f>
        <v>0</v>
      </c>
      <c r="L16" s="204"/>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row>
    <row r="17" spans="1:67" ht="32.25" customHeight="1" thickTop="1" thickBot="1">
      <c r="A17" s="205" t="s">
        <v>71</v>
      </c>
      <c r="B17" s="206"/>
      <c r="C17" s="207"/>
      <c r="D17" s="208">
        <f>ROUND(((E12*D16)+E12)*E8,0)</f>
        <v>0</v>
      </c>
      <c r="E17" s="209"/>
      <c r="F17" s="11"/>
      <c r="G17" s="375" t="s">
        <v>72</v>
      </c>
      <c r="H17" s="376"/>
      <c r="I17" s="376"/>
      <c r="J17" s="376"/>
      <c r="K17" s="389">
        <f>INDEX(Breakfree,K6)*E8+INDEX(Breakpaid,K7)*E9</f>
        <v>0</v>
      </c>
      <c r="L17" s="39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row>
    <row r="18" spans="1:67" ht="36.75" customHeight="1" thickTop="1" thickBot="1">
      <c r="A18" s="175" t="s">
        <v>73</v>
      </c>
      <c r="B18" s="176"/>
      <c r="C18" s="177"/>
      <c r="D18" s="178">
        <f>ROUND(((E12*D16)+E12)-D17,0)</f>
        <v>0</v>
      </c>
      <c r="E18" s="179"/>
      <c r="F18" s="11"/>
      <c r="G18" s="372" t="s">
        <v>120</v>
      </c>
      <c r="H18" s="373"/>
      <c r="I18" s="373"/>
      <c r="J18" s="373"/>
      <c r="K18" s="373"/>
      <c r="L18" s="374"/>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row>
    <row r="19" spans="1:67" ht="28.5" customHeight="1" thickTop="1" thickBot="1">
      <c r="A19" s="175" t="s">
        <v>75</v>
      </c>
      <c r="B19" s="176"/>
      <c r="C19" s="177"/>
      <c r="D19" s="178">
        <f>ROUND(((E13*E16)+E13)*E8,0)</f>
        <v>0</v>
      </c>
      <c r="E19" s="179"/>
      <c r="G19" s="387" t="s">
        <v>121</v>
      </c>
      <c r="H19" s="388"/>
      <c r="I19" s="388"/>
      <c r="J19" s="388"/>
      <c r="K19" s="383">
        <f>(E21-K16)*((E12*D16)+E12)</f>
        <v>0</v>
      </c>
      <c r="L19" s="384"/>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M19" s="40"/>
      <c r="BN19" s="40"/>
      <c r="BO19" s="40"/>
    </row>
    <row r="20" spans="1:67" ht="27.75" customHeight="1" thickBot="1">
      <c r="A20" s="366" t="s">
        <v>77</v>
      </c>
      <c r="B20" s="367"/>
      <c r="C20" s="368"/>
      <c r="D20" s="232">
        <f>ROUND(((E13*E16)+E13)-D19,0)</f>
        <v>0</v>
      </c>
      <c r="E20" s="233"/>
      <c r="F20" s="5"/>
      <c r="G20" s="381" t="s">
        <v>122</v>
      </c>
      <c r="H20" s="382"/>
      <c r="I20" s="382"/>
      <c r="J20" s="382"/>
      <c r="K20" s="385">
        <f>(E22-K17)*((E13*E16)+E13)</f>
        <v>0</v>
      </c>
      <c r="L20" s="386"/>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row>
    <row r="21" spans="1:67" ht="26.25" customHeight="1" thickTop="1" thickBot="1">
      <c r="A21" s="195" t="s">
        <v>123</v>
      </c>
      <c r="B21" s="196"/>
      <c r="C21" s="369"/>
      <c r="D21" s="83" t="s">
        <v>124</v>
      </c>
      <c r="E21" s="84"/>
      <c r="G21" s="360" t="s">
        <v>125</v>
      </c>
      <c r="H21" s="361"/>
      <c r="I21" s="361"/>
      <c r="J21" s="361"/>
      <c r="K21" s="377">
        <f>K19+K20</f>
        <v>0</v>
      </c>
      <c r="L21" s="378"/>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row>
    <row r="22" spans="1:67" ht="26.25" customHeight="1" thickBot="1">
      <c r="A22" s="198"/>
      <c r="B22" s="199"/>
      <c r="C22" s="370"/>
      <c r="D22" s="91" t="s">
        <v>126</v>
      </c>
      <c r="E22" s="92"/>
      <c r="F22" s="41"/>
      <c r="G22" s="362"/>
      <c r="H22" s="363"/>
      <c r="I22" s="363"/>
      <c r="J22" s="363"/>
      <c r="K22" s="379"/>
      <c r="L22" s="38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row>
    <row r="23" spans="1:67" ht="45" customHeight="1" thickTop="1">
      <c r="A23" s="364" t="s">
        <v>127</v>
      </c>
      <c r="B23" s="365"/>
      <c r="C23" s="365"/>
      <c r="D23" s="365"/>
    </row>
    <row r="24" spans="1:67" ht="57" customHeight="1">
      <c r="A24" s="358" t="s">
        <v>128</v>
      </c>
      <c r="B24" s="359"/>
      <c r="C24" s="359"/>
      <c r="D24" s="359"/>
    </row>
    <row r="25" spans="1:67" ht="24" customHeight="1">
      <c r="A25" s="337" t="s">
        <v>85</v>
      </c>
      <c r="B25" s="337"/>
      <c r="C25" s="337" t="s">
        <v>86</v>
      </c>
      <c r="D25" s="337"/>
    </row>
    <row r="26" spans="1:67" ht="21.75" customHeight="1">
      <c r="A26" s="128" t="s">
        <v>88</v>
      </c>
      <c r="B26" s="128" t="s">
        <v>89</v>
      </c>
      <c r="C26" s="128" t="s">
        <v>88</v>
      </c>
      <c r="D26" s="128" t="s">
        <v>89</v>
      </c>
    </row>
    <row r="27" spans="1:67" ht="15" customHeight="1">
      <c r="A27" s="155">
        <v>0</v>
      </c>
      <c r="B27" s="155">
        <v>0</v>
      </c>
      <c r="C27" s="155">
        <v>0</v>
      </c>
      <c r="D27" s="155">
        <v>0</v>
      </c>
    </row>
    <row r="28" spans="1:67" ht="15" customHeight="1">
      <c r="A28" s="97" t="s">
        <v>91</v>
      </c>
      <c r="B28" s="97" t="s">
        <v>91</v>
      </c>
      <c r="C28" s="97" t="s">
        <v>91</v>
      </c>
      <c r="D28" s="97" t="s">
        <v>91</v>
      </c>
    </row>
    <row r="29" spans="1:67" ht="15" customHeight="1">
      <c r="A29" s="46">
        <v>2.93</v>
      </c>
      <c r="B29" s="46">
        <v>0.28000000000000003</v>
      </c>
      <c r="C29" s="46">
        <v>1.58</v>
      </c>
      <c r="D29" s="46">
        <v>0.28000000000000003</v>
      </c>
    </row>
    <row r="30" spans="1:67" ht="15" customHeight="1">
      <c r="A30" s="46">
        <v>2.95</v>
      </c>
      <c r="B30" s="46">
        <v>0.3</v>
      </c>
      <c r="C30" s="46">
        <v>1.89</v>
      </c>
      <c r="D30" s="46">
        <v>0.28000000000000003</v>
      </c>
    </row>
    <row r="31" spans="1:67">
      <c r="A31" s="46">
        <v>3.01</v>
      </c>
      <c r="B31" s="46">
        <v>0.36</v>
      </c>
      <c r="C31" s="46" t="s">
        <v>97</v>
      </c>
      <c r="D31" s="46" t="s">
        <v>97</v>
      </c>
    </row>
    <row r="32" spans="1:67">
      <c r="A32" s="98" t="s">
        <v>97</v>
      </c>
      <c r="B32" s="46" t="s">
        <v>97</v>
      </c>
      <c r="C32" s="46">
        <v>2.5299999999999998</v>
      </c>
      <c r="D32" s="46">
        <v>0.41</v>
      </c>
    </row>
    <row r="33" spans="1:10">
      <c r="A33" s="46">
        <v>4.74</v>
      </c>
      <c r="B33" s="46">
        <v>0.45</v>
      </c>
      <c r="C33" s="46">
        <v>3.03</v>
      </c>
      <c r="D33" s="46">
        <v>0.41</v>
      </c>
    </row>
    <row r="34" spans="1:10">
      <c r="A34" s="46">
        <v>4.76</v>
      </c>
      <c r="B34" s="46">
        <v>0.47</v>
      </c>
      <c r="C34" s="46" t="s">
        <v>129</v>
      </c>
      <c r="D34" s="46" t="s">
        <v>129</v>
      </c>
    </row>
    <row r="35" spans="1:10">
      <c r="A35" s="46">
        <v>5</v>
      </c>
      <c r="B35" s="46">
        <v>0.56999999999999995</v>
      </c>
      <c r="C35" s="46">
        <v>1.85</v>
      </c>
      <c r="D35" s="46">
        <v>0.31</v>
      </c>
    </row>
    <row r="36" spans="1:10">
      <c r="A36" s="98" t="s">
        <v>129</v>
      </c>
      <c r="B36" s="46" t="s">
        <v>129</v>
      </c>
      <c r="C36" s="46">
        <v>2.21</v>
      </c>
      <c r="D36" s="46">
        <v>0.31</v>
      </c>
    </row>
    <row r="37" spans="1:10">
      <c r="A37" s="46">
        <v>3.42</v>
      </c>
      <c r="B37" s="46">
        <v>0.32</v>
      </c>
      <c r="C37" s="46" t="s">
        <v>103</v>
      </c>
      <c r="D37" s="155" t="s">
        <v>103</v>
      </c>
    </row>
    <row r="38" spans="1:10">
      <c r="A38" s="46">
        <v>3.44</v>
      </c>
      <c r="B38" s="46">
        <v>0.34</v>
      </c>
      <c r="C38" s="155"/>
      <c r="D38" s="155"/>
    </row>
    <row r="39" spans="1:10">
      <c r="A39" s="46">
        <v>3.62</v>
      </c>
      <c r="B39" s="46">
        <v>0.41</v>
      </c>
      <c r="C39" s="155"/>
      <c r="D39" s="155"/>
    </row>
    <row r="40" spans="1:10">
      <c r="A40" s="98" t="s">
        <v>103</v>
      </c>
      <c r="B40" s="97" t="s">
        <v>103</v>
      </c>
      <c r="C40" s="155"/>
      <c r="D40" s="155"/>
    </row>
    <row r="41" spans="1:10">
      <c r="A41" s="46"/>
      <c r="B41" s="155"/>
      <c r="C41" s="155"/>
      <c r="D41" s="155"/>
    </row>
    <row r="42" spans="1:10">
      <c r="A42" s="155"/>
      <c r="B42" s="155"/>
      <c r="C42" s="155"/>
      <c r="D42" s="155"/>
    </row>
    <row r="43" spans="1:10">
      <c r="A43" s="155"/>
      <c r="B43" s="155"/>
      <c r="C43" s="155"/>
      <c r="D43" s="155"/>
    </row>
    <row r="44" spans="1:10">
      <c r="A44" s="155"/>
      <c r="B44" s="155"/>
      <c r="C44" s="155"/>
      <c r="D44" s="155"/>
    </row>
    <row r="45" spans="1:10">
      <c r="A45" s="155"/>
      <c r="B45" s="155"/>
      <c r="C45" s="155"/>
      <c r="D45" s="155"/>
      <c r="G45" s="33"/>
      <c r="H45" s="33"/>
      <c r="I45" s="33"/>
      <c r="J45" s="33"/>
    </row>
    <row r="46" spans="1:10">
      <c r="A46" s="155"/>
      <c r="B46" s="155"/>
      <c r="C46" s="155"/>
      <c r="D46" s="155"/>
      <c r="F46" s="33"/>
      <c r="G46" s="33"/>
      <c r="H46" s="33" t="s">
        <v>104</v>
      </c>
      <c r="I46" s="33"/>
      <c r="J46" s="33" t="s">
        <v>105</v>
      </c>
    </row>
    <row r="47" spans="1:10">
      <c r="A47" s="155"/>
      <c r="B47" s="155"/>
      <c r="C47" s="155"/>
      <c r="D47" s="155"/>
      <c r="E47" s="33"/>
      <c r="F47" s="33"/>
      <c r="G47" s="33"/>
      <c r="H47" s="33"/>
      <c r="I47" s="33"/>
      <c r="J47" s="33"/>
    </row>
    <row r="48" spans="1:10">
      <c r="A48" s="155"/>
      <c r="B48" s="155"/>
      <c r="C48" s="155"/>
      <c r="D48" s="155"/>
      <c r="E48" s="34"/>
      <c r="F48" s="33"/>
      <c r="G48" s="33"/>
      <c r="H48" s="33" t="s">
        <v>106</v>
      </c>
      <c r="I48" s="33"/>
      <c r="J48" s="33" t="s">
        <v>106</v>
      </c>
    </row>
    <row r="49" spans="1:10">
      <c r="A49" s="155"/>
      <c r="B49" s="155"/>
      <c r="C49" s="155"/>
      <c r="D49" s="155"/>
      <c r="E49" s="35"/>
      <c r="F49" s="33"/>
      <c r="G49" s="33"/>
      <c r="H49" s="33" t="s">
        <v>107</v>
      </c>
      <c r="I49" s="33"/>
      <c r="J49" s="33" t="s">
        <v>107</v>
      </c>
    </row>
    <row r="50" spans="1:10">
      <c r="A50" s="155" t="s">
        <v>108</v>
      </c>
      <c r="B50" s="155"/>
      <c r="C50" s="155"/>
      <c r="D50" s="155"/>
      <c r="E50" s="85">
        <v>0</v>
      </c>
      <c r="F50" s="33"/>
    </row>
    <row r="51" spans="1:10">
      <c r="A51" s="155"/>
      <c r="B51" s="155"/>
      <c r="C51" s="155"/>
      <c r="D51" s="155"/>
      <c r="E51" s="85">
        <v>0.06</v>
      </c>
    </row>
    <row r="52" spans="1:10">
      <c r="A52" s="26"/>
      <c r="B52" s="26"/>
      <c r="C52" s="26"/>
      <c r="D52" s="26"/>
      <c r="E52" s="35"/>
    </row>
    <row r="53" spans="1:10">
      <c r="A53" s="26"/>
      <c r="B53" s="26"/>
      <c r="C53" s="26"/>
      <c r="D53" s="26"/>
      <c r="E53" s="35"/>
    </row>
    <row r="54" spans="1:10">
      <c r="A54" s="26"/>
      <c r="B54" s="26"/>
      <c r="C54" s="26"/>
      <c r="D54" s="26"/>
      <c r="E54" s="35"/>
    </row>
    <row r="55" spans="1:10">
      <c r="A55" s="26"/>
      <c r="B55" s="26"/>
      <c r="C55" s="26"/>
      <c r="D55" s="26"/>
      <c r="E55" s="35"/>
    </row>
    <row r="56" spans="1:10">
      <c r="A56" s="26"/>
      <c r="B56" s="26"/>
      <c r="C56" s="26"/>
      <c r="D56" s="26"/>
      <c r="E56" s="35"/>
    </row>
    <row r="57" spans="1:10">
      <c r="A57" s="26"/>
      <c r="B57" s="26"/>
      <c r="C57" s="26"/>
      <c r="D57" s="26"/>
      <c r="E57" s="35"/>
    </row>
    <row r="58" spans="1:10">
      <c r="A58" s="26"/>
      <c r="B58" s="26"/>
      <c r="C58" s="26"/>
      <c r="D58" s="26"/>
      <c r="E58" s="35"/>
    </row>
    <row r="59" spans="1:10">
      <c r="A59" s="26"/>
      <c r="B59" s="26"/>
      <c r="C59" s="26"/>
      <c r="D59" s="26"/>
      <c r="E59" s="35"/>
    </row>
    <row r="71" spans="1:5">
      <c r="A71" s="26"/>
      <c r="B71" s="26"/>
      <c r="C71" s="26"/>
      <c r="D71" s="26"/>
      <c r="E71" s="35"/>
    </row>
    <row r="72" spans="1:5">
      <c r="A72" s="26"/>
      <c r="B72" s="26"/>
      <c r="C72" s="26"/>
      <c r="D72" s="26"/>
      <c r="E72" s="35"/>
    </row>
    <row r="73" spans="1:5">
      <c r="A73" s="26"/>
      <c r="B73" s="26"/>
      <c r="C73" s="26"/>
      <c r="D73" s="26"/>
      <c r="E73" s="35"/>
    </row>
    <row r="74" spans="1:5">
      <c r="A74" s="26"/>
      <c r="B74" s="26"/>
      <c r="C74" s="26"/>
      <c r="D74" s="26"/>
      <c r="E74" s="35"/>
    </row>
    <row r="75" spans="1:5">
      <c r="A75" s="26"/>
      <c r="B75" s="26"/>
      <c r="C75" s="26"/>
      <c r="D75" s="26"/>
      <c r="E75" s="35"/>
    </row>
    <row r="76" spans="1:5">
      <c r="A76" s="26"/>
      <c r="B76" s="26"/>
      <c r="C76" s="26"/>
      <c r="D76" s="26"/>
      <c r="E76" s="35"/>
    </row>
    <row r="79" spans="1:5" ht="24.75" customHeight="1"/>
    <row r="93" ht="72.75" customHeight="1"/>
  </sheetData>
  <dataConsolidate/>
  <mergeCells count="55">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 ref="G18:L18"/>
    <mergeCell ref="A17:C17"/>
    <mergeCell ref="K16:L16"/>
    <mergeCell ref="K13:L13"/>
    <mergeCell ref="D17:E17"/>
    <mergeCell ref="G17:J17"/>
    <mergeCell ref="Y1:AF6"/>
    <mergeCell ref="Y7:AF7"/>
    <mergeCell ref="Y8:AF8"/>
    <mergeCell ref="A9:D9"/>
    <mergeCell ref="A11:E11"/>
    <mergeCell ref="G11:L11"/>
    <mergeCell ref="A1:L1"/>
    <mergeCell ref="A5:D5"/>
    <mergeCell ref="A4:C4"/>
    <mergeCell ref="G8:L8"/>
    <mergeCell ref="G9:L9"/>
    <mergeCell ref="G7:H7"/>
    <mergeCell ref="O1:Q1"/>
    <mergeCell ref="A25:B25"/>
    <mergeCell ref="C25:D25"/>
    <mergeCell ref="A24:D24"/>
    <mergeCell ref="D20:E20"/>
    <mergeCell ref="G21:J22"/>
    <mergeCell ref="A23:D23"/>
    <mergeCell ref="A20:C20"/>
    <mergeCell ref="A21:C22"/>
    <mergeCell ref="K12:L12"/>
    <mergeCell ref="G13:J13"/>
    <mergeCell ref="K14:L15"/>
    <mergeCell ref="G3:L4"/>
    <mergeCell ref="A15:C16"/>
    <mergeCell ref="G6:H6"/>
    <mergeCell ref="G5:L5"/>
    <mergeCell ref="A3:E3"/>
    <mergeCell ref="D4:E4"/>
    <mergeCell ref="A7:D7"/>
    <mergeCell ref="G16:J16"/>
    <mergeCell ref="A6:D6"/>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xr:uid="{00000000-0002-0000-0200-000000000000}">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xr:uid="{00000000-0002-0000-0200-000001000000}">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xr:uid="{00000000-0002-0000-0200-000002000000}">
      <formula1>IF(OR(#REF!="warning",#REF!="stop"),TRUE,FALSE)</formula1>
    </dataValidation>
  </dataValidations>
  <hyperlinks>
    <hyperlink ref="D4:E4" location="Identified" display="Click to define: Identified Students" xr:uid="{00000000-0004-0000-0200-000000000000}"/>
    <hyperlink ref="Y8:AF8" location="Estimator!A1" display="Click here to go back to the Estimator" xr:uid="{00000000-0004-0000-0200-000001000000}"/>
    <hyperlink ref="O1:Q1" location="'Reimbursement Rates'!A1" display="If you do not know your reimbursement rate click here" xr:uid="{00000000-0004-0000-0200-000002000000}"/>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142875</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142875</xdr:colOff>
                    <xdr:row>6</xdr:row>
                    <xdr:rowOff>0</xdr:rowOff>
                  </from>
                  <to>
                    <xdr:col>9</xdr:col>
                    <xdr:colOff>257175</xdr:colOff>
                    <xdr:row>6</xdr:row>
                    <xdr:rowOff>257175</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485775</xdr:colOff>
                    <xdr:row>5</xdr:row>
                    <xdr:rowOff>9525</xdr:rowOff>
                  </from>
                  <to>
                    <xdr:col>11</xdr:col>
                    <xdr:colOff>0</xdr:colOff>
                    <xdr:row>5</xdr:row>
                    <xdr:rowOff>257175</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485775</xdr:colOff>
                    <xdr:row>6</xdr:row>
                    <xdr:rowOff>0</xdr:rowOff>
                  </from>
                  <to>
                    <xdr:col>11</xdr:col>
                    <xdr:colOff>0</xdr:colOff>
                    <xdr:row>6</xdr:row>
                    <xdr:rowOff>257175</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10</xdr:col>
                    <xdr:colOff>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workbookViewId="0">
      <selection activeCell="M9" sqref="M9"/>
    </sheetView>
  </sheetViews>
  <sheetFormatPr defaultRowHeight="15"/>
  <cols>
    <col min="1" max="1" width="13.42578125" customWidth="1"/>
    <col min="2" max="2" width="12" customWidth="1"/>
    <col min="3" max="3" width="11.140625" customWidth="1"/>
    <col min="5" max="5" width="16.42578125" customWidth="1"/>
  </cols>
  <sheetData>
    <row r="1" spans="1:5" ht="64.5" customHeight="1" thickBot="1">
      <c r="A1" s="404" t="s">
        <v>130</v>
      </c>
      <c r="B1" s="405"/>
      <c r="C1" s="405"/>
      <c r="D1" s="405"/>
      <c r="E1" s="406"/>
    </row>
    <row r="2" spans="1:5" ht="15.75" thickBot="1">
      <c r="B2" s="6"/>
    </row>
    <row r="3" spans="1:5">
      <c r="A3" s="407" t="s">
        <v>131</v>
      </c>
      <c r="B3" s="408"/>
      <c r="C3" s="408"/>
      <c r="D3" s="408"/>
      <c r="E3" s="409"/>
    </row>
    <row r="4" spans="1:5" ht="52.5" customHeight="1" thickBot="1">
      <c r="A4" s="410"/>
      <c r="B4" s="411"/>
      <c r="C4" s="411"/>
      <c r="D4" s="411"/>
      <c r="E4" s="412"/>
    </row>
    <row r="5" spans="1:5" ht="16.5" thickBot="1">
      <c r="A5" s="425" t="s">
        <v>132</v>
      </c>
      <c r="B5" s="426"/>
      <c r="C5" s="426"/>
      <c r="D5" s="427"/>
      <c r="E5" s="49"/>
    </row>
    <row r="6" spans="1:5" ht="18" thickBot="1">
      <c r="A6" s="422" t="s">
        <v>133</v>
      </c>
      <c r="B6" s="423"/>
      <c r="C6" s="423"/>
      <c r="D6" s="423"/>
      <c r="E6" s="424"/>
    </row>
    <row r="7" spans="1:5" ht="28.5" customHeight="1" thickBot="1">
      <c r="A7" s="425" t="s">
        <v>134</v>
      </c>
      <c r="B7" s="426"/>
      <c r="C7" s="426"/>
      <c r="D7" s="427"/>
      <c r="E7" s="50">
        <v>2</v>
      </c>
    </row>
    <row r="8" spans="1:5">
      <c r="A8" s="413" t="s">
        <v>135</v>
      </c>
      <c r="B8" s="414"/>
      <c r="C8" s="414"/>
      <c r="D8" s="414"/>
      <c r="E8" s="415"/>
    </row>
    <row r="9" spans="1:5">
      <c r="A9" s="416"/>
      <c r="B9" s="417"/>
      <c r="C9" s="417"/>
      <c r="D9" s="417"/>
      <c r="E9" s="418"/>
    </row>
    <row r="10" spans="1:5" ht="40.5" customHeight="1" thickBot="1">
      <c r="A10" s="419"/>
      <c r="B10" s="420"/>
      <c r="C10" s="420"/>
      <c r="D10" s="420"/>
      <c r="E10" s="421"/>
    </row>
    <row r="11" spans="1:5" ht="23.25" customHeight="1" thickBot="1">
      <c r="A11" s="1"/>
      <c r="C11" s="400" t="s">
        <v>136</v>
      </c>
      <c r="D11" s="401"/>
      <c r="E11" s="95">
        <f>IF(AND(E5="AK",E7=1),'Federal Estimator'!B39,IF(AND(E5="AK",E7=2),'Federal Estimator'!B38,IF(AND(E5="HI",E7=1),'Federal Estimator'!B43,IF(AND(E5="HI",E7=2),'Federal Estimator'!B42,IF(AND(E5="GU",E7=1),'Federal Estimator'!B43,IF(AND(E5="GU",E7=2),'Federal Estimator'!B42,IF(AND(E5="PR",E7=1),'Federal Estimator'!B43,IF(AND(E5="PR",E7=2),'Federal Estimator'!B42,IF(AND(E5="VI",E7=1),'Federal Estimator'!B43,IF(AND(E5="VI",E7=2),'Federal Estimator'!B42,IF(AND(E5&lt;&gt;"AK",E5&lt;&gt;"HI",E5&lt;&gt;"GU",E5&lt;&gt;"PR",E5&lt;&gt;"VI",E7=1),'Federal Estimator'!B35,'Federal Estimator'!B34)))))))))))</f>
        <v>4.25</v>
      </c>
    </row>
    <row r="12" spans="1:5" ht="26.25" customHeight="1" thickBot="1">
      <c r="A12" s="1"/>
      <c r="B12" s="1"/>
      <c r="C12" s="402" t="s">
        <v>137</v>
      </c>
      <c r="D12" s="403"/>
      <c r="E12" s="95">
        <f>IF(AND(E5="AK",E7=1),'Federal Estimator'!C39,IF(AND(E5="AK",E7=2),'Federal Estimator'!C38,IF(AND(E5="HI",E7=1),'Federal Estimator'!C43,IF(AND(E5="HI",E7=2),'Federal Estimator'!C42,IF(AND(E5="GU",E7=1),'Federal Estimator'!C43,IF(AND(E5="GU",E7=2),'Federal Estimator'!C42,IF(AND(E5="PR",E7=1),'Federal Estimator'!C43,IF(AND(E5="PR",E7=2),'Federal Estimator'!C42,IF(AND(E5="VI",E7=1),'Federal Estimator'!C43,IF(AND(E5="VI",E7=2),'Federal Estimator'!C42,IF(AND(E5&lt;&gt;"AK",E5&lt;&gt;"HI",E5&lt;&gt;"GU",E5&lt;&gt;"PR",E5&lt;&gt;"VI",E7=1),'Federal Estimator'!C35,'Federal Estimator'!C34)))))))))))</f>
        <v>0.4</v>
      </c>
    </row>
    <row r="13" spans="1:5" ht="18" thickBot="1">
      <c r="A13" s="422" t="s">
        <v>138</v>
      </c>
      <c r="B13" s="423"/>
      <c r="C13" s="423"/>
      <c r="D13" s="423"/>
      <c r="E13" s="424"/>
    </row>
    <row r="14" spans="1:5" ht="28.5" customHeight="1" thickBot="1">
      <c r="A14" s="425" t="s">
        <v>139</v>
      </c>
      <c r="B14" s="426"/>
      <c r="C14" s="426"/>
      <c r="D14" s="427"/>
      <c r="E14" s="51">
        <v>2</v>
      </c>
    </row>
    <row r="15" spans="1:5">
      <c r="A15" s="413" t="s">
        <v>140</v>
      </c>
      <c r="B15" s="414"/>
      <c r="C15" s="414"/>
      <c r="D15" s="414"/>
      <c r="E15" s="415"/>
    </row>
    <row r="16" spans="1:5">
      <c r="A16" s="416"/>
      <c r="B16" s="417"/>
      <c r="C16" s="417"/>
      <c r="D16" s="417"/>
      <c r="E16" s="418"/>
    </row>
    <row r="17" spans="1:5" ht="30" customHeight="1" thickBot="1">
      <c r="A17" s="419"/>
      <c r="B17" s="420"/>
      <c r="C17" s="420"/>
      <c r="D17" s="420"/>
      <c r="E17" s="421"/>
    </row>
    <row r="18" spans="1:5">
      <c r="A18" s="1"/>
      <c r="B18" s="1"/>
      <c r="C18" s="391" t="s">
        <v>141</v>
      </c>
      <c r="D18" s="392"/>
      <c r="E18" s="395">
        <f>IF(AND(E5="AK",E14=1),'Federal Estimator'!E38,IF(AND(E5="AK",E14=2),'Federal Estimator'!E37,IF(AND(E5="HI",E14=1),'Federal Estimator'!E41,IF(AND(E5="HI",E14=2),'Federal Estimator'!E40,IF(AND(E5="GU",E14=1),'Federal Estimator'!E41,IF(AND(E5="GU",E14=2),'Federal Estimator'!E40,IF(AND(E5="PR",E14=1),'Federal Estimator'!E41,IF(AND(E5="PR",E14=2),'Federal Estimator'!E40,IF(AND(E5="VI",E14=1),'Federal Estimator'!E41,IF(AND(E5="VI",E14=2),'Federal Estimator'!E40,IF(AND(E5&lt;&gt;"AK",E5&lt;&gt;"HI",E5&lt;&gt;"GU",E5&lt;&gt;"PR",E5&lt;&gt;"VI",E14=1),'Federal Estimator'!E35,'Federal Estimator'!E34)))))))))))</f>
        <v>2.2799999999999998</v>
      </c>
    </row>
    <row r="19" spans="1:5" ht="15.75" thickBot="1">
      <c r="A19" s="1"/>
      <c r="C19" s="393"/>
      <c r="D19" s="394"/>
      <c r="E19" s="396"/>
    </row>
    <row r="20" spans="1:5" ht="16.5" thickBot="1">
      <c r="A20" s="1"/>
      <c r="B20" s="9"/>
      <c r="C20" s="398" t="s">
        <v>142</v>
      </c>
      <c r="D20" s="399"/>
      <c r="E20" s="95">
        <f>IF(AND(E5="AK",E14=1),'Federal Estimator'!F38,IF(AND(E5="AK",E14=2),'Federal Estimator'!F37,IF(AND(E5="HI",E14=1),'Federal Estimator'!F41,IF(AND(E5="HI",E14=2),'Federal Estimator'!F40,IF(AND(E5="GU",E14=1),'Federal Estimator'!F41,IF(AND(E5="GU",E14=2),'Federal Estimator'!F40,IF(AND(E5="PR",E14=1),'Federal Estimator'!F41,IF(AND(E5="PR",E14=2),'Federal Estimator'!F40,IF(AND(E5="VI",E14=1),'Federal Estimator'!F41,IF(AND(E5="VI",E14=2),'Federal Estimator'!F40,IF(AND(E5&lt;&gt;"AK",E5&lt;&gt;"HI",E5&lt;&gt;"GU",E5&lt;&gt;"PR",E5&lt;&gt;"VI",E14=1),'Federal Estimator'!F35,'Federal Estimator'!F34)))))))))))</f>
        <v>0.38</v>
      </c>
    </row>
    <row r="21" spans="1:5" ht="15.75">
      <c r="A21" s="1"/>
      <c r="B21" s="1"/>
      <c r="C21" s="13"/>
      <c r="D21" s="13"/>
      <c r="E21" s="14"/>
    </row>
    <row r="22" spans="1:5">
      <c r="B22" s="1"/>
    </row>
    <row r="23" spans="1:5">
      <c r="A23" s="1"/>
      <c r="B23" s="397" t="s">
        <v>143</v>
      </c>
      <c r="C23" s="397"/>
      <c r="D23" s="397"/>
      <c r="E23" s="397"/>
    </row>
    <row r="24" spans="1:5">
      <c r="B24" s="397"/>
      <c r="C24" s="397"/>
      <c r="D24" s="397"/>
      <c r="E24" s="397"/>
    </row>
    <row r="25" spans="1:5">
      <c r="B25" s="62"/>
      <c r="C25" s="62"/>
      <c r="D25" s="62"/>
      <c r="E25" s="62"/>
    </row>
  </sheetData>
  <sheetProtection selectLockedCells="1"/>
  <mergeCells count="15">
    <mergeCell ref="A1:E1"/>
    <mergeCell ref="A3:E4"/>
    <mergeCell ref="A8:E10"/>
    <mergeCell ref="A15:E17"/>
    <mergeCell ref="A13:E13"/>
    <mergeCell ref="A5:D5"/>
    <mergeCell ref="A7:D7"/>
    <mergeCell ref="A14:D14"/>
    <mergeCell ref="A6:E6"/>
    <mergeCell ref="C18:D19"/>
    <mergeCell ref="E18:E19"/>
    <mergeCell ref="B23:E24"/>
    <mergeCell ref="C20:D20"/>
    <mergeCell ref="C11:D11"/>
    <mergeCell ref="C12:D12"/>
  </mergeCells>
  <dataValidations count="1">
    <dataValidation type="decimal" operator="lessThan" allowBlank="1" showInputMessage="1" showErrorMessage="1" errorTitle="test" sqref="B7" xr:uid="{00000000-0002-0000-0300-000000000000}">
      <formula1>0.3</formula1>
    </dataValidation>
  </dataValidations>
  <hyperlinks>
    <hyperlink ref="B23:E24" location="'Federal Estimator'!A1" display="Back to Fedearl Estimator" xr:uid="{00000000-0004-0000-03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66675</xdr:colOff>
                    <xdr:row>13</xdr:row>
                    <xdr:rowOff>47625</xdr:rowOff>
                  </from>
                  <to>
                    <xdr:col>4</xdr:col>
                    <xdr:colOff>981075</xdr:colOff>
                    <xdr:row>13</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zoomScale="91" zoomScaleNormal="91" workbookViewId="0">
      <selection activeCell="N14" sqref="N14"/>
    </sheetView>
  </sheetViews>
  <sheetFormatPr defaultColWidth="9.140625" defaultRowHeight="15"/>
  <cols>
    <col min="1" max="1" width="21.5703125" customWidth="1"/>
    <col min="2" max="2" width="15.42578125" customWidth="1"/>
    <col min="3" max="3" width="14.42578125" customWidth="1"/>
    <col min="4" max="4" width="25.140625" customWidth="1"/>
    <col min="5" max="5" width="23" customWidth="1"/>
    <col min="6" max="6" width="20.140625" customWidth="1"/>
    <col min="7" max="7" width="17.5703125" customWidth="1"/>
    <col min="8" max="8" width="15.140625" customWidth="1"/>
  </cols>
  <sheetData>
    <row r="1" spans="1:8" ht="24" customHeight="1" thickBot="1">
      <c r="A1" s="436" t="s">
        <v>144</v>
      </c>
      <c r="B1" s="437"/>
      <c r="C1" s="437"/>
      <c r="D1" s="437"/>
      <c r="E1" s="437"/>
      <c r="F1" s="437"/>
      <c r="G1" s="437"/>
      <c r="H1" s="438"/>
    </row>
    <row r="2" spans="1:8" ht="24" customHeight="1">
      <c r="A2" s="18"/>
      <c r="B2" s="18"/>
      <c r="C2" s="18"/>
      <c r="D2" s="157" t="s">
        <v>145</v>
      </c>
      <c r="E2" s="96"/>
      <c r="F2" s="18"/>
      <c r="G2" s="18"/>
      <c r="H2" s="18"/>
    </row>
    <row r="3" spans="1:8" ht="27.75" customHeight="1">
      <c r="A3" s="440" t="s">
        <v>146</v>
      </c>
      <c r="B3" s="440"/>
      <c r="C3" s="443"/>
      <c r="D3" s="443"/>
      <c r="E3" s="440" t="s">
        <v>147</v>
      </c>
      <c r="F3" s="440"/>
      <c r="G3" s="439"/>
      <c r="H3" s="439"/>
    </row>
    <row r="4" spans="1:8" ht="20.25" customHeight="1">
      <c r="A4" s="157"/>
      <c r="B4" s="157"/>
      <c r="C4" s="24"/>
      <c r="D4" s="24"/>
      <c r="E4" s="157"/>
      <c r="F4" s="157"/>
      <c r="G4" s="18"/>
      <c r="H4" s="15"/>
    </row>
    <row r="5" spans="1:8" ht="13.5" customHeight="1" thickBot="1">
      <c r="A5" s="32"/>
      <c r="B5" s="24"/>
      <c r="C5" s="24"/>
      <c r="D5" s="24"/>
      <c r="F5" s="18"/>
      <c r="G5" s="18"/>
      <c r="H5" s="18"/>
    </row>
    <row r="6" spans="1:8" ht="21.75" customHeight="1">
      <c r="A6" s="428" t="s">
        <v>148</v>
      </c>
      <c r="B6" s="305"/>
      <c r="C6" s="305"/>
      <c r="D6" s="305"/>
      <c r="E6" s="305"/>
      <c r="F6" s="305"/>
      <c r="G6" s="441"/>
    </row>
    <row r="7" spans="1:8" ht="21" customHeight="1" thickBot="1">
      <c r="A7" s="442" t="s">
        <v>149</v>
      </c>
      <c r="B7" s="446"/>
      <c r="C7" s="446"/>
      <c r="D7" s="446"/>
      <c r="E7" s="446"/>
      <c r="F7" s="446"/>
      <c r="G7" s="447"/>
    </row>
    <row r="8" spans="1:8" ht="19.5" customHeight="1">
      <c r="A8" s="431" t="s">
        <v>150</v>
      </c>
      <c r="B8" s="431" t="s">
        <v>151</v>
      </c>
      <c r="C8" s="431" t="s">
        <v>152</v>
      </c>
      <c r="D8" s="431" t="s">
        <v>153</v>
      </c>
      <c r="E8" s="431" t="s">
        <v>154</v>
      </c>
      <c r="F8" s="431" t="s">
        <v>155</v>
      </c>
      <c r="G8" s="431" t="s">
        <v>156</v>
      </c>
      <c r="H8" s="19"/>
    </row>
    <row r="9" spans="1:8" ht="72" customHeight="1" thickBot="1">
      <c r="A9" s="448"/>
      <c r="B9" s="432"/>
      <c r="C9" s="432"/>
      <c r="D9" s="432"/>
      <c r="E9" s="432"/>
      <c r="F9" s="432"/>
      <c r="G9" s="432"/>
      <c r="H9" s="7"/>
    </row>
    <row r="10" spans="1:8" ht="36.75" customHeight="1" thickBot="1">
      <c r="A10" s="69" t="s">
        <v>157</v>
      </c>
      <c r="B10" s="70"/>
      <c r="C10" s="70"/>
      <c r="D10" s="77">
        <f>IF(ISERROR(B10/C10),0,B10/C10)</f>
        <v>0</v>
      </c>
      <c r="E10" s="118">
        <v>1.6</v>
      </c>
      <c r="F10" s="119"/>
      <c r="G10" s="120"/>
      <c r="H10" s="7"/>
    </row>
    <row r="11" spans="1:8" ht="20.25" customHeight="1" thickBot="1">
      <c r="B11" s="17"/>
      <c r="C11" s="16"/>
      <c r="D11" s="16"/>
      <c r="E11" s="16"/>
      <c r="F11" s="16"/>
      <c r="G11" s="16"/>
      <c r="H11" s="16"/>
    </row>
    <row r="12" spans="1:8" ht="18" customHeight="1">
      <c r="A12" s="428" t="s">
        <v>158</v>
      </c>
      <c r="B12" s="429"/>
      <c r="C12" s="429"/>
      <c r="D12" s="429"/>
      <c r="E12" s="429"/>
      <c r="F12" s="429"/>
      <c r="G12" s="429"/>
      <c r="H12" s="430"/>
    </row>
    <row r="13" spans="1:8" ht="35.25" customHeight="1" thickBot="1">
      <c r="A13" s="433" t="s">
        <v>159</v>
      </c>
      <c r="B13" s="434"/>
      <c r="C13" s="434"/>
      <c r="D13" s="434"/>
      <c r="E13" s="434"/>
      <c r="F13" s="434"/>
      <c r="G13" s="434"/>
      <c r="H13" s="435"/>
    </row>
    <row r="14" spans="1:8" ht="21.75" customHeight="1">
      <c r="A14" s="431" t="s">
        <v>150</v>
      </c>
      <c r="B14" s="431" t="s">
        <v>151</v>
      </c>
      <c r="C14" s="431" t="s">
        <v>152</v>
      </c>
      <c r="D14" s="431" t="s">
        <v>153</v>
      </c>
      <c r="E14" s="431" t="s">
        <v>154</v>
      </c>
      <c r="F14" s="431" t="s">
        <v>155</v>
      </c>
      <c r="G14" s="431" t="s">
        <v>156</v>
      </c>
      <c r="H14" s="431" t="s">
        <v>160</v>
      </c>
    </row>
    <row r="15" spans="1:8" ht="74.25" customHeight="1" thickBot="1">
      <c r="A15" s="432"/>
      <c r="B15" s="432"/>
      <c r="C15" s="432"/>
      <c r="D15" s="432"/>
      <c r="E15" s="432"/>
      <c r="F15" s="432"/>
      <c r="G15" s="432"/>
      <c r="H15" s="432"/>
    </row>
    <row r="16" spans="1:8" ht="28.5" customHeight="1">
      <c r="A16" s="20" t="s">
        <v>161</v>
      </c>
      <c r="B16" s="71"/>
      <c r="C16" s="71"/>
      <c r="D16" s="78">
        <f>IF(ISERROR(B16/C16),0,B16/C16)</f>
        <v>0</v>
      </c>
      <c r="E16" s="71">
        <v>1.6</v>
      </c>
      <c r="F16" s="121"/>
      <c r="G16" s="121"/>
      <c r="H16" s="73" t="s">
        <v>162</v>
      </c>
    </row>
    <row r="17" spans="1:8" ht="27" customHeight="1">
      <c r="A17" s="21" t="s">
        <v>163</v>
      </c>
      <c r="B17" s="155"/>
      <c r="C17" s="155"/>
      <c r="D17" s="78">
        <f>IF(ISERROR(B17/C17),0,B17/C17)</f>
        <v>0</v>
      </c>
      <c r="E17" s="155">
        <v>1.6</v>
      </c>
      <c r="F17" s="122"/>
      <c r="G17" s="122"/>
      <c r="H17" s="74"/>
    </row>
    <row r="18" spans="1:8" ht="27" customHeight="1">
      <c r="A18" s="21" t="s">
        <v>164</v>
      </c>
      <c r="B18" s="155"/>
      <c r="C18" s="155"/>
      <c r="D18" s="78">
        <f>IF(ISERROR(B18/C18),0,B18/C18)</f>
        <v>0</v>
      </c>
      <c r="E18" s="155">
        <v>1.6</v>
      </c>
      <c r="F18" s="122"/>
      <c r="G18" s="122"/>
      <c r="H18" s="74"/>
    </row>
    <row r="19" spans="1:8" ht="27" customHeight="1" thickBot="1">
      <c r="A19" s="22" t="s">
        <v>165</v>
      </c>
      <c r="B19" s="72"/>
      <c r="C19" s="72"/>
      <c r="D19" s="94">
        <f>IF(ISERROR(B19/C19),0,B19/C19)</f>
        <v>0</v>
      </c>
      <c r="E19" s="72">
        <v>1.6</v>
      </c>
      <c r="F19" s="123"/>
      <c r="G19" s="123"/>
      <c r="H19" s="75"/>
    </row>
    <row r="20" spans="1:8" ht="37.5" customHeight="1" thickTop="1" thickBot="1">
      <c r="A20" s="23" t="s">
        <v>166</v>
      </c>
      <c r="B20" s="70"/>
      <c r="C20" s="70"/>
      <c r="D20" s="93">
        <f>IF(ISERROR(B20/C20),0,B20/C20)</f>
        <v>0</v>
      </c>
      <c r="E20" s="70">
        <v>1.6</v>
      </c>
      <c r="F20" s="124"/>
      <c r="G20" s="124"/>
      <c r="H20" s="76" t="s">
        <v>167</v>
      </c>
    </row>
  </sheetData>
  <mergeCells count="24">
    <mergeCell ref="A1:H1"/>
    <mergeCell ref="G3:H3"/>
    <mergeCell ref="E3:F3"/>
    <mergeCell ref="E8:E9"/>
    <mergeCell ref="A8:A9"/>
    <mergeCell ref="A6:G6"/>
    <mergeCell ref="A7:G7"/>
    <mergeCell ref="A3:B3"/>
    <mergeCell ref="C3:D3"/>
    <mergeCell ref="C8:C9"/>
    <mergeCell ref="F8:F9"/>
    <mergeCell ref="G8:G9"/>
    <mergeCell ref="B8:B9"/>
    <mergeCell ref="D8:D9"/>
    <mergeCell ref="A12:H12"/>
    <mergeCell ref="B14:B15"/>
    <mergeCell ref="D14:D15"/>
    <mergeCell ref="E14:E15"/>
    <mergeCell ref="F14:F15"/>
    <mergeCell ref="A13:H13"/>
    <mergeCell ref="C14:C15"/>
    <mergeCell ref="G14:G15"/>
    <mergeCell ref="H14:H15"/>
    <mergeCell ref="A14:A15"/>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5F41949DA2A940B8D082ECAF8F142D" ma:contentTypeVersion="14" ma:contentTypeDescription="Create a new document." ma:contentTypeScope="" ma:versionID="7bfc4756c050720640839c5393fb9c7a">
  <xsd:schema xmlns:xsd="http://www.w3.org/2001/XMLSchema" xmlns:xs="http://www.w3.org/2001/XMLSchema" xmlns:p="http://schemas.microsoft.com/office/2006/metadata/properties" xmlns:ns2="df38bbad-0bb0-41a7-b78f-084b382b3af7" xmlns:ns3="e9322675-4e6c-4dcb-b08b-f40420b09916" xmlns:ns4="73fb875a-8af9-4255-b008-0995492d31cd" targetNamespace="http://schemas.microsoft.com/office/2006/metadata/properties" ma:root="true" ma:fieldsID="283a8b59933e43b79ed5984286b72d31" ns2:_="" ns3:_="" ns4:_="">
    <xsd:import namespace="df38bbad-0bb0-41a7-b78f-084b382b3af7"/>
    <xsd:import namespace="e9322675-4e6c-4dcb-b08b-f40420b0991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8bbad-0bb0-41a7-b78f-084b382b3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22675-4e6c-4dcb-b08b-f40420b099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e98274-0875-49b6-a7af-eeb3c457fc2c}" ma:internalName="TaxCatchAll" ma:showField="CatchAllData" ma:web="e9322675-4e6c-4dcb-b08b-f40420b09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f38bbad-0bb0-41a7-b78f-084b382b3af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74F46FAF-80CD-4330-B1A9-041EC136EEF4}"/>
</file>

<file path=customXml/itemProps2.xml><?xml version="1.0" encoding="utf-8"?>
<ds:datastoreItem xmlns:ds="http://schemas.openxmlformats.org/officeDocument/2006/customXml" ds:itemID="{DFF73FE0-AA3D-400D-A44A-DC064B0A6A57}"/>
</file>

<file path=customXml/itemProps3.xml><?xml version="1.0" encoding="utf-8"?>
<ds:datastoreItem xmlns:ds="http://schemas.openxmlformats.org/officeDocument/2006/customXml" ds:itemID="{4193CDD3-CBD1-497A-BEEF-6DC5A48F2996}"/>
</file>

<file path=customXml/itemProps4.xml><?xml version="1.0" encoding="utf-8"?>
<ds:datastoreItem xmlns:ds="http://schemas.openxmlformats.org/officeDocument/2006/customXml" ds:itemID="{07267460-72FB-438A-B98A-18382EC8D0DE}"/>
</file>

<file path=docProps/app.xml><?xml version="1.0" encoding="utf-8"?>
<Properties xmlns="http://schemas.openxmlformats.org/officeDocument/2006/extended-properties" xmlns:vt="http://schemas.openxmlformats.org/officeDocument/2006/docPropsVTypes">
  <Application>Microsoft Excel Online</Application>
  <Manager/>
  <Company>USDA/FNS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subject/>
  <dc:creator>mapplebaum</dc:creator>
  <cp:keywords/>
  <dc:description/>
  <cp:lastModifiedBy>Moczydlowski, Christina - FNS</cp:lastModifiedBy>
  <cp:revision/>
  <dcterms:created xsi:type="dcterms:W3CDTF">2011-03-30T18:04:46Z</dcterms:created>
  <dcterms:modified xsi:type="dcterms:W3CDTF">2024-04-03T18:26:47Z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SRI_WORKBOOK_ID">
    <vt:lpwstr>54be8dcaa2fa45008b141d3b2c591564</vt:lpwstr>
  </property>
  <property fmtid="{D5CDD505-2E9C-101B-9397-08002B2CF9AE}" pid="4" name="ContentTypeId">
    <vt:lpwstr>0x010100B45F41949DA2A940B8D082ECAF8F142D</vt:lpwstr>
  </property>
  <property fmtid="{D5CDD505-2E9C-101B-9397-08002B2CF9AE}" pid="5" name="MediaServiceImageTags">
    <vt:lpwstr/>
  </property>
</Properties>
</file>